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urcan Dosyalar\ozel\satis\yeni_yönetmelige_gore_hesaplar(sifreli)\matris_deplasman\sasirtmalicapraz_matris_deplasman\"/>
    </mc:Choice>
  </mc:AlternateContent>
  <xr:revisionPtr revIDLastSave="0" documentId="13_ncr:1_{96E06D57-D766-4E6F-8C48-62A66FD6A72E}" xr6:coauthVersionLast="47" xr6:coauthVersionMax="47" xr10:uidLastSave="{00000000-0000-0000-0000-000000000000}"/>
  <bookViews>
    <workbookView xWindow="-120" yWindow="-120" windowWidth="29040" windowHeight="15840" xr2:uid="{27CFA0AF-A104-4C55-9349-1B5AFD4EF59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31" i="1" l="1"/>
  <c r="C534" i="1" s="1"/>
  <c r="C537" i="1" s="1"/>
  <c r="C540" i="1" s="1"/>
  <c r="C543" i="1" s="1"/>
  <c r="C546" i="1" s="1"/>
  <c r="C549" i="1" s="1"/>
  <c r="C552" i="1" s="1"/>
  <c r="C555" i="1" s="1"/>
  <c r="C558" i="1" s="1"/>
  <c r="C561" i="1" s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C69" i="1"/>
  <c r="C68" i="1"/>
  <c r="C67" i="1"/>
  <c r="C66" i="1"/>
  <c r="C65" i="1"/>
  <c r="C64" i="1"/>
  <c r="C63" i="1"/>
  <c r="C62" i="1"/>
  <c r="C61" i="1"/>
  <c r="C60" i="1"/>
  <c r="AL101" i="1"/>
  <c r="AL98" i="1"/>
  <c r="AL95" i="1"/>
  <c r="AL92" i="1"/>
  <c r="AL89" i="1"/>
  <c r="AL86" i="1"/>
  <c r="AL83" i="1"/>
  <c r="AL80" i="1"/>
  <c r="AL77" i="1"/>
  <c r="AL74" i="1"/>
  <c r="AA106" i="1"/>
  <c r="AA102" i="1"/>
  <c r="AA99" i="1"/>
  <c r="AA95" i="1"/>
  <c r="AA92" i="1"/>
  <c r="AA88" i="1"/>
  <c r="AA85" i="1"/>
  <c r="AA81" i="1"/>
  <c r="AA78" i="1"/>
  <c r="AA74" i="1"/>
  <c r="P101" i="1"/>
  <c r="P98" i="1"/>
  <c r="P95" i="1"/>
  <c r="P92" i="1"/>
  <c r="P89" i="1"/>
  <c r="P86" i="1"/>
  <c r="P83" i="1"/>
  <c r="P80" i="1"/>
  <c r="P77" i="1"/>
  <c r="P74" i="1"/>
  <c r="E101" i="1"/>
  <c r="E98" i="1"/>
  <c r="E95" i="1"/>
  <c r="E92" i="1"/>
  <c r="E89" i="1"/>
  <c r="E86" i="1"/>
  <c r="E83" i="1"/>
  <c r="E80" i="1"/>
  <c r="E77" i="1"/>
  <c r="E74" i="1"/>
  <c r="AJ98" i="1"/>
  <c r="AJ92" i="1"/>
  <c r="AJ86" i="1"/>
  <c r="AJ80" i="1"/>
  <c r="AJ74" i="1"/>
  <c r="Y102" i="1"/>
  <c r="Y95" i="1"/>
  <c r="Y88" i="1"/>
  <c r="Y81" i="1"/>
  <c r="Y74" i="1"/>
  <c r="N98" i="1"/>
  <c r="N92" i="1"/>
  <c r="N86" i="1"/>
  <c r="N80" i="1"/>
  <c r="N74" i="1"/>
  <c r="C98" i="1"/>
  <c r="C92" i="1"/>
  <c r="C86" i="1"/>
  <c r="C80" i="1"/>
  <c r="C74" i="1"/>
  <c r="C525" i="1"/>
  <c r="C524" i="1"/>
  <c r="C523" i="1"/>
  <c r="C522" i="1"/>
  <c r="C521" i="1"/>
  <c r="AB330" i="1"/>
  <c r="AB329" i="1"/>
  <c r="AB328" i="1"/>
  <c r="AB327" i="1"/>
  <c r="AB326" i="1"/>
  <c r="AF105" i="1"/>
  <c r="AF98" i="1"/>
  <c r="AF91" i="1"/>
  <c r="AF84" i="1"/>
  <c r="AF77" i="1"/>
  <c r="T607" i="1" l="1"/>
  <c r="U607" i="1"/>
  <c r="V607" i="1"/>
  <c r="W607" i="1"/>
  <c r="X607" i="1"/>
  <c r="Y607" i="1"/>
  <c r="Z607" i="1"/>
  <c r="AA607" i="1"/>
  <c r="AB607" i="1"/>
  <c r="AC607" i="1"/>
  <c r="AD607" i="1"/>
  <c r="AE607" i="1"/>
  <c r="AF607" i="1"/>
  <c r="AG607" i="1"/>
  <c r="AH607" i="1"/>
  <c r="AI607" i="1"/>
  <c r="AJ607" i="1"/>
  <c r="AK607" i="1"/>
  <c r="AL607" i="1"/>
  <c r="AM607" i="1"/>
  <c r="AN607" i="1"/>
  <c r="T608" i="1"/>
  <c r="U608" i="1"/>
  <c r="V608" i="1"/>
  <c r="W608" i="1"/>
  <c r="X608" i="1"/>
  <c r="Y608" i="1"/>
  <c r="Z608" i="1"/>
  <c r="AA608" i="1"/>
  <c r="AB608" i="1"/>
  <c r="AC608" i="1"/>
  <c r="AD608" i="1"/>
  <c r="AE608" i="1"/>
  <c r="AF608" i="1"/>
  <c r="AG608" i="1"/>
  <c r="AH608" i="1"/>
  <c r="AI608" i="1"/>
  <c r="AJ608" i="1"/>
  <c r="AK608" i="1"/>
  <c r="AL608" i="1"/>
  <c r="AM608" i="1"/>
  <c r="AN608" i="1"/>
  <c r="W609" i="1"/>
  <c r="X609" i="1"/>
  <c r="Y609" i="1"/>
  <c r="Z609" i="1"/>
  <c r="AA609" i="1"/>
  <c r="AB609" i="1"/>
  <c r="AC609" i="1"/>
  <c r="AD609" i="1"/>
  <c r="AE609" i="1"/>
  <c r="AF609" i="1"/>
  <c r="AG609" i="1"/>
  <c r="AH609" i="1"/>
  <c r="W610" i="1"/>
  <c r="X610" i="1"/>
  <c r="Y610" i="1"/>
  <c r="Z610" i="1"/>
  <c r="AA610" i="1"/>
  <c r="AB610" i="1"/>
  <c r="AC610" i="1"/>
  <c r="AD610" i="1"/>
  <c r="AE610" i="1"/>
  <c r="AF610" i="1"/>
  <c r="AG610" i="1"/>
  <c r="AH610" i="1"/>
  <c r="W611" i="1"/>
  <c r="X611" i="1"/>
  <c r="Y611" i="1"/>
  <c r="Z611" i="1"/>
  <c r="AA611" i="1"/>
  <c r="AB611" i="1"/>
  <c r="AC611" i="1"/>
  <c r="AD611" i="1"/>
  <c r="AE611" i="1"/>
  <c r="AF611" i="1"/>
  <c r="AG611" i="1"/>
  <c r="AH611" i="1"/>
  <c r="N612" i="1"/>
  <c r="O612" i="1"/>
  <c r="P612" i="1"/>
  <c r="Z612" i="1"/>
  <c r="AA612" i="1"/>
  <c r="AB612" i="1"/>
  <c r="AC612" i="1"/>
  <c r="AD612" i="1"/>
  <c r="AE612" i="1"/>
  <c r="AF612" i="1"/>
  <c r="AG612" i="1"/>
  <c r="AH612" i="1"/>
  <c r="AL612" i="1"/>
  <c r="AM612" i="1"/>
  <c r="AN612" i="1"/>
  <c r="AO612" i="1"/>
  <c r="AP612" i="1"/>
  <c r="AQ612" i="1"/>
  <c r="N613" i="1"/>
  <c r="O613" i="1"/>
  <c r="P613" i="1"/>
  <c r="Z613" i="1"/>
  <c r="AA613" i="1"/>
  <c r="AB613" i="1"/>
  <c r="AC613" i="1"/>
  <c r="AD613" i="1"/>
  <c r="AE613" i="1"/>
  <c r="AF613" i="1"/>
  <c r="AG613" i="1"/>
  <c r="AH613" i="1"/>
  <c r="AL613" i="1"/>
  <c r="AM613" i="1"/>
  <c r="AN613" i="1"/>
  <c r="AO613" i="1"/>
  <c r="AP613" i="1"/>
  <c r="AQ613" i="1"/>
  <c r="N614" i="1"/>
  <c r="O614" i="1"/>
  <c r="P614" i="1"/>
  <c r="Z614" i="1"/>
  <c r="AA614" i="1"/>
  <c r="AB614" i="1"/>
  <c r="AC614" i="1"/>
  <c r="AD614" i="1"/>
  <c r="AE614" i="1"/>
  <c r="AF614" i="1"/>
  <c r="AG614" i="1"/>
  <c r="AH614" i="1"/>
  <c r="AL614" i="1"/>
  <c r="AM614" i="1"/>
  <c r="AN614" i="1"/>
  <c r="AO614" i="1"/>
  <c r="AP614" i="1"/>
  <c r="AQ614" i="1"/>
  <c r="N615" i="1"/>
  <c r="O615" i="1"/>
  <c r="P615" i="1"/>
  <c r="Q615" i="1"/>
  <c r="R615" i="1"/>
  <c r="S615" i="1"/>
  <c r="AL615" i="1"/>
  <c r="AM615" i="1"/>
  <c r="AN615" i="1"/>
  <c r="AO615" i="1"/>
  <c r="AP615" i="1"/>
  <c r="AQ615" i="1"/>
  <c r="N616" i="1"/>
  <c r="O616" i="1"/>
  <c r="P616" i="1"/>
  <c r="Q616" i="1"/>
  <c r="R616" i="1"/>
  <c r="S616" i="1"/>
  <c r="AL616" i="1"/>
  <c r="AM616" i="1"/>
  <c r="AN616" i="1"/>
  <c r="AO616" i="1"/>
  <c r="AP616" i="1"/>
  <c r="AQ616" i="1"/>
  <c r="N617" i="1"/>
  <c r="O617" i="1"/>
  <c r="P617" i="1"/>
  <c r="Q617" i="1"/>
  <c r="R617" i="1"/>
  <c r="S617" i="1"/>
  <c r="AL617" i="1"/>
  <c r="AM617" i="1"/>
  <c r="AN617" i="1"/>
  <c r="AO617" i="1"/>
  <c r="AP617" i="1"/>
  <c r="AQ617" i="1"/>
  <c r="N618" i="1"/>
  <c r="O618" i="1"/>
  <c r="P618" i="1"/>
  <c r="Q618" i="1"/>
  <c r="R618" i="1"/>
  <c r="S618" i="1"/>
  <c r="T618" i="1"/>
  <c r="U618" i="1"/>
  <c r="V618" i="1"/>
  <c r="AF618" i="1"/>
  <c r="AG618" i="1"/>
  <c r="AH618" i="1"/>
  <c r="AI618" i="1"/>
  <c r="AJ618" i="1"/>
  <c r="AK618" i="1"/>
  <c r="AL618" i="1"/>
  <c r="AM618" i="1"/>
  <c r="AN618" i="1"/>
  <c r="AO618" i="1"/>
  <c r="AP618" i="1"/>
  <c r="AQ618" i="1"/>
  <c r="N619" i="1"/>
  <c r="O619" i="1"/>
  <c r="P619" i="1"/>
  <c r="Q619" i="1"/>
  <c r="R619" i="1"/>
  <c r="S619" i="1"/>
  <c r="T619" i="1"/>
  <c r="U619" i="1"/>
  <c r="V619" i="1"/>
  <c r="AF619" i="1"/>
  <c r="AG619" i="1"/>
  <c r="AH619" i="1"/>
  <c r="AI619" i="1"/>
  <c r="AJ619" i="1"/>
  <c r="AK619" i="1"/>
  <c r="AL619" i="1"/>
  <c r="AM619" i="1"/>
  <c r="AN619" i="1"/>
  <c r="AO619" i="1"/>
  <c r="AP619" i="1"/>
  <c r="AQ619" i="1"/>
  <c r="N620" i="1"/>
  <c r="O620" i="1"/>
  <c r="P620" i="1"/>
  <c r="Q620" i="1"/>
  <c r="R620" i="1"/>
  <c r="S620" i="1"/>
  <c r="T620" i="1"/>
  <c r="U620" i="1"/>
  <c r="V620" i="1"/>
  <c r="AF620" i="1"/>
  <c r="AG620" i="1"/>
  <c r="AH620" i="1"/>
  <c r="AI620" i="1"/>
  <c r="AJ620" i="1"/>
  <c r="AK620" i="1"/>
  <c r="AL620" i="1"/>
  <c r="AM620" i="1"/>
  <c r="AN620" i="1"/>
  <c r="AO620" i="1"/>
  <c r="AP620" i="1"/>
  <c r="AQ620" i="1"/>
  <c r="N621" i="1"/>
  <c r="O621" i="1"/>
  <c r="P621" i="1"/>
  <c r="Q621" i="1"/>
  <c r="R621" i="1"/>
  <c r="S621" i="1"/>
  <c r="T621" i="1"/>
  <c r="U621" i="1"/>
  <c r="V621" i="1"/>
  <c r="AI621" i="1"/>
  <c r="AJ621" i="1"/>
  <c r="AK621" i="1"/>
  <c r="AL621" i="1"/>
  <c r="AM621" i="1"/>
  <c r="AN621" i="1"/>
  <c r="AO621" i="1"/>
  <c r="AP621" i="1"/>
  <c r="AQ621" i="1"/>
  <c r="N622" i="1"/>
  <c r="O622" i="1"/>
  <c r="P622" i="1"/>
  <c r="Q622" i="1"/>
  <c r="R622" i="1"/>
  <c r="S622" i="1"/>
  <c r="T622" i="1"/>
  <c r="U622" i="1"/>
  <c r="V622" i="1"/>
  <c r="AI622" i="1"/>
  <c r="AJ622" i="1"/>
  <c r="AK622" i="1"/>
  <c r="AL622" i="1"/>
  <c r="AM622" i="1"/>
  <c r="AN622" i="1"/>
  <c r="AO622" i="1"/>
  <c r="AP622" i="1"/>
  <c r="AQ622" i="1"/>
  <c r="N623" i="1"/>
  <c r="O623" i="1"/>
  <c r="P623" i="1"/>
  <c r="Q623" i="1"/>
  <c r="R623" i="1"/>
  <c r="S623" i="1"/>
  <c r="T623" i="1"/>
  <c r="U623" i="1"/>
  <c r="V623" i="1"/>
  <c r="AI623" i="1"/>
  <c r="AJ623" i="1"/>
  <c r="AK623" i="1"/>
  <c r="AL623" i="1"/>
  <c r="AM623" i="1"/>
  <c r="AN623" i="1"/>
  <c r="AO623" i="1"/>
  <c r="AP623" i="1"/>
  <c r="AQ623" i="1"/>
  <c r="N624" i="1"/>
  <c r="O624" i="1"/>
  <c r="P624" i="1"/>
  <c r="Q624" i="1"/>
  <c r="R624" i="1"/>
  <c r="S624" i="1"/>
  <c r="T624" i="1"/>
  <c r="U624" i="1"/>
  <c r="V624" i="1"/>
  <c r="Z624" i="1"/>
  <c r="AA624" i="1"/>
  <c r="AB624" i="1"/>
  <c r="AL624" i="1"/>
  <c r="AM624" i="1"/>
  <c r="AN624" i="1"/>
  <c r="AO624" i="1"/>
  <c r="AP624" i="1"/>
  <c r="AQ624" i="1"/>
  <c r="N625" i="1"/>
  <c r="O625" i="1"/>
  <c r="P625" i="1"/>
  <c r="Q625" i="1"/>
  <c r="R625" i="1"/>
  <c r="S625" i="1"/>
  <c r="T625" i="1"/>
  <c r="U625" i="1"/>
  <c r="V625" i="1"/>
  <c r="Z625" i="1"/>
  <c r="AA625" i="1"/>
  <c r="AB625" i="1"/>
  <c r="AL625" i="1"/>
  <c r="AM625" i="1"/>
  <c r="AN625" i="1"/>
  <c r="AO625" i="1"/>
  <c r="AP625" i="1"/>
  <c r="AQ625" i="1"/>
  <c r="N626" i="1"/>
  <c r="O626" i="1"/>
  <c r="P626" i="1"/>
  <c r="Q626" i="1"/>
  <c r="R626" i="1"/>
  <c r="S626" i="1"/>
  <c r="T626" i="1"/>
  <c r="U626" i="1"/>
  <c r="V626" i="1"/>
  <c r="Z626" i="1"/>
  <c r="AA626" i="1"/>
  <c r="AB626" i="1"/>
  <c r="AL626" i="1"/>
  <c r="AM626" i="1"/>
  <c r="AN626" i="1"/>
  <c r="AO626" i="1"/>
  <c r="AP626" i="1"/>
  <c r="AQ626" i="1"/>
  <c r="N627" i="1"/>
  <c r="O627" i="1"/>
  <c r="P627" i="1"/>
  <c r="Z627" i="1"/>
  <c r="AA627" i="1"/>
  <c r="AB627" i="1"/>
  <c r="AC627" i="1"/>
  <c r="AD627" i="1"/>
  <c r="AE627" i="1"/>
  <c r="AO627" i="1"/>
  <c r="AP627" i="1"/>
  <c r="AQ627" i="1"/>
  <c r="N628" i="1"/>
  <c r="O628" i="1"/>
  <c r="P628" i="1"/>
  <c r="Z628" i="1"/>
  <c r="AA628" i="1"/>
  <c r="AB628" i="1"/>
  <c r="AC628" i="1"/>
  <c r="AD628" i="1"/>
  <c r="AE628" i="1"/>
  <c r="AO628" i="1"/>
  <c r="AP628" i="1"/>
  <c r="AQ628" i="1"/>
  <c r="N629" i="1"/>
  <c r="O629" i="1"/>
  <c r="P629" i="1"/>
  <c r="Z629" i="1"/>
  <c r="AA629" i="1"/>
  <c r="AB629" i="1"/>
  <c r="AC629" i="1"/>
  <c r="AD629" i="1"/>
  <c r="AE629" i="1"/>
  <c r="AO629" i="1"/>
  <c r="AP629" i="1"/>
  <c r="AQ629" i="1"/>
  <c r="N630" i="1"/>
  <c r="O630" i="1"/>
  <c r="P630" i="1"/>
  <c r="T630" i="1"/>
  <c r="U630" i="1"/>
  <c r="V630" i="1"/>
  <c r="W630" i="1"/>
  <c r="X630" i="1"/>
  <c r="Y630" i="1"/>
  <c r="Z630" i="1"/>
  <c r="AA630" i="1"/>
  <c r="AB630" i="1"/>
  <c r="AC630" i="1"/>
  <c r="AD630" i="1"/>
  <c r="AE630" i="1"/>
  <c r="AF630" i="1"/>
  <c r="AG630" i="1"/>
  <c r="AH630" i="1"/>
  <c r="N631" i="1"/>
  <c r="O631" i="1"/>
  <c r="P631" i="1"/>
  <c r="T631" i="1"/>
  <c r="U631" i="1"/>
  <c r="V631" i="1"/>
  <c r="W631" i="1"/>
  <c r="X631" i="1"/>
  <c r="Y631" i="1"/>
  <c r="Z631" i="1"/>
  <c r="AA631" i="1"/>
  <c r="AB631" i="1"/>
  <c r="AC631" i="1"/>
  <c r="AD631" i="1"/>
  <c r="AE631" i="1"/>
  <c r="AF631" i="1"/>
  <c r="AG631" i="1"/>
  <c r="AH631" i="1"/>
  <c r="N632" i="1"/>
  <c r="O632" i="1"/>
  <c r="P632" i="1"/>
  <c r="T632" i="1"/>
  <c r="U632" i="1"/>
  <c r="V632" i="1"/>
  <c r="W632" i="1"/>
  <c r="X632" i="1"/>
  <c r="Y632" i="1"/>
  <c r="Z632" i="1"/>
  <c r="AA632" i="1"/>
  <c r="AB632" i="1"/>
  <c r="AC632" i="1"/>
  <c r="AD632" i="1"/>
  <c r="AE632" i="1"/>
  <c r="AF632" i="1"/>
  <c r="AG632" i="1"/>
  <c r="AH632" i="1"/>
  <c r="T633" i="1"/>
  <c r="U633" i="1"/>
  <c r="V633" i="1"/>
  <c r="W633" i="1"/>
  <c r="X633" i="1"/>
  <c r="Y633" i="1"/>
  <c r="Z633" i="1"/>
  <c r="AA633" i="1"/>
  <c r="AB633" i="1"/>
  <c r="AC633" i="1"/>
  <c r="AD633" i="1"/>
  <c r="AE633" i="1"/>
  <c r="AF633" i="1"/>
  <c r="AG633" i="1"/>
  <c r="AH633" i="1"/>
  <c r="AI633" i="1"/>
  <c r="AJ633" i="1"/>
  <c r="AK633" i="1"/>
  <c r="T634" i="1"/>
  <c r="U634" i="1"/>
  <c r="V634" i="1"/>
  <c r="W634" i="1"/>
  <c r="X634" i="1"/>
  <c r="Y634" i="1"/>
  <c r="Z634" i="1"/>
  <c r="AA634" i="1"/>
  <c r="AB634" i="1"/>
  <c r="AC634" i="1"/>
  <c r="AD634" i="1"/>
  <c r="AE634" i="1"/>
  <c r="AF634" i="1"/>
  <c r="AG634" i="1"/>
  <c r="AH634" i="1"/>
  <c r="AI634" i="1"/>
  <c r="AJ634" i="1"/>
  <c r="AK634" i="1"/>
  <c r="T635" i="1"/>
  <c r="U635" i="1"/>
  <c r="V635" i="1"/>
  <c r="W635" i="1"/>
  <c r="X635" i="1"/>
  <c r="Y635" i="1"/>
  <c r="Z635" i="1"/>
  <c r="AA635" i="1"/>
  <c r="AB635" i="1"/>
  <c r="AC635" i="1"/>
  <c r="AD635" i="1"/>
  <c r="AE635" i="1"/>
  <c r="AF635" i="1"/>
  <c r="AG635" i="1"/>
  <c r="AH635" i="1"/>
  <c r="AI635" i="1"/>
  <c r="AJ635" i="1"/>
  <c r="AK635" i="1"/>
  <c r="T606" i="1"/>
  <c r="U606" i="1"/>
  <c r="V606" i="1"/>
  <c r="W606" i="1"/>
  <c r="X606" i="1"/>
  <c r="Y606" i="1"/>
  <c r="Z606" i="1"/>
  <c r="AA606" i="1"/>
  <c r="AB606" i="1"/>
  <c r="AC606" i="1"/>
  <c r="AD606" i="1"/>
  <c r="AE606" i="1"/>
  <c r="AF606" i="1"/>
  <c r="AG606" i="1"/>
  <c r="AH606" i="1"/>
  <c r="AI606" i="1"/>
  <c r="AJ606" i="1"/>
  <c r="AK606" i="1"/>
  <c r="AL606" i="1"/>
  <c r="AM606" i="1"/>
  <c r="AN606" i="1"/>
  <c r="G543" i="1"/>
  <c r="G540" i="1"/>
  <c r="G537" i="1"/>
  <c r="G534" i="1"/>
  <c r="G531" i="1"/>
  <c r="AP525" i="1"/>
  <c r="BH525" i="1" s="1"/>
  <c r="AP524" i="1"/>
  <c r="BH524" i="1" s="1"/>
  <c r="AP523" i="1"/>
  <c r="BH523" i="1" s="1"/>
  <c r="AP522" i="1"/>
  <c r="BH522" i="1" s="1"/>
  <c r="AP521" i="1"/>
  <c r="BH521" i="1" s="1"/>
  <c r="AA522" i="1" l="1"/>
  <c r="AA523" i="1"/>
  <c r="AA524" i="1"/>
  <c r="AA525" i="1"/>
  <c r="AA521" i="1"/>
  <c r="AQ739" i="1" l="1"/>
  <c r="AQ732" i="1"/>
  <c r="AQ725" i="1"/>
  <c r="AQ718" i="1"/>
  <c r="AQ711" i="1"/>
  <c r="I744" i="1"/>
  <c r="I743" i="1"/>
  <c r="I704" i="1"/>
  <c r="I705" i="1"/>
  <c r="I706" i="1"/>
  <c r="I639" i="1"/>
  <c r="I638" i="1"/>
  <c r="U781" i="1"/>
  <c r="V781" i="1"/>
  <c r="W781" i="1"/>
  <c r="X781" i="1"/>
  <c r="Y781" i="1"/>
  <c r="Z781" i="1"/>
  <c r="AA781" i="1"/>
  <c r="AB781" i="1"/>
  <c r="AC781" i="1"/>
  <c r="AD781" i="1"/>
  <c r="AE781" i="1"/>
  <c r="AF781" i="1"/>
  <c r="AG781" i="1"/>
  <c r="AH781" i="1"/>
  <c r="AI781" i="1"/>
  <c r="AJ781" i="1"/>
  <c r="AK781" i="1"/>
  <c r="AL781" i="1"/>
  <c r="AM781" i="1"/>
  <c r="AN781" i="1"/>
  <c r="AO781" i="1"/>
  <c r="AP781" i="1"/>
  <c r="AQ781" i="1"/>
  <c r="AR781" i="1"/>
  <c r="AV781" i="1"/>
  <c r="AW781" i="1"/>
  <c r="AX781" i="1"/>
  <c r="U782" i="1"/>
  <c r="V782" i="1"/>
  <c r="W782" i="1"/>
  <c r="X782" i="1"/>
  <c r="Y782" i="1"/>
  <c r="Z782" i="1"/>
  <c r="AA782" i="1"/>
  <c r="AB782" i="1"/>
  <c r="AC782" i="1"/>
  <c r="AD782" i="1"/>
  <c r="AE782" i="1"/>
  <c r="AF782" i="1"/>
  <c r="AG782" i="1"/>
  <c r="AH782" i="1"/>
  <c r="AI782" i="1"/>
  <c r="AJ782" i="1"/>
  <c r="AK782" i="1"/>
  <c r="AL782" i="1"/>
  <c r="AM782" i="1"/>
  <c r="AN782" i="1"/>
  <c r="AO782" i="1"/>
  <c r="AP782" i="1"/>
  <c r="AQ782" i="1"/>
  <c r="AR782" i="1"/>
  <c r="AV782" i="1"/>
  <c r="AW782" i="1"/>
  <c r="AX782" i="1"/>
  <c r="X783" i="1"/>
  <c r="Y783" i="1"/>
  <c r="Z783" i="1"/>
  <c r="AA783" i="1"/>
  <c r="AB783" i="1"/>
  <c r="AC783" i="1"/>
  <c r="AD783" i="1"/>
  <c r="AE783" i="1"/>
  <c r="AF783" i="1"/>
  <c r="AG783" i="1"/>
  <c r="AH783" i="1"/>
  <c r="AI783" i="1"/>
  <c r="AJ783" i="1"/>
  <c r="AK783" i="1"/>
  <c r="AL783" i="1"/>
  <c r="AM783" i="1"/>
  <c r="AN783" i="1"/>
  <c r="AO783" i="1"/>
  <c r="AP783" i="1"/>
  <c r="AQ783" i="1"/>
  <c r="AR783" i="1"/>
  <c r="AV783" i="1"/>
  <c r="AW783" i="1"/>
  <c r="AX783" i="1"/>
  <c r="X784" i="1"/>
  <c r="Y784" i="1"/>
  <c r="Z784" i="1"/>
  <c r="AA784" i="1"/>
  <c r="AB784" i="1"/>
  <c r="AC784" i="1"/>
  <c r="AD784" i="1"/>
  <c r="AE784" i="1"/>
  <c r="AF784" i="1"/>
  <c r="AG784" i="1"/>
  <c r="AH784" i="1"/>
  <c r="AI784" i="1"/>
  <c r="AJ784" i="1"/>
  <c r="AK784" i="1"/>
  <c r="AL784" i="1"/>
  <c r="AM784" i="1"/>
  <c r="AN784" i="1"/>
  <c r="AO784" i="1"/>
  <c r="AP784" i="1"/>
  <c r="AQ784" i="1"/>
  <c r="AR784" i="1"/>
  <c r="AV784" i="1"/>
  <c r="AW784" i="1"/>
  <c r="AX784" i="1"/>
  <c r="X785" i="1"/>
  <c r="Y785" i="1"/>
  <c r="Z785" i="1"/>
  <c r="AA785" i="1"/>
  <c r="AB785" i="1"/>
  <c r="AC785" i="1"/>
  <c r="AD785" i="1"/>
  <c r="AE785" i="1"/>
  <c r="AF785" i="1"/>
  <c r="AG785" i="1"/>
  <c r="AH785" i="1"/>
  <c r="AI785" i="1"/>
  <c r="AJ785" i="1"/>
  <c r="AK785" i="1"/>
  <c r="AL785" i="1"/>
  <c r="AM785" i="1"/>
  <c r="AN785" i="1"/>
  <c r="AO785" i="1"/>
  <c r="AP785" i="1"/>
  <c r="AQ785" i="1"/>
  <c r="AR785" i="1"/>
  <c r="AV785" i="1"/>
  <c r="AW785" i="1"/>
  <c r="AX785" i="1"/>
  <c r="O786" i="1"/>
  <c r="P786" i="1"/>
  <c r="Q786" i="1"/>
  <c r="AA786" i="1"/>
  <c r="AB786" i="1"/>
  <c r="AC786" i="1"/>
  <c r="AD786" i="1"/>
  <c r="AE786" i="1"/>
  <c r="AF786" i="1"/>
  <c r="AG786" i="1"/>
  <c r="AH786" i="1"/>
  <c r="AI786" i="1"/>
  <c r="AJ786" i="1"/>
  <c r="AK786" i="1"/>
  <c r="AL786" i="1"/>
  <c r="AV786" i="1"/>
  <c r="AW786" i="1"/>
  <c r="AX786" i="1"/>
  <c r="O787" i="1"/>
  <c r="P787" i="1"/>
  <c r="Q787" i="1"/>
  <c r="AA787" i="1"/>
  <c r="AB787" i="1"/>
  <c r="AC787" i="1"/>
  <c r="AD787" i="1"/>
  <c r="AE787" i="1"/>
  <c r="AF787" i="1"/>
  <c r="AG787" i="1"/>
  <c r="AH787" i="1"/>
  <c r="AI787" i="1"/>
  <c r="AJ787" i="1"/>
  <c r="AK787" i="1"/>
  <c r="AL787" i="1"/>
  <c r="AV787" i="1"/>
  <c r="AW787" i="1"/>
  <c r="AX787" i="1"/>
  <c r="O788" i="1"/>
  <c r="P788" i="1"/>
  <c r="Q788" i="1"/>
  <c r="AA788" i="1"/>
  <c r="AB788" i="1"/>
  <c r="AC788" i="1"/>
  <c r="AD788" i="1"/>
  <c r="AE788" i="1"/>
  <c r="AF788" i="1"/>
  <c r="AG788" i="1"/>
  <c r="AH788" i="1"/>
  <c r="AI788" i="1"/>
  <c r="AJ788" i="1"/>
  <c r="AK788" i="1"/>
  <c r="AL788" i="1"/>
  <c r="AV788" i="1"/>
  <c r="AW788" i="1"/>
  <c r="AX788" i="1"/>
  <c r="O789" i="1"/>
  <c r="P789" i="1"/>
  <c r="Q789" i="1"/>
  <c r="R789" i="1"/>
  <c r="S789" i="1"/>
  <c r="T789" i="1"/>
  <c r="AD789" i="1"/>
  <c r="AE789" i="1"/>
  <c r="AF789" i="1"/>
  <c r="AG789" i="1"/>
  <c r="AH789" i="1"/>
  <c r="AI789" i="1"/>
  <c r="AJ789" i="1"/>
  <c r="AK789" i="1"/>
  <c r="AL789" i="1"/>
  <c r="AP789" i="1"/>
  <c r="AQ789" i="1"/>
  <c r="AR789" i="1"/>
  <c r="AS789" i="1"/>
  <c r="AT789" i="1"/>
  <c r="AU789" i="1"/>
  <c r="AV789" i="1"/>
  <c r="AW789" i="1"/>
  <c r="AX789" i="1"/>
  <c r="O790" i="1"/>
  <c r="P790" i="1"/>
  <c r="Q790" i="1"/>
  <c r="R790" i="1"/>
  <c r="S790" i="1"/>
  <c r="T790" i="1"/>
  <c r="AD790" i="1"/>
  <c r="AE790" i="1"/>
  <c r="AF790" i="1"/>
  <c r="AG790" i="1"/>
  <c r="AH790" i="1"/>
  <c r="AI790" i="1"/>
  <c r="AJ790" i="1"/>
  <c r="AK790" i="1"/>
  <c r="AL790" i="1"/>
  <c r="AP790" i="1"/>
  <c r="AQ790" i="1"/>
  <c r="AR790" i="1"/>
  <c r="AS790" i="1"/>
  <c r="AT790" i="1"/>
  <c r="AU790" i="1"/>
  <c r="AV790" i="1"/>
  <c r="AW790" i="1"/>
  <c r="AX790" i="1"/>
  <c r="O791" i="1"/>
  <c r="P791" i="1"/>
  <c r="Q791" i="1"/>
  <c r="R791" i="1"/>
  <c r="S791" i="1"/>
  <c r="T791" i="1"/>
  <c r="AD791" i="1"/>
  <c r="AE791" i="1"/>
  <c r="AF791" i="1"/>
  <c r="AG791" i="1"/>
  <c r="AH791" i="1"/>
  <c r="AI791" i="1"/>
  <c r="AJ791" i="1"/>
  <c r="AK791" i="1"/>
  <c r="AL791" i="1"/>
  <c r="AP791" i="1"/>
  <c r="AQ791" i="1"/>
  <c r="AR791" i="1"/>
  <c r="AS791" i="1"/>
  <c r="AT791" i="1"/>
  <c r="AU791" i="1"/>
  <c r="AV791" i="1"/>
  <c r="AW791" i="1"/>
  <c r="AX791" i="1"/>
  <c r="O792" i="1"/>
  <c r="P792" i="1"/>
  <c r="Q792" i="1"/>
  <c r="R792" i="1"/>
  <c r="S792" i="1"/>
  <c r="T792" i="1"/>
  <c r="U792" i="1"/>
  <c r="V792" i="1"/>
  <c r="W792" i="1"/>
  <c r="AP792" i="1"/>
  <c r="AQ792" i="1"/>
  <c r="AR792" i="1"/>
  <c r="AS792" i="1"/>
  <c r="AT792" i="1"/>
  <c r="AU792" i="1"/>
  <c r="AV792" i="1"/>
  <c r="AW792" i="1"/>
  <c r="AX792" i="1"/>
  <c r="O793" i="1"/>
  <c r="P793" i="1"/>
  <c r="Q793" i="1"/>
  <c r="R793" i="1"/>
  <c r="S793" i="1"/>
  <c r="T793" i="1"/>
  <c r="U793" i="1"/>
  <c r="V793" i="1"/>
  <c r="W793" i="1"/>
  <c r="AP793" i="1"/>
  <c r="AQ793" i="1"/>
  <c r="AR793" i="1"/>
  <c r="AS793" i="1"/>
  <c r="AT793" i="1"/>
  <c r="AU793" i="1"/>
  <c r="AV793" i="1"/>
  <c r="AW793" i="1"/>
  <c r="AX793" i="1"/>
  <c r="O794" i="1"/>
  <c r="P794" i="1"/>
  <c r="Q794" i="1"/>
  <c r="R794" i="1"/>
  <c r="S794" i="1"/>
  <c r="T794" i="1"/>
  <c r="U794" i="1"/>
  <c r="V794" i="1"/>
  <c r="W794" i="1"/>
  <c r="AP794" i="1"/>
  <c r="AQ794" i="1"/>
  <c r="AR794" i="1"/>
  <c r="AS794" i="1"/>
  <c r="AT794" i="1"/>
  <c r="AU794" i="1"/>
  <c r="AV794" i="1"/>
  <c r="AW794" i="1"/>
  <c r="AX794" i="1"/>
  <c r="O795" i="1"/>
  <c r="P795" i="1"/>
  <c r="Q795" i="1"/>
  <c r="R795" i="1"/>
  <c r="S795" i="1"/>
  <c r="T795" i="1"/>
  <c r="U795" i="1"/>
  <c r="V795" i="1"/>
  <c r="W795" i="1"/>
  <c r="X795" i="1"/>
  <c r="Y795" i="1"/>
  <c r="Z795" i="1"/>
  <c r="AJ795" i="1"/>
  <c r="AK795" i="1"/>
  <c r="AL795" i="1"/>
  <c r="AM795" i="1"/>
  <c r="AN795" i="1"/>
  <c r="AO795" i="1"/>
  <c r="AP795" i="1"/>
  <c r="AQ795" i="1"/>
  <c r="AR795" i="1"/>
  <c r="AS795" i="1"/>
  <c r="AT795" i="1"/>
  <c r="AU795" i="1"/>
  <c r="AV795" i="1"/>
  <c r="AW795" i="1"/>
  <c r="AX795" i="1"/>
  <c r="O796" i="1"/>
  <c r="P796" i="1"/>
  <c r="Q796" i="1"/>
  <c r="R796" i="1"/>
  <c r="S796" i="1"/>
  <c r="T796" i="1"/>
  <c r="U796" i="1"/>
  <c r="V796" i="1"/>
  <c r="W796" i="1"/>
  <c r="X796" i="1"/>
  <c r="Y796" i="1"/>
  <c r="Z796" i="1"/>
  <c r="AJ796" i="1"/>
  <c r="AK796" i="1"/>
  <c r="AL796" i="1"/>
  <c r="AM796" i="1"/>
  <c r="AN796" i="1"/>
  <c r="AO796" i="1"/>
  <c r="AP796" i="1"/>
  <c r="AQ796" i="1"/>
  <c r="AR796" i="1"/>
  <c r="AS796" i="1"/>
  <c r="AT796" i="1"/>
  <c r="AU796" i="1"/>
  <c r="AV796" i="1"/>
  <c r="AW796" i="1"/>
  <c r="AX796" i="1"/>
  <c r="O797" i="1"/>
  <c r="P797" i="1"/>
  <c r="Q797" i="1"/>
  <c r="R797" i="1"/>
  <c r="S797" i="1"/>
  <c r="T797" i="1"/>
  <c r="U797" i="1"/>
  <c r="V797" i="1"/>
  <c r="W797" i="1"/>
  <c r="X797" i="1"/>
  <c r="Y797" i="1"/>
  <c r="Z797" i="1"/>
  <c r="AJ797" i="1"/>
  <c r="AK797" i="1"/>
  <c r="AL797" i="1"/>
  <c r="AM797" i="1"/>
  <c r="AN797" i="1"/>
  <c r="AO797" i="1"/>
  <c r="AP797" i="1"/>
  <c r="AQ797" i="1"/>
  <c r="AR797" i="1"/>
  <c r="AS797" i="1"/>
  <c r="AT797" i="1"/>
  <c r="AU797" i="1"/>
  <c r="AV797" i="1"/>
  <c r="AW797" i="1"/>
  <c r="AX797" i="1"/>
  <c r="O798" i="1"/>
  <c r="P798" i="1"/>
  <c r="Q798" i="1"/>
  <c r="R798" i="1"/>
  <c r="S798" i="1"/>
  <c r="T798" i="1"/>
  <c r="U798" i="1"/>
  <c r="V798" i="1"/>
  <c r="W798" i="1"/>
  <c r="X798" i="1"/>
  <c r="Y798" i="1"/>
  <c r="Z798" i="1"/>
  <c r="AM798" i="1"/>
  <c r="AN798" i="1"/>
  <c r="AO798" i="1"/>
  <c r="AP798" i="1"/>
  <c r="AQ798" i="1"/>
  <c r="AR798" i="1"/>
  <c r="AS798" i="1"/>
  <c r="AT798" i="1"/>
  <c r="AU798" i="1"/>
  <c r="AV798" i="1"/>
  <c r="AW798" i="1"/>
  <c r="AX798" i="1"/>
  <c r="O799" i="1"/>
  <c r="P799" i="1"/>
  <c r="Q799" i="1"/>
  <c r="R799" i="1"/>
  <c r="S799" i="1"/>
  <c r="T799" i="1"/>
  <c r="U799" i="1"/>
  <c r="V799" i="1"/>
  <c r="W799" i="1"/>
  <c r="X799" i="1"/>
  <c r="Y799" i="1"/>
  <c r="Z799" i="1"/>
  <c r="AM799" i="1"/>
  <c r="AN799" i="1"/>
  <c r="AO799" i="1"/>
  <c r="AP799" i="1"/>
  <c r="AQ799" i="1"/>
  <c r="AR799" i="1"/>
  <c r="AS799" i="1"/>
  <c r="AT799" i="1"/>
  <c r="AU799" i="1"/>
  <c r="AV799" i="1"/>
  <c r="AW799" i="1"/>
  <c r="AX799" i="1"/>
  <c r="O800" i="1"/>
  <c r="P800" i="1"/>
  <c r="Q800" i="1"/>
  <c r="R800" i="1"/>
  <c r="S800" i="1"/>
  <c r="T800" i="1"/>
  <c r="U800" i="1"/>
  <c r="V800" i="1"/>
  <c r="W800" i="1"/>
  <c r="X800" i="1"/>
  <c r="Y800" i="1"/>
  <c r="Z800" i="1"/>
  <c r="AM800" i="1"/>
  <c r="AN800" i="1"/>
  <c r="AO800" i="1"/>
  <c r="AP800" i="1"/>
  <c r="AQ800" i="1"/>
  <c r="AR800" i="1"/>
  <c r="AS800" i="1"/>
  <c r="AT800" i="1"/>
  <c r="AU800" i="1"/>
  <c r="AV800" i="1"/>
  <c r="AW800" i="1"/>
  <c r="AX800" i="1"/>
  <c r="O801" i="1"/>
  <c r="P801" i="1"/>
  <c r="Q801" i="1"/>
  <c r="R801" i="1"/>
  <c r="S801" i="1"/>
  <c r="T801" i="1"/>
  <c r="U801" i="1"/>
  <c r="V801" i="1"/>
  <c r="W801" i="1"/>
  <c r="X801" i="1"/>
  <c r="Y801" i="1"/>
  <c r="Z801" i="1"/>
  <c r="AD801" i="1"/>
  <c r="AE801" i="1"/>
  <c r="AF801" i="1"/>
  <c r="AP801" i="1"/>
  <c r="AQ801" i="1"/>
  <c r="AR801" i="1"/>
  <c r="AS801" i="1"/>
  <c r="AT801" i="1"/>
  <c r="AU801" i="1"/>
  <c r="AV801" i="1"/>
  <c r="AW801" i="1"/>
  <c r="AX801" i="1"/>
  <c r="O802" i="1"/>
  <c r="P802" i="1"/>
  <c r="Q802" i="1"/>
  <c r="R802" i="1"/>
  <c r="S802" i="1"/>
  <c r="T802" i="1"/>
  <c r="U802" i="1"/>
  <c r="V802" i="1"/>
  <c r="W802" i="1"/>
  <c r="X802" i="1"/>
  <c r="Y802" i="1"/>
  <c r="Z802" i="1"/>
  <c r="AD802" i="1"/>
  <c r="AE802" i="1"/>
  <c r="AF802" i="1"/>
  <c r="AP802" i="1"/>
  <c r="AQ802" i="1"/>
  <c r="AR802" i="1"/>
  <c r="AS802" i="1"/>
  <c r="AT802" i="1"/>
  <c r="AU802" i="1"/>
  <c r="AV802" i="1"/>
  <c r="AW802" i="1"/>
  <c r="AX802" i="1"/>
  <c r="O803" i="1"/>
  <c r="P803" i="1"/>
  <c r="Q803" i="1"/>
  <c r="R803" i="1"/>
  <c r="S803" i="1"/>
  <c r="T803" i="1"/>
  <c r="U803" i="1"/>
  <c r="V803" i="1"/>
  <c r="W803" i="1"/>
  <c r="X803" i="1"/>
  <c r="Y803" i="1"/>
  <c r="Z803" i="1"/>
  <c r="AD803" i="1"/>
  <c r="AE803" i="1"/>
  <c r="AF803" i="1"/>
  <c r="AP803" i="1"/>
  <c r="AQ803" i="1"/>
  <c r="AR803" i="1"/>
  <c r="AS803" i="1"/>
  <c r="AT803" i="1"/>
  <c r="AU803" i="1"/>
  <c r="AV803" i="1"/>
  <c r="AW803" i="1"/>
  <c r="AX803" i="1"/>
  <c r="O804" i="1"/>
  <c r="P804" i="1"/>
  <c r="Q804" i="1"/>
  <c r="R804" i="1"/>
  <c r="S804" i="1"/>
  <c r="T804" i="1"/>
  <c r="AD804" i="1"/>
  <c r="AE804" i="1"/>
  <c r="AF804" i="1"/>
  <c r="AG804" i="1"/>
  <c r="AH804" i="1"/>
  <c r="AI804" i="1"/>
  <c r="AS804" i="1"/>
  <c r="AT804" i="1"/>
  <c r="AU804" i="1"/>
  <c r="AV804" i="1"/>
  <c r="AW804" i="1"/>
  <c r="AX804" i="1"/>
  <c r="O805" i="1"/>
  <c r="P805" i="1"/>
  <c r="Q805" i="1"/>
  <c r="R805" i="1"/>
  <c r="S805" i="1"/>
  <c r="T805" i="1"/>
  <c r="AD805" i="1"/>
  <c r="AE805" i="1"/>
  <c r="AF805" i="1"/>
  <c r="AG805" i="1"/>
  <c r="AH805" i="1"/>
  <c r="AI805" i="1"/>
  <c r="AS805" i="1"/>
  <c r="AT805" i="1"/>
  <c r="AU805" i="1"/>
  <c r="AV805" i="1"/>
  <c r="AW805" i="1"/>
  <c r="AX805" i="1"/>
  <c r="O806" i="1"/>
  <c r="P806" i="1"/>
  <c r="Q806" i="1"/>
  <c r="R806" i="1"/>
  <c r="S806" i="1"/>
  <c r="T806" i="1"/>
  <c r="AD806" i="1"/>
  <c r="AE806" i="1"/>
  <c r="AF806" i="1"/>
  <c r="AG806" i="1"/>
  <c r="AH806" i="1"/>
  <c r="AI806" i="1"/>
  <c r="AS806" i="1"/>
  <c r="AT806" i="1"/>
  <c r="AU806" i="1"/>
  <c r="AV806" i="1"/>
  <c r="AW806" i="1"/>
  <c r="AX806" i="1"/>
  <c r="O807" i="1"/>
  <c r="P807" i="1"/>
  <c r="Q807" i="1"/>
  <c r="R807" i="1"/>
  <c r="S807" i="1"/>
  <c r="T807" i="1"/>
  <c r="X807" i="1"/>
  <c r="Y807" i="1"/>
  <c r="Z807" i="1"/>
  <c r="AA807" i="1"/>
  <c r="AB807" i="1"/>
  <c r="AC807" i="1"/>
  <c r="AD807" i="1"/>
  <c r="AE807" i="1"/>
  <c r="AF807" i="1"/>
  <c r="AG807" i="1"/>
  <c r="AH807" i="1"/>
  <c r="AI807" i="1"/>
  <c r="AJ807" i="1"/>
  <c r="AK807" i="1"/>
  <c r="AL807" i="1"/>
  <c r="AV807" i="1"/>
  <c r="AW807" i="1"/>
  <c r="AX807" i="1"/>
  <c r="O808" i="1"/>
  <c r="P808" i="1"/>
  <c r="Q808" i="1"/>
  <c r="R808" i="1"/>
  <c r="S808" i="1"/>
  <c r="T808" i="1"/>
  <c r="X808" i="1"/>
  <c r="Y808" i="1"/>
  <c r="Z808" i="1"/>
  <c r="AA808" i="1"/>
  <c r="AB808" i="1"/>
  <c r="AC808" i="1"/>
  <c r="AD808" i="1"/>
  <c r="AE808" i="1"/>
  <c r="AF808" i="1"/>
  <c r="AG808" i="1"/>
  <c r="AH808" i="1"/>
  <c r="AI808" i="1"/>
  <c r="AJ808" i="1"/>
  <c r="AK808" i="1"/>
  <c r="AL808" i="1"/>
  <c r="AV808" i="1"/>
  <c r="AW808" i="1"/>
  <c r="AX808" i="1"/>
  <c r="O809" i="1"/>
  <c r="P809" i="1"/>
  <c r="Q809" i="1"/>
  <c r="R809" i="1"/>
  <c r="S809" i="1"/>
  <c r="T809" i="1"/>
  <c r="X809" i="1"/>
  <c r="Y809" i="1"/>
  <c r="Z809" i="1"/>
  <c r="AA809" i="1"/>
  <c r="AB809" i="1"/>
  <c r="AC809" i="1"/>
  <c r="AD809" i="1"/>
  <c r="AE809" i="1"/>
  <c r="AF809" i="1"/>
  <c r="AG809" i="1"/>
  <c r="AH809" i="1"/>
  <c r="AI809" i="1"/>
  <c r="AJ809" i="1"/>
  <c r="AK809" i="1"/>
  <c r="AL809" i="1"/>
  <c r="AV809" i="1"/>
  <c r="AW809" i="1"/>
  <c r="AX809" i="1"/>
  <c r="X810" i="1"/>
  <c r="Y810" i="1"/>
  <c r="Z810" i="1"/>
  <c r="AA810" i="1"/>
  <c r="AB810" i="1"/>
  <c r="AC810" i="1"/>
  <c r="AD810" i="1"/>
  <c r="AE810" i="1"/>
  <c r="AF810" i="1"/>
  <c r="AG810" i="1"/>
  <c r="AH810" i="1"/>
  <c r="AI810" i="1"/>
  <c r="AJ810" i="1"/>
  <c r="AK810" i="1"/>
  <c r="AL810" i="1"/>
  <c r="AM810" i="1"/>
  <c r="AN810" i="1"/>
  <c r="AO810" i="1"/>
  <c r="X811" i="1"/>
  <c r="Y811" i="1"/>
  <c r="Z811" i="1"/>
  <c r="AA811" i="1"/>
  <c r="AB811" i="1"/>
  <c r="AC811" i="1"/>
  <c r="AD811" i="1"/>
  <c r="AE811" i="1"/>
  <c r="AF811" i="1"/>
  <c r="AG811" i="1"/>
  <c r="AH811" i="1"/>
  <c r="AI811" i="1"/>
  <c r="AJ811" i="1"/>
  <c r="AK811" i="1"/>
  <c r="AL811" i="1"/>
  <c r="AM811" i="1"/>
  <c r="AN811" i="1"/>
  <c r="AO811" i="1"/>
  <c r="X812" i="1"/>
  <c r="Y812" i="1"/>
  <c r="Z812" i="1"/>
  <c r="AA812" i="1"/>
  <c r="AB812" i="1"/>
  <c r="AC812" i="1"/>
  <c r="AD812" i="1"/>
  <c r="AE812" i="1"/>
  <c r="AF812" i="1"/>
  <c r="AG812" i="1"/>
  <c r="AH812" i="1"/>
  <c r="AI812" i="1"/>
  <c r="AJ812" i="1"/>
  <c r="AK812" i="1"/>
  <c r="AL812" i="1"/>
  <c r="AM812" i="1"/>
  <c r="AN812" i="1"/>
  <c r="AO812" i="1"/>
  <c r="O813" i="1"/>
  <c r="P813" i="1"/>
  <c r="Q813" i="1"/>
  <c r="R813" i="1"/>
  <c r="S813" i="1"/>
  <c r="T813" i="1"/>
  <c r="U813" i="1"/>
  <c r="V813" i="1"/>
  <c r="W813" i="1"/>
  <c r="X813" i="1"/>
  <c r="Y813" i="1"/>
  <c r="Z813" i="1"/>
  <c r="AA813" i="1"/>
  <c r="AB813" i="1"/>
  <c r="AC813" i="1"/>
  <c r="AD813" i="1"/>
  <c r="AE813" i="1"/>
  <c r="AF813" i="1"/>
  <c r="AG813" i="1"/>
  <c r="AH813" i="1"/>
  <c r="AI813" i="1"/>
  <c r="AJ813" i="1"/>
  <c r="AK813" i="1"/>
  <c r="AL813" i="1"/>
  <c r="AM813" i="1"/>
  <c r="AN813" i="1"/>
  <c r="AO813" i="1"/>
  <c r="AP813" i="1"/>
  <c r="AQ813" i="1"/>
  <c r="AR813" i="1"/>
  <c r="O814" i="1"/>
  <c r="P814" i="1"/>
  <c r="Q814" i="1"/>
  <c r="R814" i="1"/>
  <c r="S814" i="1"/>
  <c r="T814" i="1"/>
  <c r="U814" i="1"/>
  <c r="V814" i="1"/>
  <c r="W814" i="1"/>
  <c r="X814" i="1"/>
  <c r="Y814" i="1"/>
  <c r="Z814" i="1"/>
  <c r="AA814" i="1"/>
  <c r="AB814" i="1"/>
  <c r="AC814" i="1"/>
  <c r="AD814" i="1"/>
  <c r="AE814" i="1"/>
  <c r="AF814" i="1"/>
  <c r="AG814" i="1"/>
  <c r="AH814" i="1"/>
  <c r="AI814" i="1"/>
  <c r="AJ814" i="1"/>
  <c r="AK814" i="1"/>
  <c r="AL814" i="1"/>
  <c r="AM814" i="1"/>
  <c r="AN814" i="1"/>
  <c r="AO814" i="1"/>
  <c r="AP814" i="1"/>
  <c r="AQ814" i="1"/>
  <c r="AR814" i="1"/>
  <c r="O815" i="1"/>
  <c r="P815" i="1"/>
  <c r="Q815" i="1"/>
  <c r="R815" i="1"/>
  <c r="S815" i="1"/>
  <c r="T815" i="1"/>
  <c r="U815" i="1"/>
  <c r="V815" i="1"/>
  <c r="W815" i="1"/>
  <c r="X815" i="1"/>
  <c r="Y815" i="1"/>
  <c r="Z815" i="1"/>
  <c r="AA815" i="1"/>
  <c r="AB815" i="1"/>
  <c r="AC815" i="1"/>
  <c r="AD815" i="1"/>
  <c r="AE815" i="1"/>
  <c r="AF815" i="1"/>
  <c r="AG815" i="1"/>
  <c r="AH815" i="1"/>
  <c r="AI815" i="1"/>
  <c r="AJ815" i="1"/>
  <c r="AK815" i="1"/>
  <c r="AL815" i="1"/>
  <c r="AM815" i="1"/>
  <c r="AN815" i="1"/>
  <c r="AO815" i="1"/>
  <c r="AP815" i="1"/>
  <c r="AQ815" i="1"/>
  <c r="AR815" i="1"/>
  <c r="U780" i="1"/>
  <c r="V780" i="1"/>
  <c r="W780" i="1"/>
  <c r="X780" i="1"/>
  <c r="Y780" i="1"/>
  <c r="Z780" i="1"/>
  <c r="AA780" i="1"/>
  <c r="AB780" i="1"/>
  <c r="AC780" i="1"/>
  <c r="AD780" i="1"/>
  <c r="AE780" i="1"/>
  <c r="AF780" i="1"/>
  <c r="AG780" i="1"/>
  <c r="AH780" i="1"/>
  <c r="AI780" i="1"/>
  <c r="AJ780" i="1"/>
  <c r="AK780" i="1"/>
  <c r="AL780" i="1"/>
  <c r="AM780" i="1"/>
  <c r="AN780" i="1"/>
  <c r="AO780" i="1"/>
  <c r="AP780" i="1"/>
  <c r="AQ780" i="1"/>
  <c r="AR780" i="1"/>
  <c r="AV780" i="1"/>
  <c r="AW780" i="1"/>
  <c r="AX780" i="1"/>
  <c r="D601" i="1"/>
  <c r="D600" i="1"/>
  <c r="AQ736" i="1" l="1"/>
  <c r="AQ729" i="1"/>
  <c r="AQ722" i="1"/>
  <c r="AQ715" i="1"/>
  <c r="AQ708" i="1"/>
  <c r="D602" i="1"/>
  <c r="O525" i="1"/>
  <c r="O524" i="1"/>
  <c r="O523" i="1"/>
  <c r="O522" i="1"/>
  <c r="O521" i="1"/>
  <c r="F521" i="1"/>
  <c r="F522" i="1" s="1"/>
  <c r="F523" i="1" s="1"/>
  <c r="AD493" i="1"/>
  <c r="Q776" i="1" s="1"/>
  <c r="AC493" i="1"/>
  <c r="P776" i="1" s="1"/>
  <c r="AB493" i="1"/>
  <c r="O776" i="1" s="1"/>
  <c r="AA493" i="1"/>
  <c r="N776" i="1" s="1"/>
  <c r="Z493" i="1"/>
  <c r="M776" i="1" s="1"/>
  <c r="Y493" i="1"/>
  <c r="L776" i="1" s="1"/>
  <c r="AD492" i="1"/>
  <c r="Q775" i="1" s="1"/>
  <c r="AA492" i="1"/>
  <c r="N775" i="1" s="1"/>
  <c r="Z492" i="1"/>
  <c r="M775" i="1" s="1"/>
  <c r="Y492" i="1"/>
  <c r="L775" i="1" s="1"/>
  <c r="AD491" i="1"/>
  <c r="Q774" i="1" s="1"/>
  <c r="AA491" i="1"/>
  <c r="N774" i="1" s="1"/>
  <c r="Z491" i="1"/>
  <c r="M774" i="1" s="1"/>
  <c r="Y491" i="1"/>
  <c r="L774" i="1" s="1"/>
  <c r="AD490" i="1"/>
  <c r="Q773" i="1" s="1"/>
  <c r="AC490" i="1"/>
  <c r="P773" i="1" s="1"/>
  <c r="AB490" i="1"/>
  <c r="O773" i="1" s="1"/>
  <c r="AA490" i="1"/>
  <c r="N773" i="1" s="1"/>
  <c r="Z490" i="1"/>
  <c r="M773" i="1" s="1"/>
  <c r="Y490" i="1"/>
  <c r="L773" i="1" s="1"/>
  <c r="AD489" i="1"/>
  <c r="Q772" i="1" s="1"/>
  <c r="AC489" i="1"/>
  <c r="P772" i="1" s="1"/>
  <c r="AB489" i="1"/>
  <c r="O772" i="1" s="1"/>
  <c r="AA489" i="1"/>
  <c r="N772" i="1" s="1"/>
  <c r="AD488" i="1"/>
  <c r="Q771" i="1" s="1"/>
  <c r="AC488" i="1"/>
  <c r="P771" i="1" s="1"/>
  <c r="AB488" i="1"/>
  <c r="O771" i="1" s="1"/>
  <c r="AA488" i="1"/>
  <c r="N771" i="1" s="1"/>
  <c r="AD486" i="1"/>
  <c r="Q769" i="1" s="1"/>
  <c r="AC486" i="1"/>
  <c r="P769" i="1" s="1"/>
  <c r="AB486" i="1"/>
  <c r="O769" i="1" s="1"/>
  <c r="AA486" i="1"/>
  <c r="N769" i="1" s="1"/>
  <c r="Z486" i="1"/>
  <c r="M769" i="1" s="1"/>
  <c r="Y486" i="1"/>
  <c r="L769" i="1" s="1"/>
  <c r="AD485" i="1"/>
  <c r="Q768" i="1" s="1"/>
  <c r="AA485" i="1"/>
  <c r="N768" i="1" s="1"/>
  <c r="Z485" i="1"/>
  <c r="M768" i="1" s="1"/>
  <c r="Y485" i="1"/>
  <c r="L768" i="1" s="1"/>
  <c r="AD484" i="1"/>
  <c r="Q767" i="1" s="1"/>
  <c r="AA484" i="1"/>
  <c r="N767" i="1" s="1"/>
  <c r="Z484" i="1"/>
  <c r="M767" i="1" s="1"/>
  <c r="Y484" i="1"/>
  <c r="L767" i="1" s="1"/>
  <c r="AD483" i="1"/>
  <c r="Q766" i="1" s="1"/>
  <c r="AC483" i="1"/>
  <c r="P766" i="1" s="1"/>
  <c r="AB483" i="1"/>
  <c r="O766" i="1" s="1"/>
  <c r="AA483" i="1"/>
  <c r="N766" i="1" s="1"/>
  <c r="Z483" i="1"/>
  <c r="M766" i="1" s="1"/>
  <c r="Y483" i="1"/>
  <c r="L766" i="1" s="1"/>
  <c r="AD482" i="1"/>
  <c r="Q765" i="1" s="1"/>
  <c r="AC482" i="1"/>
  <c r="P765" i="1" s="1"/>
  <c r="AB482" i="1"/>
  <c r="O765" i="1" s="1"/>
  <c r="AA482" i="1"/>
  <c r="N765" i="1" s="1"/>
  <c r="AD481" i="1"/>
  <c r="Q764" i="1" s="1"/>
  <c r="AC481" i="1"/>
  <c r="P764" i="1" s="1"/>
  <c r="AB481" i="1"/>
  <c r="O764" i="1" s="1"/>
  <c r="AA481" i="1"/>
  <c r="N764" i="1" s="1"/>
  <c r="AD479" i="1"/>
  <c r="Q762" i="1" s="1"/>
  <c r="AC479" i="1"/>
  <c r="P762" i="1" s="1"/>
  <c r="AB479" i="1"/>
  <c r="O762" i="1" s="1"/>
  <c r="AA479" i="1"/>
  <c r="N762" i="1" s="1"/>
  <c r="Z479" i="1"/>
  <c r="M762" i="1" s="1"/>
  <c r="Y479" i="1"/>
  <c r="L762" i="1" s="1"/>
  <c r="AD478" i="1"/>
  <c r="Q761" i="1" s="1"/>
  <c r="AA478" i="1"/>
  <c r="N761" i="1" s="1"/>
  <c r="Z478" i="1"/>
  <c r="M761" i="1" s="1"/>
  <c r="Y478" i="1"/>
  <c r="L761" i="1" s="1"/>
  <c r="AD477" i="1"/>
  <c r="Q760" i="1" s="1"/>
  <c r="AA477" i="1"/>
  <c r="N760" i="1" s="1"/>
  <c r="Z477" i="1"/>
  <c r="M760" i="1" s="1"/>
  <c r="Y477" i="1"/>
  <c r="L760" i="1" s="1"/>
  <c r="AD476" i="1"/>
  <c r="Q759" i="1" s="1"/>
  <c r="AC476" i="1"/>
  <c r="P759" i="1" s="1"/>
  <c r="AB476" i="1"/>
  <c r="O759" i="1" s="1"/>
  <c r="AA476" i="1"/>
  <c r="N759" i="1" s="1"/>
  <c r="Z476" i="1"/>
  <c r="M759" i="1" s="1"/>
  <c r="Y476" i="1"/>
  <c r="L759" i="1" s="1"/>
  <c r="AD475" i="1"/>
  <c r="Q758" i="1" s="1"/>
  <c r="AC475" i="1"/>
  <c r="P758" i="1" s="1"/>
  <c r="AB475" i="1"/>
  <c r="O758" i="1" s="1"/>
  <c r="AA475" i="1"/>
  <c r="N758" i="1" s="1"/>
  <c r="AD474" i="1"/>
  <c r="Q757" i="1" s="1"/>
  <c r="AC474" i="1"/>
  <c r="P757" i="1" s="1"/>
  <c r="AB474" i="1"/>
  <c r="O757" i="1" s="1"/>
  <c r="AA474" i="1"/>
  <c r="N757" i="1" s="1"/>
  <c r="AD472" i="1"/>
  <c r="Q755" i="1" s="1"/>
  <c r="AC472" i="1"/>
  <c r="P755" i="1" s="1"/>
  <c r="AB472" i="1"/>
  <c r="O755" i="1" s="1"/>
  <c r="AA472" i="1"/>
  <c r="N755" i="1" s="1"/>
  <c r="Z472" i="1"/>
  <c r="M755" i="1" s="1"/>
  <c r="Y472" i="1"/>
  <c r="L755" i="1" s="1"/>
  <c r="AD471" i="1"/>
  <c r="Q754" i="1" s="1"/>
  <c r="AA471" i="1"/>
  <c r="N754" i="1" s="1"/>
  <c r="Z471" i="1"/>
  <c r="M754" i="1" s="1"/>
  <c r="Y471" i="1"/>
  <c r="L754" i="1" s="1"/>
  <c r="AD470" i="1"/>
  <c r="Q753" i="1" s="1"/>
  <c r="AA470" i="1"/>
  <c r="N753" i="1" s="1"/>
  <c r="Z470" i="1"/>
  <c r="M753" i="1" s="1"/>
  <c r="Y470" i="1"/>
  <c r="L753" i="1" s="1"/>
  <c r="AD469" i="1"/>
  <c r="Q752" i="1" s="1"/>
  <c r="AC469" i="1"/>
  <c r="P752" i="1" s="1"/>
  <c r="AB469" i="1"/>
  <c r="O752" i="1" s="1"/>
  <c r="AA469" i="1"/>
  <c r="N752" i="1" s="1"/>
  <c r="Z469" i="1"/>
  <c r="M752" i="1" s="1"/>
  <c r="Y469" i="1"/>
  <c r="L752" i="1" s="1"/>
  <c r="AD468" i="1"/>
  <c r="Q751" i="1" s="1"/>
  <c r="AC468" i="1"/>
  <c r="P751" i="1" s="1"/>
  <c r="AB468" i="1"/>
  <c r="O751" i="1" s="1"/>
  <c r="AA468" i="1"/>
  <c r="N751" i="1" s="1"/>
  <c r="AD467" i="1"/>
  <c r="Q750" i="1" s="1"/>
  <c r="AC467" i="1"/>
  <c r="P750" i="1" s="1"/>
  <c r="AB467" i="1"/>
  <c r="O750" i="1" s="1"/>
  <c r="AA467" i="1"/>
  <c r="N750" i="1" s="1"/>
  <c r="AD465" i="1"/>
  <c r="Q748" i="1" s="1"/>
  <c r="AC465" i="1"/>
  <c r="P748" i="1" s="1"/>
  <c r="AB465" i="1"/>
  <c r="O748" i="1" s="1"/>
  <c r="AA465" i="1"/>
  <c r="N748" i="1" s="1"/>
  <c r="Z465" i="1"/>
  <c r="M748" i="1" s="1"/>
  <c r="Y465" i="1"/>
  <c r="L748" i="1" s="1"/>
  <c r="AD464" i="1"/>
  <c r="Q747" i="1" s="1"/>
  <c r="AA464" i="1"/>
  <c r="N747" i="1" s="1"/>
  <c r="Z464" i="1"/>
  <c r="M747" i="1" s="1"/>
  <c r="Y464" i="1"/>
  <c r="L747" i="1" s="1"/>
  <c r="AD463" i="1"/>
  <c r="Q746" i="1" s="1"/>
  <c r="AA463" i="1"/>
  <c r="N746" i="1" s="1"/>
  <c r="Z463" i="1"/>
  <c r="M746" i="1" s="1"/>
  <c r="Y463" i="1"/>
  <c r="L746" i="1" s="1"/>
  <c r="AD462" i="1"/>
  <c r="Q745" i="1" s="1"/>
  <c r="AC462" i="1"/>
  <c r="P745" i="1" s="1"/>
  <c r="AB462" i="1"/>
  <c r="O745" i="1" s="1"/>
  <c r="AA462" i="1"/>
  <c r="N745" i="1" s="1"/>
  <c r="Z462" i="1"/>
  <c r="M745" i="1" s="1"/>
  <c r="Y462" i="1"/>
  <c r="L745" i="1" s="1"/>
  <c r="AD461" i="1"/>
  <c r="Q744" i="1" s="1"/>
  <c r="AC461" i="1"/>
  <c r="P744" i="1" s="1"/>
  <c r="AB461" i="1"/>
  <c r="O744" i="1" s="1"/>
  <c r="AA461" i="1"/>
  <c r="N744" i="1" s="1"/>
  <c r="AD460" i="1"/>
  <c r="Q743" i="1" s="1"/>
  <c r="AC460" i="1"/>
  <c r="P743" i="1" s="1"/>
  <c r="AB460" i="1"/>
  <c r="O743" i="1" s="1"/>
  <c r="AA460" i="1"/>
  <c r="N743" i="1" s="1"/>
  <c r="AD430" i="1"/>
  <c r="Q713" i="1" s="1"/>
  <c r="AC430" i="1"/>
  <c r="P713" i="1" s="1"/>
  <c r="AB430" i="1"/>
  <c r="O713" i="1" s="1"/>
  <c r="AA430" i="1"/>
  <c r="N713" i="1" s="1"/>
  <c r="Z430" i="1"/>
  <c r="M713" i="1" s="1"/>
  <c r="Y430" i="1"/>
  <c r="L713" i="1" s="1"/>
  <c r="AD429" i="1"/>
  <c r="Q712" i="1" s="1"/>
  <c r="AC429" i="1"/>
  <c r="P712" i="1" s="1"/>
  <c r="AA429" i="1"/>
  <c r="N712" i="1" s="1"/>
  <c r="Z429" i="1"/>
  <c r="M712" i="1" s="1"/>
  <c r="Y429" i="1"/>
  <c r="L712" i="1" s="1"/>
  <c r="AD428" i="1"/>
  <c r="Q711" i="1" s="1"/>
  <c r="AB428" i="1"/>
  <c r="O711" i="1" s="1"/>
  <c r="AA428" i="1"/>
  <c r="N711" i="1" s="1"/>
  <c r="Z428" i="1"/>
  <c r="M711" i="1" s="1"/>
  <c r="Y428" i="1"/>
  <c r="L711" i="1" s="1"/>
  <c r="AD427" i="1"/>
  <c r="Q710" i="1" s="1"/>
  <c r="AC427" i="1"/>
  <c r="P710" i="1" s="1"/>
  <c r="AB427" i="1"/>
  <c r="O710" i="1" s="1"/>
  <c r="AA427" i="1"/>
  <c r="N710" i="1" s="1"/>
  <c r="Z427" i="1"/>
  <c r="M710" i="1" s="1"/>
  <c r="Y427" i="1"/>
  <c r="L710" i="1" s="1"/>
  <c r="AD426" i="1"/>
  <c r="Q709" i="1" s="1"/>
  <c r="AC426" i="1"/>
  <c r="P709" i="1" s="1"/>
  <c r="AB426" i="1"/>
  <c r="O709" i="1" s="1"/>
  <c r="AA426" i="1"/>
  <c r="N709" i="1" s="1"/>
  <c r="Z426" i="1"/>
  <c r="M709" i="1" s="1"/>
  <c r="Y426" i="1"/>
  <c r="L709" i="1" s="1"/>
  <c r="AC425" i="1"/>
  <c r="P708" i="1" s="1"/>
  <c r="AD425" i="1"/>
  <c r="Q708" i="1" s="1"/>
  <c r="AB425" i="1"/>
  <c r="O708" i="1" s="1"/>
  <c r="AA425" i="1"/>
  <c r="N708" i="1" s="1"/>
  <c r="Z425" i="1"/>
  <c r="M708" i="1" s="1"/>
  <c r="Y425" i="1"/>
  <c r="L708" i="1" s="1"/>
  <c r="AD395" i="1"/>
  <c r="Q678" i="1" s="1"/>
  <c r="AC395" i="1"/>
  <c r="P678" i="1" s="1"/>
  <c r="AB395" i="1"/>
  <c r="O678" i="1" s="1"/>
  <c r="AA395" i="1"/>
  <c r="N678" i="1" s="1"/>
  <c r="Z395" i="1"/>
  <c r="M678" i="1" s="1"/>
  <c r="Y395" i="1"/>
  <c r="L678" i="1" s="1"/>
  <c r="AD394" i="1"/>
  <c r="Q677" i="1" s="1"/>
  <c r="AC394" i="1"/>
  <c r="P677" i="1" s="1"/>
  <c r="AA394" i="1"/>
  <c r="N677" i="1" s="1"/>
  <c r="Z394" i="1"/>
  <c r="M677" i="1" s="1"/>
  <c r="Y394" i="1"/>
  <c r="L677" i="1" s="1"/>
  <c r="AD393" i="1"/>
  <c r="Q676" i="1" s="1"/>
  <c r="AB393" i="1"/>
  <c r="O676" i="1" s="1"/>
  <c r="AA393" i="1"/>
  <c r="N676" i="1" s="1"/>
  <c r="Z393" i="1"/>
  <c r="M676" i="1" s="1"/>
  <c r="Y393" i="1"/>
  <c r="L676" i="1" s="1"/>
  <c r="AD392" i="1"/>
  <c r="Q675" i="1" s="1"/>
  <c r="AC392" i="1"/>
  <c r="P675" i="1" s="1"/>
  <c r="AB392" i="1"/>
  <c r="O675" i="1" s="1"/>
  <c r="AA392" i="1"/>
  <c r="N675" i="1" s="1"/>
  <c r="Z392" i="1"/>
  <c r="M675" i="1" s="1"/>
  <c r="Y392" i="1"/>
  <c r="L675" i="1" s="1"/>
  <c r="AD391" i="1"/>
  <c r="Q674" i="1" s="1"/>
  <c r="AC391" i="1"/>
  <c r="P674" i="1" s="1"/>
  <c r="AB391" i="1"/>
  <c r="O674" i="1" s="1"/>
  <c r="AA391" i="1"/>
  <c r="N674" i="1" s="1"/>
  <c r="Z391" i="1"/>
  <c r="M674" i="1" s="1"/>
  <c r="Y391" i="1"/>
  <c r="L674" i="1" s="1"/>
  <c r="AD390" i="1"/>
  <c r="Q673" i="1" s="1"/>
  <c r="AC390" i="1"/>
  <c r="P673" i="1" s="1"/>
  <c r="AB390" i="1"/>
  <c r="O673" i="1" s="1"/>
  <c r="AA390" i="1"/>
  <c r="N673" i="1" s="1"/>
  <c r="Z390" i="1"/>
  <c r="M673" i="1" s="1"/>
  <c r="Y390" i="1"/>
  <c r="L673" i="1" s="1"/>
  <c r="T493" i="1"/>
  <c r="AE776" i="1" s="1"/>
  <c r="Q493" i="1"/>
  <c r="AB776" i="1" s="1"/>
  <c r="T492" i="1"/>
  <c r="AE775" i="1" s="1"/>
  <c r="Q492" i="1"/>
  <c r="AB775" i="1" s="1"/>
  <c r="V491" i="1"/>
  <c r="AG774" i="1" s="1"/>
  <c r="U491" i="1"/>
  <c r="AF774" i="1" s="1"/>
  <c r="S491" i="1"/>
  <c r="AD774" i="1" s="1"/>
  <c r="R491" i="1"/>
  <c r="AC774" i="1" s="1"/>
  <c r="T490" i="1"/>
  <c r="AE773" i="1" s="1"/>
  <c r="Q490" i="1"/>
  <c r="AB773" i="1" s="1"/>
  <c r="T489" i="1"/>
  <c r="AE772" i="1" s="1"/>
  <c r="Q489" i="1"/>
  <c r="AB772" i="1" s="1"/>
  <c r="V488" i="1"/>
  <c r="AG771" i="1" s="1"/>
  <c r="U488" i="1"/>
  <c r="AF771" i="1" s="1"/>
  <c r="S488" i="1"/>
  <c r="AD771" i="1" s="1"/>
  <c r="R488" i="1"/>
  <c r="AC771" i="1" s="1"/>
  <c r="T486" i="1"/>
  <c r="AE769" i="1" s="1"/>
  <c r="Q486" i="1"/>
  <c r="AB769" i="1" s="1"/>
  <c r="T485" i="1"/>
  <c r="AE768" i="1" s="1"/>
  <c r="Q485" i="1"/>
  <c r="AB768" i="1" s="1"/>
  <c r="V484" i="1"/>
  <c r="AG767" i="1" s="1"/>
  <c r="U484" i="1"/>
  <c r="AF767" i="1" s="1"/>
  <c r="S484" i="1"/>
  <c r="AD767" i="1" s="1"/>
  <c r="R484" i="1"/>
  <c r="AC767" i="1" s="1"/>
  <c r="T483" i="1"/>
  <c r="AE766" i="1" s="1"/>
  <c r="Q483" i="1"/>
  <c r="AB766" i="1" s="1"/>
  <c r="T482" i="1"/>
  <c r="AE765" i="1" s="1"/>
  <c r="Q482" i="1"/>
  <c r="AB765" i="1" s="1"/>
  <c r="V481" i="1"/>
  <c r="AG764" i="1" s="1"/>
  <c r="U481" i="1"/>
  <c r="AF764" i="1" s="1"/>
  <c r="S481" i="1"/>
  <c r="AD764" i="1" s="1"/>
  <c r="R481" i="1"/>
  <c r="AC764" i="1" s="1"/>
  <c r="T479" i="1"/>
  <c r="AE762" i="1" s="1"/>
  <c r="Q479" i="1"/>
  <c r="AB762" i="1" s="1"/>
  <c r="T478" i="1"/>
  <c r="AE761" i="1" s="1"/>
  <c r="Q478" i="1"/>
  <c r="AB761" i="1" s="1"/>
  <c r="V477" i="1"/>
  <c r="AG760" i="1" s="1"/>
  <c r="U477" i="1"/>
  <c r="AF760" i="1" s="1"/>
  <c r="S477" i="1"/>
  <c r="AD760" i="1" s="1"/>
  <c r="R477" i="1"/>
  <c r="AC760" i="1" s="1"/>
  <c r="T476" i="1"/>
  <c r="AE759" i="1" s="1"/>
  <c r="Q476" i="1"/>
  <c r="AB759" i="1" s="1"/>
  <c r="T475" i="1"/>
  <c r="AE758" i="1" s="1"/>
  <c r="Q475" i="1"/>
  <c r="AB758" i="1" s="1"/>
  <c r="V474" i="1"/>
  <c r="AG757" i="1" s="1"/>
  <c r="U474" i="1"/>
  <c r="AF757" i="1" s="1"/>
  <c r="S474" i="1"/>
  <c r="AD757" i="1" s="1"/>
  <c r="R474" i="1"/>
  <c r="AC757" i="1" s="1"/>
  <c r="T472" i="1"/>
  <c r="AE755" i="1" s="1"/>
  <c r="Q472" i="1"/>
  <c r="AB755" i="1" s="1"/>
  <c r="T471" i="1"/>
  <c r="AE754" i="1" s="1"/>
  <c r="Q471" i="1"/>
  <c r="AB754" i="1" s="1"/>
  <c r="V470" i="1"/>
  <c r="AG753" i="1" s="1"/>
  <c r="U470" i="1"/>
  <c r="AF753" i="1" s="1"/>
  <c r="S470" i="1"/>
  <c r="AD753" i="1" s="1"/>
  <c r="R470" i="1"/>
  <c r="AC753" i="1" s="1"/>
  <c r="T469" i="1"/>
  <c r="AE752" i="1" s="1"/>
  <c r="Q469" i="1"/>
  <c r="AB752" i="1" s="1"/>
  <c r="T468" i="1"/>
  <c r="AE751" i="1" s="1"/>
  <c r="Q468" i="1"/>
  <c r="AB751" i="1" s="1"/>
  <c r="V467" i="1"/>
  <c r="AG750" i="1" s="1"/>
  <c r="U467" i="1"/>
  <c r="AF750" i="1" s="1"/>
  <c r="S467" i="1"/>
  <c r="AD750" i="1" s="1"/>
  <c r="R467" i="1"/>
  <c r="AC750" i="1" s="1"/>
  <c r="T465" i="1"/>
  <c r="AE748" i="1" s="1"/>
  <c r="Q465" i="1"/>
  <c r="AB748" i="1" s="1"/>
  <c r="T464" i="1"/>
  <c r="AE747" i="1" s="1"/>
  <c r="Q464" i="1"/>
  <c r="AB747" i="1" s="1"/>
  <c r="V463" i="1"/>
  <c r="AG746" i="1" s="1"/>
  <c r="U463" i="1"/>
  <c r="AF746" i="1" s="1"/>
  <c r="S463" i="1"/>
  <c r="AD746" i="1" s="1"/>
  <c r="R463" i="1"/>
  <c r="AC746" i="1" s="1"/>
  <c r="T462" i="1"/>
  <c r="AE745" i="1" s="1"/>
  <c r="Q462" i="1"/>
  <c r="AB745" i="1" s="1"/>
  <c r="T461" i="1"/>
  <c r="AE744" i="1" s="1"/>
  <c r="Q461" i="1"/>
  <c r="AB744" i="1" s="1"/>
  <c r="V460" i="1"/>
  <c r="AG743" i="1" s="1"/>
  <c r="U460" i="1"/>
  <c r="AF743" i="1" s="1"/>
  <c r="S460" i="1"/>
  <c r="AD743" i="1" s="1"/>
  <c r="R460" i="1"/>
  <c r="AC743" i="1" s="1"/>
  <c r="T458" i="1"/>
  <c r="AE741" i="1" s="1"/>
  <c r="Q458" i="1"/>
  <c r="AB741" i="1" s="1"/>
  <c r="T457" i="1"/>
  <c r="AE740" i="1" s="1"/>
  <c r="Q457" i="1"/>
  <c r="AB740" i="1" s="1"/>
  <c r="V456" i="1"/>
  <c r="AG739" i="1" s="1"/>
  <c r="U456" i="1"/>
  <c r="AF739" i="1" s="1"/>
  <c r="S456" i="1"/>
  <c r="AD739" i="1" s="1"/>
  <c r="R456" i="1"/>
  <c r="AC739" i="1" s="1"/>
  <c r="T455" i="1"/>
  <c r="AE738" i="1" s="1"/>
  <c r="Q455" i="1"/>
  <c r="AB738" i="1" s="1"/>
  <c r="T454" i="1"/>
  <c r="AE737" i="1" s="1"/>
  <c r="Q454" i="1"/>
  <c r="AB737" i="1" s="1"/>
  <c r="V453" i="1"/>
  <c r="AG736" i="1" s="1"/>
  <c r="U453" i="1"/>
  <c r="AF736" i="1" s="1"/>
  <c r="S453" i="1"/>
  <c r="AD736" i="1" s="1"/>
  <c r="R453" i="1"/>
  <c r="AC736" i="1" s="1"/>
  <c r="T451" i="1"/>
  <c r="AE734" i="1" s="1"/>
  <c r="Q451" i="1"/>
  <c r="AB734" i="1" s="1"/>
  <c r="T450" i="1"/>
  <c r="AE733" i="1" s="1"/>
  <c r="Q450" i="1"/>
  <c r="AB733" i="1" s="1"/>
  <c r="V449" i="1"/>
  <c r="AG732" i="1" s="1"/>
  <c r="U449" i="1"/>
  <c r="AF732" i="1" s="1"/>
  <c r="S449" i="1"/>
  <c r="AD732" i="1" s="1"/>
  <c r="R449" i="1"/>
  <c r="AC732" i="1" s="1"/>
  <c r="T448" i="1"/>
  <c r="AE731" i="1" s="1"/>
  <c r="Q448" i="1"/>
  <c r="AB731" i="1" s="1"/>
  <c r="T447" i="1"/>
  <c r="AE730" i="1" s="1"/>
  <c r="Q447" i="1"/>
  <c r="AB730" i="1" s="1"/>
  <c r="V446" i="1"/>
  <c r="AG729" i="1" s="1"/>
  <c r="U446" i="1"/>
  <c r="AF729" i="1" s="1"/>
  <c r="S446" i="1"/>
  <c r="AD729" i="1" s="1"/>
  <c r="R446" i="1"/>
  <c r="AC729" i="1" s="1"/>
  <c r="T444" i="1"/>
  <c r="AE727" i="1" s="1"/>
  <c r="Q444" i="1"/>
  <c r="AB727" i="1" s="1"/>
  <c r="T443" i="1"/>
  <c r="AE726" i="1" s="1"/>
  <c r="Q443" i="1"/>
  <c r="AB726" i="1" s="1"/>
  <c r="V442" i="1"/>
  <c r="AG725" i="1" s="1"/>
  <c r="U442" i="1"/>
  <c r="AF725" i="1" s="1"/>
  <c r="S442" i="1"/>
  <c r="AD725" i="1" s="1"/>
  <c r="R442" i="1"/>
  <c r="AC725" i="1" s="1"/>
  <c r="T441" i="1"/>
  <c r="AE724" i="1" s="1"/>
  <c r="Q441" i="1"/>
  <c r="AB724" i="1" s="1"/>
  <c r="T440" i="1"/>
  <c r="AE723" i="1" s="1"/>
  <c r="Q440" i="1"/>
  <c r="AB723" i="1" s="1"/>
  <c r="V439" i="1"/>
  <c r="AG722" i="1" s="1"/>
  <c r="U439" i="1"/>
  <c r="AF722" i="1" s="1"/>
  <c r="S439" i="1"/>
  <c r="AD722" i="1" s="1"/>
  <c r="R439" i="1"/>
  <c r="AC722" i="1" s="1"/>
  <c r="T437" i="1"/>
  <c r="AE720" i="1" s="1"/>
  <c r="Q437" i="1"/>
  <c r="AB720" i="1" s="1"/>
  <c r="T436" i="1"/>
  <c r="AE719" i="1" s="1"/>
  <c r="Q436" i="1"/>
  <c r="AB719" i="1" s="1"/>
  <c r="V435" i="1"/>
  <c r="AG718" i="1" s="1"/>
  <c r="U435" i="1"/>
  <c r="AF718" i="1" s="1"/>
  <c r="S435" i="1"/>
  <c r="AD718" i="1" s="1"/>
  <c r="R435" i="1"/>
  <c r="AC718" i="1" s="1"/>
  <c r="T434" i="1"/>
  <c r="AE717" i="1" s="1"/>
  <c r="Q434" i="1"/>
  <c r="AB717" i="1" s="1"/>
  <c r="T433" i="1"/>
  <c r="AE716" i="1" s="1"/>
  <c r="Q433" i="1"/>
  <c r="AB716" i="1" s="1"/>
  <c r="V432" i="1"/>
  <c r="AG715" i="1" s="1"/>
  <c r="U432" i="1"/>
  <c r="AF715" i="1" s="1"/>
  <c r="S432" i="1"/>
  <c r="AD715" i="1" s="1"/>
  <c r="R432" i="1"/>
  <c r="AC715" i="1" s="1"/>
  <c r="T430" i="1"/>
  <c r="AE713" i="1" s="1"/>
  <c r="Q430" i="1"/>
  <c r="AB713" i="1" s="1"/>
  <c r="T429" i="1"/>
  <c r="AE712" i="1" s="1"/>
  <c r="Q429" i="1"/>
  <c r="AB712" i="1" s="1"/>
  <c r="V428" i="1"/>
  <c r="AG711" i="1" s="1"/>
  <c r="U428" i="1"/>
  <c r="AF711" i="1" s="1"/>
  <c r="S428" i="1"/>
  <c r="AD711" i="1" s="1"/>
  <c r="R428" i="1"/>
  <c r="AC711" i="1" s="1"/>
  <c r="T427" i="1"/>
  <c r="AE710" i="1" s="1"/>
  <c r="Q427" i="1"/>
  <c r="AB710" i="1" s="1"/>
  <c r="T426" i="1"/>
  <c r="AE709" i="1" s="1"/>
  <c r="Q426" i="1"/>
  <c r="AB709" i="1" s="1"/>
  <c r="V425" i="1"/>
  <c r="AG708" i="1" s="1"/>
  <c r="U425" i="1"/>
  <c r="AF708" i="1" s="1"/>
  <c r="S425" i="1"/>
  <c r="AD708" i="1" s="1"/>
  <c r="R425" i="1"/>
  <c r="AC708" i="1" s="1"/>
  <c r="T423" i="1"/>
  <c r="AE706" i="1" s="1"/>
  <c r="Q423" i="1"/>
  <c r="AB706" i="1" s="1"/>
  <c r="T422" i="1"/>
  <c r="AE705" i="1" s="1"/>
  <c r="Q422" i="1"/>
  <c r="AB705" i="1" s="1"/>
  <c r="V421" i="1"/>
  <c r="AG704" i="1" s="1"/>
  <c r="U421" i="1"/>
  <c r="AF704" i="1" s="1"/>
  <c r="S421" i="1"/>
  <c r="AD704" i="1" s="1"/>
  <c r="R421" i="1"/>
  <c r="AC704" i="1" s="1"/>
  <c r="T420" i="1"/>
  <c r="AE703" i="1" s="1"/>
  <c r="Q420" i="1"/>
  <c r="AB703" i="1" s="1"/>
  <c r="T419" i="1"/>
  <c r="AE702" i="1" s="1"/>
  <c r="Q419" i="1"/>
  <c r="AB702" i="1" s="1"/>
  <c r="V418" i="1"/>
  <c r="AG701" i="1" s="1"/>
  <c r="U418" i="1"/>
  <c r="AF701" i="1" s="1"/>
  <c r="S418" i="1"/>
  <c r="AD701" i="1" s="1"/>
  <c r="R418" i="1"/>
  <c r="AC701" i="1" s="1"/>
  <c r="T416" i="1"/>
  <c r="AE699" i="1" s="1"/>
  <c r="Q416" i="1"/>
  <c r="AB699" i="1" s="1"/>
  <c r="T415" i="1"/>
  <c r="AE698" i="1" s="1"/>
  <c r="Q415" i="1"/>
  <c r="AB698" i="1" s="1"/>
  <c r="V414" i="1"/>
  <c r="AG697" i="1" s="1"/>
  <c r="U414" i="1"/>
  <c r="AF697" i="1" s="1"/>
  <c r="S414" i="1"/>
  <c r="AD697" i="1" s="1"/>
  <c r="R414" i="1"/>
  <c r="AC697" i="1" s="1"/>
  <c r="T413" i="1"/>
  <c r="AE696" i="1" s="1"/>
  <c r="Q413" i="1"/>
  <c r="AB696" i="1" s="1"/>
  <c r="T412" i="1"/>
  <c r="AE695" i="1" s="1"/>
  <c r="Q412" i="1"/>
  <c r="AB695" i="1" s="1"/>
  <c r="V411" i="1"/>
  <c r="AG694" i="1" s="1"/>
  <c r="U411" i="1"/>
  <c r="AF694" i="1" s="1"/>
  <c r="S411" i="1"/>
  <c r="AD694" i="1" s="1"/>
  <c r="R411" i="1"/>
  <c r="AC694" i="1" s="1"/>
  <c r="T409" i="1"/>
  <c r="AE692" i="1" s="1"/>
  <c r="Q409" i="1"/>
  <c r="AB692" i="1" s="1"/>
  <c r="T408" i="1"/>
  <c r="AE691" i="1" s="1"/>
  <c r="Q408" i="1"/>
  <c r="AB691" i="1" s="1"/>
  <c r="V407" i="1"/>
  <c r="AG690" i="1" s="1"/>
  <c r="U407" i="1"/>
  <c r="AF690" i="1" s="1"/>
  <c r="S407" i="1"/>
  <c r="AD690" i="1" s="1"/>
  <c r="R407" i="1"/>
  <c r="AC690" i="1" s="1"/>
  <c r="T406" i="1"/>
  <c r="AE689" i="1" s="1"/>
  <c r="Q406" i="1"/>
  <c r="AB689" i="1" s="1"/>
  <c r="T405" i="1"/>
  <c r="AE688" i="1" s="1"/>
  <c r="Q405" i="1"/>
  <c r="AB688" i="1" s="1"/>
  <c r="V404" i="1"/>
  <c r="AG687" i="1" s="1"/>
  <c r="U404" i="1"/>
  <c r="AF687" i="1" s="1"/>
  <c r="S404" i="1"/>
  <c r="AD687" i="1" s="1"/>
  <c r="R404" i="1"/>
  <c r="AC687" i="1" s="1"/>
  <c r="T402" i="1"/>
  <c r="AE685" i="1" s="1"/>
  <c r="Q402" i="1"/>
  <c r="AB685" i="1" s="1"/>
  <c r="T401" i="1"/>
  <c r="AE684" i="1" s="1"/>
  <c r="Q401" i="1"/>
  <c r="AB684" i="1" s="1"/>
  <c r="V400" i="1"/>
  <c r="AG683" i="1" s="1"/>
  <c r="U400" i="1"/>
  <c r="AF683" i="1" s="1"/>
  <c r="S400" i="1"/>
  <c r="AD683" i="1" s="1"/>
  <c r="R400" i="1"/>
  <c r="AC683" i="1" s="1"/>
  <c r="T399" i="1"/>
  <c r="AE682" i="1" s="1"/>
  <c r="Q399" i="1"/>
  <c r="AB682" i="1" s="1"/>
  <c r="T398" i="1"/>
  <c r="AE681" i="1" s="1"/>
  <c r="Q398" i="1"/>
  <c r="AB681" i="1" s="1"/>
  <c r="V397" i="1"/>
  <c r="AG680" i="1" s="1"/>
  <c r="U397" i="1"/>
  <c r="AF680" i="1" s="1"/>
  <c r="S397" i="1"/>
  <c r="AD680" i="1" s="1"/>
  <c r="R397" i="1"/>
  <c r="AC680" i="1" s="1"/>
  <c r="T395" i="1"/>
  <c r="AE678" i="1" s="1"/>
  <c r="Q395" i="1"/>
  <c r="AB678" i="1" s="1"/>
  <c r="T394" i="1"/>
  <c r="AE677" i="1" s="1"/>
  <c r="Q394" i="1"/>
  <c r="AB677" i="1" s="1"/>
  <c r="V393" i="1"/>
  <c r="AG676" i="1" s="1"/>
  <c r="U393" i="1"/>
  <c r="AF676" i="1" s="1"/>
  <c r="S393" i="1"/>
  <c r="AD676" i="1" s="1"/>
  <c r="R393" i="1"/>
  <c r="AC676" i="1" s="1"/>
  <c r="T392" i="1"/>
  <c r="AE675" i="1" s="1"/>
  <c r="Q392" i="1"/>
  <c r="AB675" i="1" s="1"/>
  <c r="T391" i="1"/>
  <c r="AE674" i="1" s="1"/>
  <c r="Q391" i="1"/>
  <c r="AB674" i="1" s="1"/>
  <c r="V390" i="1"/>
  <c r="AG673" i="1" s="1"/>
  <c r="U390" i="1"/>
  <c r="AF673" i="1" s="1"/>
  <c r="S390" i="1"/>
  <c r="AD673" i="1" s="1"/>
  <c r="R390" i="1"/>
  <c r="AC673" i="1" s="1"/>
  <c r="T388" i="1"/>
  <c r="AE671" i="1" s="1"/>
  <c r="Q388" i="1"/>
  <c r="AB671" i="1" s="1"/>
  <c r="T387" i="1"/>
  <c r="AE670" i="1" s="1"/>
  <c r="Q387" i="1"/>
  <c r="AB670" i="1" s="1"/>
  <c r="V386" i="1"/>
  <c r="AG669" i="1" s="1"/>
  <c r="U386" i="1"/>
  <c r="AF669" i="1" s="1"/>
  <c r="S386" i="1"/>
  <c r="AD669" i="1" s="1"/>
  <c r="R386" i="1"/>
  <c r="AC669" i="1" s="1"/>
  <c r="T385" i="1"/>
  <c r="AE668" i="1" s="1"/>
  <c r="Q385" i="1"/>
  <c r="AB668" i="1" s="1"/>
  <c r="T384" i="1"/>
  <c r="AE667" i="1" s="1"/>
  <c r="Q384" i="1"/>
  <c r="AB667" i="1" s="1"/>
  <c r="V383" i="1"/>
  <c r="AG666" i="1" s="1"/>
  <c r="U383" i="1"/>
  <c r="AF666" i="1" s="1"/>
  <c r="S383" i="1"/>
  <c r="AD666" i="1" s="1"/>
  <c r="R383" i="1"/>
  <c r="AC666" i="1" s="1"/>
  <c r="T381" i="1"/>
  <c r="AE664" i="1" s="1"/>
  <c r="Q381" i="1"/>
  <c r="AB664" i="1" s="1"/>
  <c r="T380" i="1"/>
  <c r="AE663" i="1" s="1"/>
  <c r="Q380" i="1"/>
  <c r="AB663" i="1" s="1"/>
  <c r="V379" i="1"/>
  <c r="AG662" i="1" s="1"/>
  <c r="U379" i="1"/>
  <c r="AF662" i="1" s="1"/>
  <c r="S379" i="1"/>
  <c r="AD662" i="1" s="1"/>
  <c r="R379" i="1"/>
  <c r="AC662" i="1" s="1"/>
  <c r="T378" i="1"/>
  <c r="AE661" i="1" s="1"/>
  <c r="Q378" i="1"/>
  <c r="AB661" i="1" s="1"/>
  <c r="T377" i="1"/>
  <c r="AE660" i="1" s="1"/>
  <c r="Q377" i="1"/>
  <c r="AB660" i="1" s="1"/>
  <c r="V376" i="1"/>
  <c r="AG659" i="1" s="1"/>
  <c r="U376" i="1"/>
  <c r="AF659" i="1" s="1"/>
  <c r="S376" i="1"/>
  <c r="AD659" i="1" s="1"/>
  <c r="R376" i="1"/>
  <c r="AC659" i="1" s="1"/>
  <c r="Z343" i="1"/>
  <c r="AQ343" i="1" s="1"/>
  <c r="H350" i="1" s="1"/>
  <c r="Y350" i="1" s="1"/>
  <c r="AW337" i="1"/>
  <c r="AB429" i="1" s="1"/>
  <c r="O712" i="1" s="1"/>
  <c r="AY336" i="1"/>
  <c r="AC428" i="1" s="1"/>
  <c r="P711" i="1" s="1"/>
  <c r="AI330" i="1"/>
  <c r="AD348" i="1" s="1"/>
  <c r="AB349" i="1" s="1"/>
  <c r="AH352" i="1" s="1"/>
  <c r="AB492" i="1" s="1"/>
  <c r="O775" i="1" s="1"/>
  <c r="AD330" i="1"/>
  <c r="AB348" i="1" s="1"/>
  <c r="AD349" i="1" s="1"/>
  <c r="AJ352" i="1" s="1"/>
  <c r="AC492" i="1" s="1"/>
  <c r="P775" i="1" s="1"/>
  <c r="AI329" i="1"/>
  <c r="M348" i="1" s="1"/>
  <c r="S351" i="1" s="1"/>
  <c r="AC484" i="1" s="1"/>
  <c r="P767" i="1" s="1"/>
  <c r="AD329" i="1"/>
  <c r="K348" i="1" s="1"/>
  <c r="M349" i="1" s="1"/>
  <c r="S352" i="1" s="1"/>
  <c r="AC485" i="1" s="1"/>
  <c r="P768" i="1" s="1"/>
  <c r="AI328" i="1"/>
  <c r="AV341" i="1" s="1"/>
  <c r="AT342" i="1" s="1"/>
  <c r="AZ345" i="1" s="1"/>
  <c r="AB478" i="1" s="1"/>
  <c r="O761" i="1" s="1"/>
  <c r="AD328" i="1"/>
  <c r="AT341" i="1" s="1"/>
  <c r="AZ344" i="1" s="1"/>
  <c r="AB477" i="1" s="1"/>
  <c r="O760" i="1" s="1"/>
  <c r="AI327" i="1"/>
  <c r="AE341" i="1" s="1"/>
  <c r="Z467" i="1" s="1"/>
  <c r="M750" i="1" s="1"/>
  <c r="AD327" i="1"/>
  <c r="AC341" i="1" s="1"/>
  <c r="Y467" i="1" s="1"/>
  <c r="L750" i="1" s="1"/>
  <c r="AI326" i="1"/>
  <c r="AD326" i="1"/>
  <c r="P150" i="1"/>
  <c r="P149" i="1"/>
  <c r="P148" i="1"/>
  <c r="P147" i="1"/>
  <c r="P146" i="1"/>
  <c r="P141" i="1"/>
  <c r="P142" i="1" s="1"/>
  <c r="P135" i="1"/>
  <c r="P136" i="1" s="1"/>
  <c r="P134" i="1"/>
  <c r="P137" i="1" s="1"/>
  <c r="P133" i="1"/>
  <c r="P138" i="1" s="1"/>
  <c r="P132" i="1"/>
  <c r="P139" i="1" s="1"/>
  <c r="P131" i="1"/>
  <c r="P140" i="1" s="1"/>
  <c r="C29" i="1"/>
  <c r="O13" i="1"/>
  <c r="R17" i="1" a="1"/>
  <c r="R17" i="1" s="1"/>
  <c r="J144" i="1" s="1"/>
  <c r="D647" i="1"/>
  <c r="D654" i="1" s="1"/>
  <c r="D661" i="1" s="1"/>
  <c r="D668" i="1" s="1"/>
  <c r="D675" i="1" s="1"/>
  <c r="D682" i="1" s="1"/>
  <c r="D689" i="1" s="1"/>
  <c r="D696" i="1" s="1"/>
  <c r="D703" i="1" s="1"/>
  <c r="D710" i="1" s="1"/>
  <c r="D717" i="1" s="1"/>
  <c r="D724" i="1" s="1"/>
  <c r="D731" i="1" s="1"/>
  <c r="D738" i="1" s="1"/>
  <c r="D745" i="1" s="1"/>
  <c r="D752" i="1" s="1"/>
  <c r="D759" i="1" s="1"/>
  <c r="D766" i="1" s="1"/>
  <c r="D773" i="1" s="1"/>
  <c r="T374" i="1"/>
  <c r="AE657" i="1" s="1"/>
  <c r="Q374" i="1"/>
  <c r="AB657" i="1" s="1"/>
  <c r="T373" i="1"/>
  <c r="AE656" i="1" s="1"/>
  <c r="Q373" i="1"/>
  <c r="AB656" i="1" s="1"/>
  <c r="V372" i="1"/>
  <c r="AG655" i="1" s="1"/>
  <c r="U372" i="1"/>
  <c r="AF655" i="1" s="1"/>
  <c r="S372" i="1"/>
  <c r="AD655" i="1" s="1"/>
  <c r="R372" i="1"/>
  <c r="AC655" i="1" s="1"/>
  <c r="T371" i="1"/>
  <c r="AE654" i="1" s="1"/>
  <c r="Q371" i="1"/>
  <c r="AB654" i="1" s="1"/>
  <c r="T370" i="1"/>
  <c r="AE653" i="1" s="1"/>
  <c r="Q370" i="1"/>
  <c r="AB653" i="1" s="1"/>
  <c r="V369" i="1"/>
  <c r="AG652" i="1" s="1"/>
  <c r="U369" i="1"/>
  <c r="AF652" i="1" s="1"/>
  <c r="S369" i="1"/>
  <c r="AD652" i="1" s="1"/>
  <c r="R369" i="1"/>
  <c r="AC652" i="1" s="1"/>
  <c r="T367" i="1"/>
  <c r="AE650" i="1" s="1"/>
  <c r="Q367" i="1"/>
  <c r="AB650" i="1" s="1"/>
  <c r="T366" i="1"/>
  <c r="AE649" i="1" s="1"/>
  <c r="Q366" i="1"/>
  <c r="AB649" i="1" s="1"/>
  <c r="V365" i="1"/>
  <c r="AG648" i="1" s="1"/>
  <c r="U365" i="1"/>
  <c r="AF648" i="1" s="1"/>
  <c r="S365" i="1"/>
  <c r="AD648" i="1" s="1"/>
  <c r="R365" i="1"/>
  <c r="AC648" i="1" s="1"/>
  <c r="T364" i="1"/>
  <c r="AE647" i="1" s="1"/>
  <c r="Q364" i="1"/>
  <c r="AB647" i="1" s="1"/>
  <c r="I364" i="1"/>
  <c r="I371" i="1" s="1"/>
  <c r="I378" i="1" s="1"/>
  <c r="I385" i="1" s="1"/>
  <c r="I392" i="1" s="1"/>
  <c r="I399" i="1" s="1"/>
  <c r="I406" i="1" s="1"/>
  <c r="I413" i="1" s="1"/>
  <c r="I420" i="1" s="1"/>
  <c r="I427" i="1" s="1"/>
  <c r="I434" i="1" s="1"/>
  <c r="I441" i="1" s="1"/>
  <c r="I448" i="1" s="1"/>
  <c r="I455" i="1" s="1"/>
  <c r="I462" i="1" s="1"/>
  <c r="I469" i="1" s="1"/>
  <c r="I476" i="1" s="1"/>
  <c r="I483" i="1" s="1"/>
  <c r="I490" i="1" s="1"/>
  <c r="T363" i="1"/>
  <c r="AE646" i="1" s="1"/>
  <c r="Q363" i="1"/>
  <c r="AB646" i="1" s="1"/>
  <c r="V362" i="1"/>
  <c r="AG645" i="1" s="1"/>
  <c r="U362" i="1"/>
  <c r="AF645" i="1" s="1"/>
  <c r="S362" i="1"/>
  <c r="AD645" i="1" s="1"/>
  <c r="R362" i="1"/>
  <c r="AC645" i="1" s="1"/>
  <c r="AD360" i="1"/>
  <c r="Q643" i="1" s="1"/>
  <c r="AC360" i="1"/>
  <c r="P643" i="1" s="1"/>
  <c r="AB360" i="1"/>
  <c r="O643" i="1" s="1"/>
  <c r="AA360" i="1"/>
  <c r="N643" i="1" s="1"/>
  <c r="Z360" i="1"/>
  <c r="M643" i="1" s="1"/>
  <c r="Y360" i="1"/>
  <c r="L643" i="1" s="1"/>
  <c r="T360" i="1"/>
  <c r="AE643" i="1" s="1"/>
  <c r="Q360" i="1"/>
  <c r="AB643" i="1" s="1"/>
  <c r="AD359" i="1"/>
  <c r="Q642" i="1" s="1"/>
  <c r="AC359" i="1"/>
  <c r="P642" i="1" s="1"/>
  <c r="AA359" i="1"/>
  <c r="N642" i="1" s="1"/>
  <c r="Z359" i="1"/>
  <c r="M642" i="1" s="1"/>
  <c r="Y359" i="1"/>
  <c r="L642" i="1" s="1"/>
  <c r="T359" i="1"/>
  <c r="AE642" i="1" s="1"/>
  <c r="Q359" i="1"/>
  <c r="AB642" i="1" s="1"/>
  <c r="AD358" i="1"/>
  <c r="Q641" i="1" s="1"/>
  <c r="AB358" i="1"/>
  <c r="O641" i="1" s="1"/>
  <c r="AA358" i="1"/>
  <c r="N641" i="1" s="1"/>
  <c r="Z358" i="1"/>
  <c r="M641" i="1" s="1"/>
  <c r="Y358" i="1"/>
  <c r="L641" i="1" s="1"/>
  <c r="V358" i="1"/>
  <c r="AG641" i="1" s="1"/>
  <c r="U358" i="1"/>
  <c r="AF641" i="1" s="1"/>
  <c r="S358" i="1"/>
  <c r="AD641" i="1" s="1"/>
  <c r="R358" i="1"/>
  <c r="AC641" i="1" s="1"/>
  <c r="AD357" i="1"/>
  <c r="Q640" i="1" s="1"/>
  <c r="AC357" i="1"/>
  <c r="P640" i="1" s="1"/>
  <c r="AB357" i="1"/>
  <c r="O640" i="1" s="1"/>
  <c r="AA357" i="1"/>
  <c r="N640" i="1" s="1"/>
  <c r="Z357" i="1"/>
  <c r="M640" i="1" s="1"/>
  <c r="Y357" i="1"/>
  <c r="L640" i="1" s="1"/>
  <c r="T357" i="1"/>
  <c r="AE640" i="1" s="1"/>
  <c r="Q357" i="1"/>
  <c r="AB640" i="1" s="1"/>
  <c r="AD356" i="1"/>
  <c r="Q639" i="1" s="1"/>
  <c r="AC356" i="1"/>
  <c r="P639" i="1" s="1"/>
  <c r="AB356" i="1"/>
  <c r="O639" i="1" s="1"/>
  <c r="AA356" i="1"/>
  <c r="N639" i="1" s="1"/>
  <c r="Z356" i="1"/>
  <c r="M639" i="1" s="1"/>
  <c r="Y356" i="1"/>
  <c r="L639" i="1" s="1"/>
  <c r="T356" i="1"/>
  <c r="AE639" i="1" s="1"/>
  <c r="Q356" i="1"/>
  <c r="AB639" i="1" s="1"/>
  <c r="AD355" i="1"/>
  <c r="Q638" i="1" s="1"/>
  <c r="AC355" i="1"/>
  <c r="P638" i="1" s="1"/>
  <c r="AB355" i="1"/>
  <c r="O638" i="1" s="1"/>
  <c r="AA355" i="1"/>
  <c r="N638" i="1" s="1"/>
  <c r="Z355" i="1"/>
  <c r="M638" i="1" s="1"/>
  <c r="Y355" i="1"/>
  <c r="L638" i="1" s="1"/>
  <c r="V355" i="1"/>
  <c r="AG638" i="1" s="1"/>
  <c r="U355" i="1"/>
  <c r="AF638" i="1" s="1"/>
  <c r="S355" i="1"/>
  <c r="AD638" i="1" s="1"/>
  <c r="R355" i="1"/>
  <c r="AC638" i="1" s="1"/>
  <c r="AG337" i="1"/>
  <c r="AB394" i="1" s="1"/>
  <c r="O677" i="1" s="1"/>
  <c r="P337" i="1"/>
  <c r="AB359" i="1" s="1"/>
  <c r="O642" i="1" s="1"/>
  <c r="AI336" i="1"/>
  <c r="AC393" i="1" s="1"/>
  <c r="P676" i="1" s="1"/>
  <c r="R336" i="1"/>
  <c r="AC358" i="1" s="1"/>
  <c r="P641" i="1" s="1"/>
  <c r="H192" i="1"/>
  <c r="H199" i="1" s="1"/>
  <c r="H206" i="1" s="1"/>
  <c r="H213" i="1" s="1"/>
  <c r="H220" i="1" s="1"/>
  <c r="H227" i="1" s="1"/>
  <c r="H234" i="1" s="1"/>
  <c r="H241" i="1" s="1"/>
  <c r="H248" i="1" s="1"/>
  <c r="H255" i="1" s="1"/>
  <c r="H262" i="1" s="1"/>
  <c r="H269" i="1" s="1"/>
  <c r="H276" i="1" s="1"/>
  <c r="H283" i="1" s="1"/>
  <c r="H290" i="1" s="1"/>
  <c r="H297" i="1" s="1"/>
  <c r="H304" i="1" s="1"/>
  <c r="H311" i="1" s="1"/>
  <c r="H318" i="1" s="1"/>
  <c r="AB48" i="1"/>
  <c r="AB39" i="1"/>
  <c r="AB30" i="1"/>
  <c r="AB21" i="1"/>
  <c r="AB12" i="1"/>
  <c r="J12" i="1"/>
  <c r="J21" i="1"/>
  <c r="J30" i="1"/>
  <c r="J39" i="1"/>
  <c r="J48" i="1"/>
  <c r="M8" i="1"/>
  <c r="N17" i="1"/>
  <c r="N19" i="1"/>
  <c r="O31" i="1"/>
  <c r="N26" i="1"/>
  <c r="N35" i="1"/>
  <c r="N37" i="1"/>
  <c r="N44" i="1"/>
  <c r="O51" i="1"/>
  <c r="AF43" i="1"/>
  <c r="AF34" i="1" s="1"/>
  <c r="AF25" i="1" s="1"/>
  <c r="AF16" i="1" s="1"/>
  <c r="AF7" i="1" s="1"/>
  <c r="AV7" i="1" s="1"/>
  <c r="AV16" i="1" s="1"/>
  <c r="AV25" i="1" s="1"/>
  <c r="AV34" i="1" s="1"/>
  <c r="AV43" i="1" s="1"/>
  <c r="AV52" i="1" s="1"/>
  <c r="K43" i="1"/>
  <c r="K34" i="1" s="1"/>
  <c r="K25" i="1" s="1"/>
  <c r="K16" i="1" s="1"/>
  <c r="K7" i="1" s="1"/>
  <c r="AA7" i="1" s="1"/>
  <c r="AA16" i="1" s="1"/>
  <c r="AA25" i="1" s="1"/>
  <c r="AA34" i="1" s="1"/>
  <c r="AA43" i="1" s="1"/>
  <c r="AA52" i="1" s="1"/>
  <c r="R48" i="1" a="1"/>
  <c r="R48" i="1" s="1"/>
  <c r="M146" i="1" s="1"/>
  <c r="AA47" i="1" a="1"/>
  <c r="AA47" i="1" s="1"/>
  <c r="M140" i="1" s="1"/>
  <c r="Z47" i="1" a="1"/>
  <c r="Z47" i="1" s="1"/>
  <c r="J140" i="1" s="1"/>
  <c r="R47" i="1" a="1"/>
  <c r="R47" i="1" s="1"/>
  <c r="J146" i="1" s="1"/>
  <c r="L47" i="1" a="1"/>
  <c r="L47" i="1" s="1"/>
  <c r="M131" i="1" s="1"/>
  <c r="K47" i="1" a="1"/>
  <c r="K47" i="1" s="1"/>
  <c r="J131" i="1" s="1"/>
  <c r="R45" i="1" a="1"/>
  <c r="R45" i="1" s="1"/>
  <c r="M141" i="1" s="1"/>
  <c r="R39" i="1" a="1"/>
  <c r="R39" i="1" s="1"/>
  <c r="M147" i="1" s="1"/>
  <c r="AA38" i="1" a="1"/>
  <c r="AA38" i="1" s="1"/>
  <c r="M139" i="1" s="1"/>
  <c r="Z38" i="1" a="1"/>
  <c r="Z38" i="1" s="1"/>
  <c r="J139" i="1" s="1"/>
  <c r="R38" i="1" a="1"/>
  <c r="R38" i="1" s="1"/>
  <c r="J147" i="1" s="1"/>
  <c r="L38" i="1" a="1"/>
  <c r="L38" i="1" s="1"/>
  <c r="M132" i="1" s="1"/>
  <c r="K38" i="1" a="1"/>
  <c r="K38" i="1" s="1"/>
  <c r="J132" i="1" s="1"/>
  <c r="R36" i="1" a="1"/>
  <c r="R36" i="1" s="1"/>
  <c r="M142" i="1" s="1"/>
  <c r="R30" i="1" a="1"/>
  <c r="R30" i="1" s="1"/>
  <c r="M148" i="1" s="1"/>
  <c r="AA29" i="1" a="1"/>
  <c r="AA29" i="1" s="1"/>
  <c r="M138" i="1" s="1"/>
  <c r="Z29" i="1" a="1"/>
  <c r="Z29" i="1" s="1"/>
  <c r="J138" i="1" s="1"/>
  <c r="R29" i="1" a="1"/>
  <c r="R29" i="1" s="1"/>
  <c r="J148" i="1" s="1"/>
  <c r="L29" i="1" a="1"/>
  <c r="L29" i="1" s="1"/>
  <c r="M133" i="1" s="1"/>
  <c r="K29" i="1" a="1"/>
  <c r="K29" i="1" s="1"/>
  <c r="J133" i="1" s="1"/>
  <c r="R27" i="1" a="1"/>
  <c r="R27" i="1" s="1"/>
  <c r="M143" i="1" s="1"/>
  <c r="R21" i="1" a="1"/>
  <c r="R21" i="1" s="1"/>
  <c r="M149" i="1" s="1"/>
  <c r="AA20" i="1" a="1"/>
  <c r="AA20" i="1" s="1"/>
  <c r="M137" i="1" s="1"/>
  <c r="Z20" i="1" a="1"/>
  <c r="Z20" i="1" s="1"/>
  <c r="J137" i="1" s="1"/>
  <c r="R20" i="1" a="1"/>
  <c r="R20" i="1" s="1"/>
  <c r="J149" i="1" s="1"/>
  <c r="L20" i="1" a="1"/>
  <c r="L20" i="1" s="1"/>
  <c r="M134" i="1" s="1"/>
  <c r="K20" i="1" a="1"/>
  <c r="K20" i="1" s="1"/>
  <c r="J134" i="1" s="1"/>
  <c r="R18" i="1" a="1"/>
  <c r="R18" i="1" s="1"/>
  <c r="M144" i="1" s="1"/>
  <c r="R44" i="1" a="1"/>
  <c r="R44" i="1" s="1"/>
  <c r="J141" i="1" s="1"/>
  <c r="R35" i="1" a="1"/>
  <c r="R35" i="1" s="1"/>
  <c r="J142" i="1" s="1"/>
  <c r="R26" i="1" a="1"/>
  <c r="R26" i="1" s="1"/>
  <c r="J143" i="1" s="1"/>
  <c r="R9" i="1" a="1"/>
  <c r="R9" i="1" s="1"/>
  <c r="M145" i="1" s="1"/>
  <c r="R8" i="1" a="1"/>
  <c r="R8" i="1" s="1"/>
  <c r="J145" i="1" s="1"/>
  <c r="R11" i="1" a="1"/>
  <c r="R11" i="1" s="1"/>
  <c r="J150" i="1" s="1"/>
  <c r="R12" i="1" a="1"/>
  <c r="R12" i="1" s="1"/>
  <c r="M150" i="1" s="1"/>
  <c r="AA11" i="1" a="1"/>
  <c r="AA11" i="1" s="1"/>
  <c r="M136" i="1" s="1"/>
  <c r="Z11" i="1" a="1"/>
  <c r="Z11" i="1" s="1"/>
  <c r="J136" i="1" s="1"/>
  <c r="L11" i="1" a="1"/>
  <c r="L11" i="1" s="1"/>
  <c r="M135" i="1" s="1"/>
  <c r="K11" i="1" a="1"/>
  <c r="K11" i="1" s="1"/>
  <c r="J135" i="1" s="1"/>
  <c r="U521" i="1" l="1"/>
  <c r="AM521" i="1" s="1"/>
  <c r="U522" i="1"/>
  <c r="AM522" i="1" s="1"/>
  <c r="U523" i="1"/>
  <c r="AM523" i="1" s="1"/>
  <c r="AW147" i="1"/>
  <c r="AC147" i="1"/>
  <c r="AM147" i="1"/>
  <c r="AW140" i="1"/>
  <c r="U248" i="1" s="1"/>
  <c r="AM140" i="1"/>
  <c r="P248" i="1" s="1"/>
  <c r="AC140" i="1"/>
  <c r="P247" i="1" s="1"/>
  <c r="AW134" i="1"/>
  <c r="AM134" i="1"/>
  <c r="AC134" i="1"/>
  <c r="AW139" i="1"/>
  <c r="AC139" i="1"/>
  <c r="AM139" i="1"/>
  <c r="AW149" i="1"/>
  <c r="AM149" i="1"/>
  <c r="AC149" i="1"/>
  <c r="AW138" i="1"/>
  <c r="AC138" i="1"/>
  <c r="AM138" i="1"/>
  <c r="AW148" i="1"/>
  <c r="AM148" i="1"/>
  <c r="AC148" i="1"/>
  <c r="AW137" i="1"/>
  <c r="AM137" i="1"/>
  <c r="AC137" i="1"/>
  <c r="AW150" i="1"/>
  <c r="AM150" i="1"/>
  <c r="AC150" i="1"/>
  <c r="AW135" i="1"/>
  <c r="AM135" i="1"/>
  <c r="AC135" i="1"/>
  <c r="AM131" i="1"/>
  <c r="P188" i="1" s="1"/>
  <c r="AJ184" i="1" s="1"/>
  <c r="AW131" i="1"/>
  <c r="AJ188" i="1" s="1"/>
  <c r="AC131" i="1"/>
  <c r="P184" i="1" s="1"/>
  <c r="P187" i="1" s="1"/>
  <c r="AW132" i="1"/>
  <c r="AM132" i="1"/>
  <c r="AC132" i="1"/>
  <c r="AW136" i="1"/>
  <c r="AM136" i="1"/>
  <c r="AC136" i="1"/>
  <c r="AW141" i="1"/>
  <c r="AC141" i="1"/>
  <c r="AM141" i="1"/>
  <c r="AW133" i="1"/>
  <c r="AM133" i="1"/>
  <c r="AC133" i="1"/>
  <c r="AW146" i="1"/>
  <c r="AM146" i="1"/>
  <c r="AC146" i="1"/>
  <c r="P143" i="1"/>
  <c r="AW143" i="1" s="1"/>
  <c r="AW142" i="1"/>
  <c r="AC142" i="1"/>
  <c r="AM142" i="1"/>
  <c r="P144" i="1"/>
  <c r="AR144" i="1" s="1"/>
  <c r="S141" i="1"/>
  <c r="K253" i="1" s="1"/>
  <c r="Q425" i="1" s="1"/>
  <c r="AB708" i="1" s="1"/>
  <c r="AR135" i="1"/>
  <c r="BB135" i="1" s="1"/>
  <c r="S135" i="1"/>
  <c r="K211" i="1" s="1"/>
  <c r="K214" i="1" s="1"/>
  <c r="Q386" i="1" s="1"/>
  <c r="AB669" i="1" s="1"/>
  <c r="X136" i="1"/>
  <c r="P219" i="1" s="1"/>
  <c r="R391" i="1" s="1"/>
  <c r="AC674" i="1" s="1"/>
  <c r="F524" i="1"/>
  <c r="F525" i="1" s="1"/>
  <c r="U525" i="1" s="1"/>
  <c r="AM525" i="1" s="1"/>
  <c r="Y481" i="1"/>
  <c r="L764" i="1" s="1"/>
  <c r="Z481" i="1"/>
  <c r="M764" i="1" s="1"/>
  <c r="Y475" i="1"/>
  <c r="L758" i="1" s="1"/>
  <c r="Y489" i="1"/>
  <c r="L772" i="1" s="1"/>
  <c r="AH134" i="1"/>
  <c r="P206" i="1" s="1"/>
  <c r="R378" i="1" s="1"/>
  <c r="AC661" i="1" s="1"/>
  <c r="Z489" i="1"/>
  <c r="M772" i="1" s="1"/>
  <c r="S134" i="1"/>
  <c r="K204" i="1" s="1"/>
  <c r="Q376" i="1" s="1"/>
  <c r="AB659" i="1" s="1"/>
  <c r="Y474" i="1"/>
  <c r="L757" i="1" s="1"/>
  <c r="Y488" i="1"/>
  <c r="L771" i="1" s="1"/>
  <c r="Y366" i="1"/>
  <c r="L649" i="1" s="1"/>
  <c r="Z474" i="1"/>
  <c r="M757" i="1" s="1"/>
  <c r="Z488" i="1"/>
  <c r="M771" i="1" s="1"/>
  <c r="S137" i="1"/>
  <c r="K225" i="1" s="1"/>
  <c r="Q397" i="1" s="1"/>
  <c r="AB680" i="1" s="1"/>
  <c r="Z482" i="1"/>
  <c r="M765" i="1" s="1"/>
  <c r="S150" i="1"/>
  <c r="K316" i="1" s="1"/>
  <c r="AR150" i="1"/>
  <c r="BB150" i="1" s="1"/>
  <c r="AR138" i="1"/>
  <c r="BB138" i="1" s="1"/>
  <c r="Y362" i="1"/>
  <c r="Y369" i="1" s="1"/>
  <c r="AC364" i="1"/>
  <c r="P647" i="1" s="1"/>
  <c r="Z362" i="1"/>
  <c r="Z369" i="1" s="1"/>
  <c r="AB363" i="1"/>
  <c r="AD364" i="1"/>
  <c r="Z366" i="1"/>
  <c r="AB367" i="1"/>
  <c r="AA362" i="1"/>
  <c r="AC363" i="1"/>
  <c r="Y365" i="1"/>
  <c r="AA366" i="1"/>
  <c r="AC367" i="1"/>
  <c r="AA363" i="1"/>
  <c r="AB362" i="1"/>
  <c r="AD363" i="1"/>
  <c r="Z365" i="1"/>
  <c r="AB366" i="1"/>
  <c r="AB373" i="1" s="1"/>
  <c r="AD367" i="1"/>
  <c r="AC362" i="1"/>
  <c r="Y364" i="1"/>
  <c r="AA365" i="1"/>
  <c r="AC366" i="1"/>
  <c r="AC373" i="1" s="1"/>
  <c r="AD362" i="1"/>
  <c r="Z364" i="1"/>
  <c r="AB365" i="1"/>
  <c r="AB372" i="1" s="1"/>
  <c r="AD366" i="1"/>
  <c r="AA367" i="1"/>
  <c r="AR139" i="1"/>
  <c r="BB139" i="1" s="1"/>
  <c r="Y363" i="1"/>
  <c r="Y370" i="1" s="1"/>
  <c r="AA364" i="1"/>
  <c r="AC365" i="1"/>
  <c r="AC372" i="1" s="1"/>
  <c r="Y367" i="1"/>
  <c r="Z363" i="1"/>
  <c r="Z370" i="1" s="1"/>
  <c r="AB364" i="1"/>
  <c r="AD365" i="1"/>
  <c r="Z367" i="1"/>
  <c r="AI344" i="1"/>
  <c r="AB470" i="1" s="1"/>
  <c r="O753" i="1" s="1"/>
  <c r="AE342" i="1"/>
  <c r="AK344" i="1"/>
  <c r="AC470" i="1" s="1"/>
  <c r="P753" i="1" s="1"/>
  <c r="AC342" i="1"/>
  <c r="AR146" i="1"/>
  <c r="BB146" i="1" s="1"/>
  <c r="S146" i="1"/>
  <c r="K288" i="1" s="1"/>
  <c r="K349" i="1"/>
  <c r="Q351" i="1"/>
  <c r="AB484" i="1" s="1"/>
  <c r="O767" i="1" s="1"/>
  <c r="AH351" i="1"/>
  <c r="AB491" i="1" s="1"/>
  <c r="O774" i="1" s="1"/>
  <c r="AJ351" i="1"/>
  <c r="AC491" i="1" s="1"/>
  <c r="P774" i="1" s="1"/>
  <c r="BB344" i="1"/>
  <c r="AC477" i="1" s="1"/>
  <c r="P760" i="1" s="1"/>
  <c r="AV342" i="1"/>
  <c r="S147" i="1"/>
  <c r="K295" i="1" s="1"/>
  <c r="S142" i="1"/>
  <c r="K260" i="1" s="1"/>
  <c r="S131" i="1"/>
  <c r="K183" i="1" s="1"/>
  <c r="Q355" i="1" s="1"/>
  <c r="AB638" i="1" s="1"/>
  <c r="S133" i="1"/>
  <c r="K197" i="1" s="1"/>
  <c r="Z197" i="1" s="1"/>
  <c r="X140" i="1"/>
  <c r="S139" i="1"/>
  <c r="K239" i="1" s="1"/>
  <c r="S138" i="1"/>
  <c r="K232" i="1" s="1"/>
  <c r="S148" i="1"/>
  <c r="K302" i="1" s="1"/>
  <c r="Q474" i="1" s="1"/>
  <c r="AB757" i="1" s="1"/>
  <c r="S149" i="1"/>
  <c r="K309" i="1" s="1"/>
  <c r="AR132" i="1"/>
  <c r="BB132" i="1" s="1"/>
  <c r="S132" i="1"/>
  <c r="X138" i="1"/>
  <c r="P233" i="1" s="1"/>
  <c r="R405" i="1" s="1"/>
  <c r="AC688" i="1" s="1"/>
  <c r="AR131" i="1"/>
  <c r="BB131" i="1" s="1"/>
  <c r="S143" i="1"/>
  <c r="K267" i="1" s="1"/>
  <c r="Q439" i="1" s="1"/>
  <c r="AB722" i="1" s="1"/>
  <c r="AH136" i="1"/>
  <c r="P220" i="1" s="1"/>
  <c r="AR140" i="1"/>
  <c r="S140" i="1"/>
  <c r="K246" i="1" s="1"/>
  <c r="AR134" i="1"/>
  <c r="AR137" i="1"/>
  <c r="AH137" i="1"/>
  <c r="P227" i="1" s="1"/>
  <c r="X137" i="1"/>
  <c r="P226" i="1" s="1"/>
  <c r="AH147" i="1"/>
  <c r="X147" i="1"/>
  <c r="R468" i="1" s="1"/>
  <c r="AC751" i="1" s="1"/>
  <c r="AR147" i="1"/>
  <c r="X149" i="1"/>
  <c r="AR149" i="1"/>
  <c r="AH149" i="1"/>
  <c r="AR143" i="1"/>
  <c r="AH143" i="1"/>
  <c r="R441" i="1" s="1"/>
  <c r="AC724" i="1" s="1"/>
  <c r="X143" i="1"/>
  <c r="AR142" i="1"/>
  <c r="AH142" i="1"/>
  <c r="X142" i="1"/>
  <c r="AR141" i="1"/>
  <c r="AH141" i="1"/>
  <c r="R427" i="1" s="1"/>
  <c r="AC710" i="1" s="1"/>
  <c r="X141" i="1"/>
  <c r="S136" i="1"/>
  <c r="K218" i="1" s="1"/>
  <c r="AR133" i="1"/>
  <c r="BB133" i="1" s="1"/>
  <c r="AH133" i="1"/>
  <c r="P199" i="1" s="1"/>
  <c r="U198" i="1" s="1"/>
  <c r="X133" i="1"/>
  <c r="P198" i="1" s="1"/>
  <c r="AR148" i="1"/>
  <c r="AH148" i="1"/>
  <c r="X148" i="1"/>
  <c r="R475" i="1" s="1"/>
  <c r="AC758" i="1" s="1"/>
  <c r="X131" i="1"/>
  <c r="AR136" i="1"/>
  <c r="AH138" i="1"/>
  <c r="P234" i="1" s="1"/>
  <c r="AH140" i="1"/>
  <c r="AH131" i="1"/>
  <c r="X135" i="1"/>
  <c r="P212" i="1" s="1"/>
  <c r="R384" i="1" s="1"/>
  <c r="AC667" i="1" s="1"/>
  <c r="X146" i="1"/>
  <c r="AH135" i="1"/>
  <c r="P213" i="1" s="1"/>
  <c r="X139" i="1"/>
  <c r="P240" i="1" s="1"/>
  <c r="R412" i="1" s="1"/>
  <c r="AC695" i="1" s="1"/>
  <c r="AH146" i="1"/>
  <c r="R462" i="1" s="1"/>
  <c r="AC745" i="1" s="1"/>
  <c r="AH139" i="1"/>
  <c r="P241" i="1" s="1"/>
  <c r="X150" i="1"/>
  <c r="R489" i="1" s="1"/>
  <c r="AC772" i="1" s="1"/>
  <c r="X132" i="1"/>
  <c r="AH150" i="1"/>
  <c r="R490" i="1" s="1"/>
  <c r="AC773" i="1" s="1"/>
  <c r="AH132" i="1"/>
  <c r="P192" i="1" s="1"/>
  <c r="U191" i="1" s="1"/>
  <c r="X134" i="1"/>
  <c r="P205" i="1" s="1"/>
  <c r="R377" i="1" s="1"/>
  <c r="AC660" i="1" s="1"/>
  <c r="AQ723" i="1"/>
  <c r="AQ724" i="1"/>
  <c r="AQ716" i="1" l="1"/>
  <c r="BB525" i="1"/>
  <c r="BE525" i="1"/>
  <c r="U524" i="1"/>
  <c r="AM524" i="1" s="1"/>
  <c r="X144" i="1"/>
  <c r="R447" i="1" s="1"/>
  <c r="AC730" i="1" s="1"/>
  <c r="AM143" i="1"/>
  <c r="BE523" i="1"/>
  <c r="BB523" i="1"/>
  <c r="AH144" i="1"/>
  <c r="AC143" i="1"/>
  <c r="BE522" i="1"/>
  <c r="BB522" i="1"/>
  <c r="S144" i="1"/>
  <c r="K274" i="1" s="1"/>
  <c r="K277" i="1" s="1"/>
  <c r="Q449" i="1" s="1"/>
  <c r="AB732" i="1" s="1"/>
  <c r="BE521" i="1"/>
  <c r="BB521" i="1"/>
  <c r="P145" i="1"/>
  <c r="AC144" i="1"/>
  <c r="AW144" i="1"/>
  <c r="AM144" i="1"/>
  <c r="AQ709" i="1"/>
  <c r="G545" i="1"/>
  <c r="D584" i="1" s="1"/>
  <c r="M620" i="1" s="1"/>
  <c r="AQ738" i="1"/>
  <c r="G536" i="1"/>
  <c r="D575" i="1" s="1"/>
  <c r="M611" i="1" s="1"/>
  <c r="AQ717" i="1"/>
  <c r="AG521" i="1"/>
  <c r="AQ710" i="1"/>
  <c r="S357" i="1"/>
  <c r="AD640" i="1" s="1"/>
  <c r="AE219" i="1"/>
  <c r="U391" i="1" s="1"/>
  <c r="AF674" i="1" s="1"/>
  <c r="K256" i="1"/>
  <c r="Q428" i="1" s="1"/>
  <c r="AB711" i="1" s="1"/>
  <c r="Z253" i="1"/>
  <c r="Z256" i="1" s="1"/>
  <c r="T428" i="1" s="1"/>
  <c r="AE711" i="1" s="1"/>
  <c r="P222" i="1"/>
  <c r="AE222" i="1" s="1"/>
  <c r="U394" i="1" s="1"/>
  <c r="AF677" i="1" s="1"/>
  <c r="Q383" i="1"/>
  <c r="AB666" i="1" s="1"/>
  <c r="U213" i="1"/>
  <c r="AJ216" i="1" s="1"/>
  <c r="V388" i="1" s="1"/>
  <c r="AG671" i="1" s="1"/>
  <c r="Z211" i="1"/>
  <c r="Z214" i="1" s="1"/>
  <c r="T386" i="1" s="1"/>
  <c r="AE669" i="1" s="1"/>
  <c r="AE206" i="1"/>
  <c r="U378" i="1" s="1"/>
  <c r="AF661" i="1" s="1"/>
  <c r="AQ731" i="1"/>
  <c r="AG525" i="1"/>
  <c r="AY525" i="1" s="1"/>
  <c r="BQ525" i="1" s="1"/>
  <c r="K228" i="1"/>
  <c r="Q400" i="1" s="1"/>
  <c r="AB683" i="1" s="1"/>
  <c r="U241" i="1"/>
  <c r="S413" i="1" s="1"/>
  <c r="AD696" i="1" s="1"/>
  <c r="Z225" i="1"/>
  <c r="Z228" i="1" s="1"/>
  <c r="T400" i="1" s="1"/>
  <c r="AE683" i="1" s="1"/>
  <c r="U205" i="1"/>
  <c r="U208" i="1" s="1"/>
  <c r="S380" i="1" s="1"/>
  <c r="AD663" i="1" s="1"/>
  <c r="P209" i="1"/>
  <c r="AE209" i="1" s="1"/>
  <c r="U381" i="1" s="1"/>
  <c r="AF664" i="1" s="1"/>
  <c r="K207" i="1"/>
  <c r="Q379" i="1" s="1"/>
  <c r="AB662" i="1" s="1"/>
  <c r="Z204" i="1"/>
  <c r="T376" i="1" s="1"/>
  <c r="AE659" i="1" s="1"/>
  <c r="Y373" i="1"/>
  <c r="L656" i="1" s="1"/>
  <c r="AK345" i="1"/>
  <c r="AC471" i="1" s="1"/>
  <c r="P754" i="1" s="1"/>
  <c r="Z468" i="1"/>
  <c r="M751" i="1" s="1"/>
  <c r="AJ282" i="1"/>
  <c r="R455" i="1"/>
  <c r="AC738" i="1" s="1"/>
  <c r="K319" i="1"/>
  <c r="Q491" i="1" s="1"/>
  <c r="AB774" i="1" s="1"/>
  <c r="Q488" i="1"/>
  <c r="AB771" i="1" s="1"/>
  <c r="S468" i="1"/>
  <c r="AD751" i="1" s="1"/>
  <c r="R469" i="1"/>
  <c r="AC752" i="1" s="1"/>
  <c r="Q352" i="1"/>
  <c r="AB485" i="1" s="1"/>
  <c r="O768" i="1" s="1"/>
  <c r="Y482" i="1"/>
  <c r="L765" i="1" s="1"/>
  <c r="R461" i="1"/>
  <c r="AC744" i="1" s="1"/>
  <c r="AJ303" i="1"/>
  <c r="R476" i="1"/>
  <c r="AC759" i="1" s="1"/>
  <c r="Z316" i="1"/>
  <c r="Z288" i="1"/>
  <c r="Q460" i="1"/>
  <c r="AB743" i="1" s="1"/>
  <c r="Z309" i="1"/>
  <c r="Q481" i="1"/>
  <c r="AB764" i="1" s="1"/>
  <c r="K298" i="1"/>
  <c r="Q470" i="1" s="1"/>
  <c r="AB753" i="1" s="1"/>
  <c r="Q467" i="1"/>
  <c r="AB750" i="1" s="1"/>
  <c r="R482" i="1"/>
  <c r="AC765" i="1" s="1"/>
  <c r="AJ275" i="1"/>
  <c r="R448" i="1"/>
  <c r="AC731" i="1" s="1"/>
  <c r="AE311" i="1"/>
  <c r="U483" i="1" s="1"/>
  <c r="AF766" i="1" s="1"/>
  <c r="R483" i="1"/>
  <c r="AC766" i="1" s="1"/>
  <c r="Q446" i="1"/>
  <c r="AB729" i="1" s="1"/>
  <c r="BB345" i="1"/>
  <c r="AC478" i="1" s="1"/>
  <c r="P761" i="1" s="1"/>
  <c r="Z475" i="1"/>
  <c r="M758" i="1" s="1"/>
  <c r="AI345" i="1"/>
  <c r="AB471" i="1" s="1"/>
  <c r="O754" i="1" s="1"/>
  <c r="Y468" i="1"/>
  <c r="L751" i="1" s="1"/>
  <c r="Z260" i="1"/>
  <c r="Q432" i="1"/>
  <c r="AB715" i="1" s="1"/>
  <c r="K221" i="1"/>
  <c r="Q393" i="1" s="1"/>
  <c r="AB676" i="1" s="1"/>
  <c r="Q390" i="1"/>
  <c r="AB673" i="1" s="1"/>
  <c r="R434" i="1"/>
  <c r="AC717" i="1" s="1"/>
  <c r="M653" i="1"/>
  <c r="Z377" i="1"/>
  <c r="O655" i="1"/>
  <c r="AB379" i="1"/>
  <c r="M652" i="1"/>
  <c r="Z376" i="1"/>
  <c r="R426" i="1"/>
  <c r="AC709" i="1" s="1"/>
  <c r="U212" i="1"/>
  <c r="AJ212" i="1" s="1"/>
  <c r="R385" i="1"/>
  <c r="AC668" i="1" s="1"/>
  <c r="AE226" i="1"/>
  <c r="U398" i="1" s="1"/>
  <c r="AF681" i="1" s="1"/>
  <c r="R398" i="1"/>
  <c r="AC681" i="1" s="1"/>
  <c r="K249" i="1"/>
  <c r="Q421" i="1" s="1"/>
  <c r="AB704" i="1" s="1"/>
  <c r="Q418" i="1"/>
  <c r="AB701" i="1" s="1"/>
  <c r="K263" i="1"/>
  <c r="Q435" i="1" s="1"/>
  <c r="AB718" i="1" s="1"/>
  <c r="U233" i="1"/>
  <c r="AJ233" i="1" s="1"/>
  <c r="R406" i="1"/>
  <c r="AC689" i="1" s="1"/>
  <c r="R433" i="1"/>
  <c r="AC716" i="1" s="1"/>
  <c r="AE268" i="1"/>
  <c r="U440" i="1" s="1"/>
  <c r="AF723" i="1" s="1"/>
  <c r="R440" i="1"/>
  <c r="AC723" i="1" s="1"/>
  <c r="P655" i="1"/>
  <c r="AC379" i="1"/>
  <c r="O656" i="1"/>
  <c r="AB380" i="1"/>
  <c r="AE227" i="1"/>
  <c r="U399" i="1" s="1"/>
  <c r="AF682" i="1" s="1"/>
  <c r="R399" i="1"/>
  <c r="AC682" i="1" s="1"/>
  <c r="L653" i="1"/>
  <c r="Y377" i="1"/>
  <c r="AC371" i="1"/>
  <c r="P244" i="1"/>
  <c r="R413" i="1"/>
  <c r="AC696" i="1" s="1"/>
  <c r="AE247" i="1"/>
  <c r="U419" i="1" s="1"/>
  <c r="AF702" i="1" s="1"/>
  <c r="R419" i="1"/>
  <c r="AC702" i="1" s="1"/>
  <c r="L652" i="1"/>
  <c r="Y376" i="1"/>
  <c r="L659" i="1" s="1"/>
  <c r="K235" i="1"/>
  <c r="Q407" i="1" s="1"/>
  <c r="AB690" i="1" s="1"/>
  <c r="Q404" i="1"/>
  <c r="AB687" i="1" s="1"/>
  <c r="Z295" i="1"/>
  <c r="P656" i="1"/>
  <c r="AC380" i="1"/>
  <c r="AE248" i="1"/>
  <c r="U420" i="1" s="1"/>
  <c r="AF703" i="1" s="1"/>
  <c r="R420" i="1"/>
  <c r="AC703" i="1" s="1"/>
  <c r="P223" i="1"/>
  <c r="R392" i="1"/>
  <c r="AC675" i="1" s="1"/>
  <c r="U234" i="1"/>
  <c r="U237" i="1" s="1"/>
  <c r="K242" i="1"/>
  <c r="Q414" i="1" s="1"/>
  <c r="AB697" i="1" s="1"/>
  <c r="Q411" i="1"/>
  <c r="AB694" i="1" s="1"/>
  <c r="M650" i="1"/>
  <c r="Z374" i="1"/>
  <c r="AD370" i="1"/>
  <c r="Q646" i="1"/>
  <c r="O650" i="1"/>
  <c r="AB374" i="1"/>
  <c r="Q648" i="1"/>
  <c r="AD372" i="1"/>
  <c r="AB369" i="1"/>
  <c r="O645" i="1"/>
  <c r="Z373" i="1"/>
  <c r="M649" i="1"/>
  <c r="N647" i="1"/>
  <c r="AA371" i="1"/>
  <c r="O647" i="1"/>
  <c r="AB371" i="1"/>
  <c r="N650" i="1"/>
  <c r="AA374" i="1"/>
  <c r="N648" i="1"/>
  <c r="AA372" i="1"/>
  <c r="N646" i="1"/>
  <c r="AA370" i="1"/>
  <c r="Q647" i="1"/>
  <c r="AD371" i="1"/>
  <c r="Z372" i="1"/>
  <c r="M648" i="1"/>
  <c r="Z232" i="1"/>
  <c r="Q649" i="1"/>
  <c r="AD373" i="1"/>
  <c r="L647" i="1"/>
  <c r="Y371" i="1"/>
  <c r="P650" i="1"/>
  <c r="AC374" i="1"/>
  <c r="O646" i="1"/>
  <c r="AB370" i="1"/>
  <c r="Q645" i="1"/>
  <c r="AD369" i="1"/>
  <c r="AC369" i="1"/>
  <c r="P645" i="1"/>
  <c r="N649" i="1"/>
  <c r="AA373" i="1"/>
  <c r="AC370" i="1"/>
  <c r="P646" i="1"/>
  <c r="AA369" i="1"/>
  <c r="N645" i="1"/>
  <c r="AE283" i="1"/>
  <c r="U455" i="1" s="1"/>
  <c r="AF738" i="1" s="1"/>
  <c r="L650" i="1"/>
  <c r="Y374" i="1"/>
  <c r="M647" i="1"/>
  <c r="Z371" i="1"/>
  <c r="AD374" i="1"/>
  <c r="Q650" i="1"/>
  <c r="L648" i="1"/>
  <c r="Y372" i="1"/>
  <c r="AE261" i="1"/>
  <c r="U433" i="1" s="1"/>
  <c r="AF716" i="1" s="1"/>
  <c r="K291" i="1"/>
  <c r="Q463" i="1" s="1"/>
  <c r="AB746" i="1" s="1"/>
  <c r="Z239" i="1"/>
  <c r="K312" i="1"/>
  <c r="Q484" i="1" s="1"/>
  <c r="AB767" i="1" s="1"/>
  <c r="P229" i="1"/>
  <c r="BB136" i="1"/>
  <c r="U220" i="1"/>
  <c r="S392" i="1" s="1"/>
  <c r="AD675" i="1" s="1"/>
  <c r="AE289" i="1"/>
  <c r="U461" i="1" s="1"/>
  <c r="AF744" i="1" s="1"/>
  <c r="Z218" i="1"/>
  <c r="AE205" i="1"/>
  <c r="U377" i="1" s="1"/>
  <c r="AF660" i="1" s="1"/>
  <c r="P208" i="1"/>
  <c r="AE240" i="1"/>
  <c r="U412" i="1" s="1"/>
  <c r="AF695" i="1" s="1"/>
  <c r="P243" i="1"/>
  <c r="BB142" i="1"/>
  <c r="S434" i="1"/>
  <c r="AD717" i="1" s="1"/>
  <c r="AE296" i="1"/>
  <c r="U468" i="1" s="1"/>
  <c r="AF751" i="1" s="1"/>
  <c r="S455" i="1"/>
  <c r="AD738" i="1" s="1"/>
  <c r="P236" i="1"/>
  <c r="AE233" i="1"/>
  <c r="U405" i="1" s="1"/>
  <c r="AF688" i="1" s="1"/>
  <c r="Z246" i="1"/>
  <c r="AE304" i="1"/>
  <c r="U476" i="1" s="1"/>
  <c r="AF759" i="1" s="1"/>
  <c r="S426" i="1"/>
  <c r="AD709" i="1" s="1"/>
  <c r="BB134" i="1"/>
  <c r="U206" i="1"/>
  <c r="S378" i="1" s="1"/>
  <c r="AD661" i="1" s="1"/>
  <c r="AE318" i="1"/>
  <c r="U490" i="1" s="1"/>
  <c r="AF773" i="1" s="1"/>
  <c r="S489" i="1"/>
  <c r="AD772" i="1" s="1"/>
  <c r="Z302" i="1"/>
  <c r="K305" i="1"/>
  <c r="Q477" i="1" s="1"/>
  <c r="AB760" i="1" s="1"/>
  <c r="AE275" i="1"/>
  <c r="U447" i="1" s="1"/>
  <c r="AF730" i="1" s="1"/>
  <c r="AE297" i="1"/>
  <c r="U469" i="1" s="1"/>
  <c r="AF752" i="1" s="1"/>
  <c r="AE269" i="1"/>
  <c r="U441" i="1" s="1"/>
  <c r="AF724" i="1" s="1"/>
  <c r="S440" i="1"/>
  <c r="AD723" i="1" s="1"/>
  <c r="AE255" i="1"/>
  <c r="U427" i="1" s="1"/>
  <c r="AF710" i="1" s="1"/>
  <c r="BB148" i="1"/>
  <c r="S476" i="1"/>
  <c r="AD759" i="1" s="1"/>
  <c r="P230" i="1"/>
  <c r="U226" i="1"/>
  <c r="S398" i="1" s="1"/>
  <c r="AD681" i="1" s="1"/>
  <c r="P216" i="1"/>
  <c r="S482" i="1"/>
  <c r="AD765" i="1" s="1"/>
  <c r="BB137" i="1"/>
  <c r="U227" i="1"/>
  <c r="S399" i="1" s="1"/>
  <c r="AD682" i="1" s="1"/>
  <c r="AE213" i="1"/>
  <c r="U385" i="1" s="1"/>
  <c r="AF668" i="1" s="1"/>
  <c r="P237" i="1"/>
  <c r="AE254" i="1"/>
  <c r="U426" i="1" s="1"/>
  <c r="AF709" i="1" s="1"/>
  <c r="P250" i="1"/>
  <c r="BB143" i="1"/>
  <c r="S441" i="1"/>
  <c r="AD724" i="1" s="1"/>
  <c r="AE317" i="1"/>
  <c r="U489" i="1" s="1"/>
  <c r="AF772" i="1" s="1"/>
  <c r="U247" i="1"/>
  <c r="S419" i="1" s="1"/>
  <c r="AD702" i="1" s="1"/>
  <c r="BB144" i="1"/>
  <c r="S448" i="1"/>
  <c r="AD731" i="1" s="1"/>
  <c r="BB149" i="1"/>
  <c r="S483" i="1"/>
  <c r="AD766" i="1" s="1"/>
  <c r="U219" i="1"/>
  <c r="S391" i="1" s="1"/>
  <c r="AD674" i="1" s="1"/>
  <c r="AE220" i="1"/>
  <c r="U392" i="1" s="1"/>
  <c r="AF675" i="1" s="1"/>
  <c r="AE234" i="1"/>
  <c r="U406" i="1" s="1"/>
  <c r="AF689" i="1" s="1"/>
  <c r="AE276" i="1"/>
  <c r="U448" i="1" s="1"/>
  <c r="AF731" i="1" s="1"/>
  <c r="AE212" i="1"/>
  <c r="U384" i="1" s="1"/>
  <c r="AF667" i="1" s="1"/>
  <c r="P215" i="1"/>
  <c r="BB140" i="1"/>
  <c r="S420" i="1"/>
  <c r="AD703" i="1" s="1"/>
  <c r="AG522" i="1"/>
  <c r="AY522" i="1" s="1"/>
  <c r="BQ522" i="1" s="1"/>
  <c r="AE241" i="1"/>
  <c r="U413" i="1" s="1"/>
  <c r="AF696" i="1" s="1"/>
  <c r="U240" i="1"/>
  <c r="S412" i="1" s="1"/>
  <c r="AD695" i="1" s="1"/>
  <c r="AE282" i="1"/>
  <c r="U454" i="1" s="1"/>
  <c r="AF737" i="1" s="1"/>
  <c r="Z267" i="1"/>
  <c r="K270" i="1"/>
  <c r="Q442" i="1" s="1"/>
  <c r="AB725" i="1" s="1"/>
  <c r="Z274" i="1"/>
  <c r="AE310" i="1"/>
  <c r="U482" i="1" s="1"/>
  <c r="AF765" i="1" s="1"/>
  <c r="AE262" i="1"/>
  <c r="U434" i="1" s="1"/>
  <c r="AF717" i="1" s="1"/>
  <c r="AE303" i="1"/>
  <c r="U475" i="1" s="1"/>
  <c r="AF758" i="1" s="1"/>
  <c r="BB141" i="1"/>
  <c r="S427" i="1"/>
  <c r="AD710" i="1" s="1"/>
  <c r="AE290" i="1"/>
  <c r="U462" i="1" s="1"/>
  <c r="AF745" i="1" s="1"/>
  <c r="S461" i="1"/>
  <c r="AD744" i="1" s="1"/>
  <c r="BB147" i="1"/>
  <c r="S469" i="1"/>
  <c r="AD752" i="1" s="1"/>
  <c r="M341" i="1"/>
  <c r="K186" i="1"/>
  <c r="Q358" i="1" s="1"/>
  <c r="AB641" i="1" s="1"/>
  <c r="Z183" i="1"/>
  <c r="T355" i="1" s="1"/>
  <c r="P191" i="1"/>
  <c r="P194" i="1" s="1"/>
  <c r="AD521" i="1"/>
  <c r="K200" i="1"/>
  <c r="Q372" i="1" s="1"/>
  <c r="AB655" i="1" s="1"/>
  <c r="AE199" i="1"/>
  <c r="U371" i="1" s="1"/>
  <c r="AF654" i="1" s="1"/>
  <c r="P202" i="1"/>
  <c r="R374" i="1" s="1"/>
  <c r="AC657" i="1" s="1"/>
  <c r="U199" i="1"/>
  <c r="S371" i="1" s="1"/>
  <c r="AD654" i="1" s="1"/>
  <c r="R371" i="1"/>
  <c r="AC654" i="1" s="1"/>
  <c r="AE185" i="1"/>
  <c r="U357" i="1" s="1"/>
  <c r="AF640" i="1" s="1"/>
  <c r="AD523" i="1"/>
  <c r="K190" i="1"/>
  <c r="AE192" i="1"/>
  <c r="U364" i="1" s="1"/>
  <c r="AF647" i="1" s="1"/>
  <c r="Q369" i="1"/>
  <c r="S356" i="1"/>
  <c r="AD639" i="1" s="1"/>
  <c r="R364" i="1"/>
  <c r="AC647" i="1" s="1"/>
  <c r="P195" i="1"/>
  <c r="AE195" i="1" s="1"/>
  <c r="U367" i="1" s="1"/>
  <c r="AF650" i="1" s="1"/>
  <c r="R357" i="1"/>
  <c r="AC640" i="1" s="1"/>
  <c r="K341" i="1"/>
  <c r="Y460" i="1" s="1"/>
  <c r="L743" i="1" s="1"/>
  <c r="AE184" i="1"/>
  <c r="U356" i="1" s="1"/>
  <c r="AF639" i="1" s="1"/>
  <c r="R356" i="1"/>
  <c r="AC639" i="1" s="1"/>
  <c r="R370" i="1"/>
  <c r="AC653" i="1" s="1"/>
  <c r="P201" i="1"/>
  <c r="AE198" i="1"/>
  <c r="U370" i="1" s="1"/>
  <c r="AF653" i="1" s="1"/>
  <c r="AD522" i="1"/>
  <c r="Z200" i="1"/>
  <c r="T372" i="1" s="1"/>
  <c r="AE655" i="1" s="1"/>
  <c r="T369" i="1"/>
  <c r="AE652" i="1" s="1"/>
  <c r="AE188" i="1"/>
  <c r="U360" i="1" s="1"/>
  <c r="AF643" i="1" s="1"/>
  <c r="R360" i="1"/>
  <c r="AC643" i="1" s="1"/>
  <c r="G539" i="1"/>
  <c r="D578" i="1" s="1"/>
  <c r="M614" i="1" s="1"/>
  <c r="AG523" i="1"/>
  <c r="U194" i="1"/>
  <c r="S366" i="1" s="1"/>
  <c r="AD649" i="1" s="1"/>
  <c r="S363" i="1"/>
  <c r="AD646" i="1" s="1"/>
  <c r="AJ191" i="1"/>
  <c r="U201" i="1"/>
  <c r="S373" i="1" s="1"/>
  <c r="AD656" i="1" s="1"/>
  <c r="AJ198" i="1"/>
  <c r="S370" i="1"/>
  <c r="AD653" i="1" s="1"/>
  <c r="AQ712" i="1" l="1"/>
  <c r="AV521" i="1"/>
  <c r="AQ726" i="1"/>
  <c r="AV523" i="1"/>
  <c r="AQ713" i="1"/>
  <c r="AY521" i="1"/>
  <c r="BQ521" i="1" s="1"/>
  <c r="AQ719" i="1"/>
  <c r="AV522" i="1"/>
  <c r="BE524" i="1"/>
  <c r="BB524" i="1"/>
  <c r="AQ727" i="1"/>
  <c r="AY523" i="1"/>
  <c r="BQ523" i="1" s="1"/>
  <c r="AW145" i="1"/>
  <c r="AC145" i="1"/>
  <c r="AM145" i="1"/>
  <c r="S145" i="1"/>
  <c r="K281" i="1" s="1"/>
  <c r="AH145" i="1"/>
  <c r="X145" i="1"/>
  <c r="R454" i="1" s="1"/>
  <c r="AC737" i="1" s="1"/>
  <c r="AR145" i="1"/>
  <c r="BB145" i="1" s="1"/>
  <c r="V360" i="1"/>
  <c r="AG643" i="1" s="1"/>
  <c r="S360" i="1"/>
  <c r="AD643" i="1" s="1"/>
  <c r="D570" i="1"/>
  <c r="G548" i="1"/>
  <c r="D587" i="1" s="1"/>
  <c r="M623" i="1" s="1"/>
  <c r="G560" i="1"/>
  <c r="D599" i="1" s="1"/>
  <c r="M635" i="1" s="1"/>
  <c r="AQ741" i="1"/>
  <c r="D582" i="1"/>
  <c r="M618" i="1" s="1"/>
  <c r="AQ737" i="1"/>
  <c r="G551" i="1"/>
  <c r="D590" i="1" s="1"/>
  <c r="M626" i="1" s="1"/>
  <c r="AQ720" i="1"/>
  <c r="G541" i="1"/>
  <c r="AQ730" i="1"/>
  <c r="AB387" i="1"/>
  <c r="O663" i="1"/>
  <c r="Z384" i="1"/>
  <c r="M660" i="1"/>
  <c r="AC386" i="1"/>
  <c r="P662" i="1"/>
  <c r="Y384" i="1"/>
  <c r="L660" i="1"/>
  <c r="Z383" i="1"/>
  <c r="M659" i="1"/>
  <c r="S385" i="1"/>
  <c r="AD668" i="1" s="1"/>
  <c r="AB386" i="1"/>
  <c r="O662" i="1"/>
  <c r="AC387" i="1"/>
  <c r="P663" i="1"/>
  <c r="R394" i="1"/>
  <c r="AC677" i="1" s="1"/>
  <c r="U216" i="1"/>
  <c r="AJ213" i="1" s="1"/>
  <c r="V385" i="1" s="1"/>
  <c r="AG668" i="1" s="1"/>
  <c r="T425" i="1"/>
  <c r="AE708" i="1" s="1"/>
  <c r="AD525" i="1"/>
  <c r="AV525" i="1" s="1"/>
  <c r="T383" i="1"/>
  <c r="AE666" i="1" s="1"/>
  <c r="T397" i="1"/>
  <c r="AE680" i="1" s="1"/>
  <c r="AJ205" i="1"/>
  <c r="AJ208" i="1" s="1"/>
  <c r="V380" i="1" s="1"/>
  <c r="AG663" i="1" s="1"/>
  <c r="AD524" i="1"/>
  <c r="AV524" i="1" s="1"/>
  <c r="AJ244" i="1"/>
  <c r="V416" i="1" s="1"/>
  <c r="AG699" i="1" s="1"/>
  <c r="D569" i="1"/>
  <c r="G533" i="1"/>
  <c r="D568" i="1"/>
  <c r="G532" i="1"/>
  <c r="D567" i="1"/>
  <c r="U244" i="1"/>
  <c r="AJ241" i="1" s="1"/>
  <c r="V413" i="1" s="1"/>
  <c r="AG696" i="1" s="1"/>
  <c r="AG524" i="1"/>
  <c r="AY524" i="1" s="1"/>
  <c r="BQ524" i="1" s="1"/>
  <c r="G542" i="1"/>
  <c r="D581" i="1" s="1"/>
  <c r="M617" i="1" s="1"/>
  <c r="R381" i="1"/>
  <c r="AC664" i="1" s="1"/>
  <c r="Y380" i="1"/>
  <c r="S377" i="1"/>
  <c r="AD660" i="1" s="1"/>
  <c r="S471" i="1"/>
  <c r="AD754" i="1" s="1"/>
  <c r="Z207" i="1"/>
  <c r="T379" i="1" s="1"/>
  <c r="AE662" i="1" s="1"/>
  <c r="S344" i="1"/>
  <c r="Z460" i="1"/>
  <c r="M743" i="1" s="1"/>
  <c r="AE285" i="1"/>
  <c r="U457" i="1" s="1"/>
  <c r="AF740" i="1" s="1"/>
  <c r="R457" i="1"/>
  <c r="AC740" i="1" s="1"/>
  <c r="AE278" i="1"/>
  <c r="U450" i="1" s="1"/>
  <c r="AF733" i="1" s="1"/>
  <c r="R450" i="1"/>
  <c r="AC733" i="1" s="1"/>
  <c r="S478" i="1"/>
  <c r="AD761" i="1" s="1"/>
  <c r="S475" i="1"/>
  <c r="AD758" i="1" s="1"/>
  <c r="AE306" i="1"/>
  <c r="U478" i="1" s="1"/>
  <c r="AF761" i="1" s="1"/>
  <c r="R478" i="1"/>
  <c r="AC761" i="1" s="1"/>
  <c r="AE313" i="1"/>
  <c r="U485" i="1" s="1"/>
  <c r="AF768" i="1" s="1"/>
  <c r="R485" i="1"/>
  <c r="AC768" i="1" s="1"/>
  <c r="AJ321" i="1"/>
  <c r="V493" i="1" s="1"/>
  <c r="AG776" i="1" s="1"/>
  <c r="S490" i="1"/>
  <c r="AD773" i="1" s="1"/>
  <c r="S462" i="1"/>
  <c r="AD745" i="1" s="1"/>
  <c r="Z319" i="1"/>
  <c r="T491" i="1" s="1"/>
  <c r="AE774" i="1" s="1"/>
  <c r="T488" i="1"/>
  <c r="AE771" i="1" s="1"/>
  <c r="AJ293" i="1"/>
  <c r="V465" i="1" s="1"/>
  <c r="AG748" i="1" s="1"/>
  <c r="AE293" i="1"/>
  <c r="U465" i="1" s="1"/>
  <c r="AF748" i="1" s="1"/>
  <c r="R465" i="1"/>
  <c r="AC748" i="1" s="1"/>
  <c r="AJ306" i="1"/>
  <c r="V478" i="1" s="1"/>
  <c r="AG761" i="1" s="1"/>
  <c r="V475" i="1"/>
  <c r="AG758" i="1" s="1"/>
  <c r="AE314" i="1"/>
  <c r="U486" i="1" s="1"/>
  <c r="AF769" i="1" s="1"/>
  <c r="R486" i="1"/>
  <c r="AC769" i="1" s="1"/>
  <c r="Z305" i="1"/>
  <c r="T477" i="1" s="1"/>
  <c r="AE760" i="1" s="1"/>
  <c r="T474" i="1"/>
  <c r="AE757" i="1" s="1"/>
  <c r="AE299" i="1"/>
  <c r="U471" i="1" s="1"/>
  <c r="AF754" i="1" s="1"/>
  <c r="R471" i="1"/>
  <c r="AC754" i="1" s="1"/>
  <c r="AE307" i="1"/>
  <c r="U479" i="1" s="1"/>
  <c r="AF762" i="1" s="1"/>
  <c r="R479" i="1"/>
  <c r="AC762" i="1" s="1"/>
  <c r="AJ318" i="1"/>
  <c r="V490" i="1" s="1"/>
  <c r="AG773" i="1" s="1"/>
  <c r="S493" i="1"/>
  <c r="AD776" i="1" s="1"/>
  <c r="AE292" i="1"/>
  <c r="U464" i="1" s="1"/>
  <c r="AF747" i="1" s="1"/>
  <c r="R464" i="1"/>
  <c r="AC747" i="1" s="1"/>
  <c r="S457" i="1"/>
  <c r="AD740" i="1" s="1"/>
  <c r="S454" i="1"/>
  <c r="AD737" i="1" s="1"/>
  <c r="AE300" i="1"/>
  <c r="U472" i="1" s="1"/>
  <c r="AF755" i="1" s="1"/>
  <c r="R472" i="1"/>
  <c r="AC755" i="1" s="1"/>
  <c r="Z291" i="1"/>
  <c r="T463" i="1" s="1"/>
  <c r="AE746" i="1" s="1"/>
  <c r="T460" i="1"/>
  <c r="AE743" i="1" s="1"/>
  <c r="Z277" i="1"/>
  <c r="T449" i="1" s="1"/>
  <c r="AE732" i="1" s="1"/>
  <c r="T446" i="1"/>
  <c r="AE729" i="1" s="1"/>
  <c r="AJ285" i="1"/>
  <c r="V457" i="1" s="1"/>
  <c r="AG740" i="1" s="1"/>
  <c r="V454" i="1"/>
  <c r="AG737" i="1" s="1"/>
  <c r="AE321" i="1"/>
  <c r="U493" i="1" s="1"/>
  <c r="AF776" i="1" s="1"/>
  <c r="R493" i="1"/>
  <c r="AC776" i="1" s="1"/>
  <c r="AE286" i="1"/>
  <c r="U458" i="1" s="1"/>
  <c r="AF741" i="1" s="1"/>
  <c r="R458" i="1"/>
  <c r="AC741" i="1" s="1"/>
  <c r="Z298" i="1"/>
  <c r="T470" i="1" s="1"/>
  <c r="AE753" i="1" s="1"/>
  <c r="T467" i="1"/>
  <c r="AE750" i="1" s="1"/>
  <c r="Z312" i="1"/>
  <c r="T484" i="1" s="1"/>
  <c r="AE767" i="1" s="1"/>
  <c r="T481" i="1"/>
  <c r="AE764" i="1" s="1"/>
  <c r="AE320" i="1"/>
  <c r="U492" i="1" s="1"/>
  <c r="AF775" i="1" s="1"/>
  <c r="R492" i="1"/>
  <c r="AC775" i="1" s="1"/>
  <c r="AJ296" i="1"/>
  <c r="AE279" i="1"/>
  <c r="U451" i="1" s="1"/>
  <c r="AF734" i="1" s="1"/>
  <c r="R451" i="1"/>
  <c r="AC734" i="1" s="1"/>
  <c r="AJ278" i="1"/>
  <c r="V450" i="1" s="1"/>
  <c r="AG733" i="1" s="1"/>
  <c r="V447" i="1"/>
  <c r="AG730" i="1" s="1"/>
  <c r="S450" i="1"/>
  <c r="AD733" i="1" s="1"/>
  <c r="S447" i="1"/>
  <c r="AD730" i="1" s="1"/>
  <c r="AJ236" i="1"/>
  <c r="V408" i="1" s="1"/>
  <c r="AG691" i="1" s="1"/>
  <c r="V405" i="1"/>
  <c r="AG688" i="1" s="1"/>
  <c r="Z270" i="1"/>
  <c r="T442" i="1" s="1"/>
  <c r="AE725" i="1" s="1"/>
  <c r="T439" i="1"/>
  <c r="AE722" i="1" s="1"/>
  <c r="Z249" i="1"/>
  <c r="T421" i="1" s="1"/>
  <c r="AE704" i="1" s="1"/>
  <c r="T418" i="1"/>
  <c r="AE701" i="1" s="1"/>
  <c r="Q652" i="1"/>
  <c r="AD376" i="1"/>
  <c r="AE243" i="1"/>
  <c r="U415" i="1" s="1"/>
  <c r="AF698" i="1" s="1"/>
  <c r="R415" i="1"/>
  <c r="AC698" i="1" s="1"/>
  <c r="N652" i="1"/>
  <c r="AA376" i="1"/>
  <c r="N655" i="1"/>
  <c r="AA379" i="1"/>
  <c r="AE223" i="1"/>
  <c r="U395" i="1" s="1"/>
  <c r="AF678" i="1" s="1"/>
  <c r="R395" i="1"/>
  <c r="AC678" i="1" s="1"/>
  <c r="AE265" i="1"/>
  <c r="U437" i="1" s="1"/>
  <c r="AF720" i="1" s="1"/>
  <c r="R437" i="1"/>
  <c r="AC720" i="1" s="1"/>
  <c r="AE230" i="1"/>
  <c r="U402" i="1" s="1"/>
  <c r="AF685" i="1" s="1"/>
  <c r="R402" i="1"/>
  <c r="AC685" i="1" s="1"/>
  <c r="AE236" i="1"/>
  <c r="U408" i="1" s="1"/>
  <c r="AF691" i="1" s="1"/>
  <c r="R408" i="1"/>
  <c r="AC691" i="1" s="1"/>
  <c r="AJ234" i="1"/>
  <c r="V406" i="1" s="1"/>
  <c r="AG689" i="1" s="1"/>
  <c r="S409" i="1"/>
  <c r="AD692" i="1" s="1"/>
  <c r="Q657" i="1"/>
  <c r="AD381" i="1"/>
  <c r="O653" i="1"/>
  <c r="AB377" i="1"/>
  <c r="Z235" i="1"/>
  <c r="T407" i="1" s="1"/>
  <c r="AE690" i="1" s="1"/>
  <c r="T404" i="1"/>
  <c r="AE687" i="1" s="1"/>
  <c r="M656" i="1"/>
  <c r="Z380" i="1"/>
  <c r="Q653" i="1"/>
  <c r="AD377" i="1"/>
  <c r="AE216" i="1"/>
  <c r="U388" i="1" s="1"/>
  <c r="AF671" i="1" s="1"/>
  <c r="R388" i="1"/>
  <c r="AC671" i="1" s="1"/>
  <c r="AE208" i="1"/>
  <c r="U380" i="1" s="1"/>
  <c r="AF663" i="1" s="1"/>
  <c r="R380" i="1"/>
  <c r="AC663" i="1" s="1"/>
  <c r="AJ261" i="1"/>
  <c r="S433" i="1"/>
  <c r="AD716" i="1" s="1"/>
  <c r="AE258" i="1"/>
  <c r="U430" i="1" s="1"/>
  <c r="AF713" i="1" s="1"/>
  <c r="R430" i="1"/>
  <c r="AC713" i="1" s="1"/>
  <c r="N656" i="1"/>
  <c r="AA380" i="1"/>
  <c r="P657" i="1"/>
  <c r="AC381" i="1"/>
  <c r="M655" i="1"/>
  <c r="Z379" i="1"/>
  <c r="O652" i="1"/>
  <c r="AB376" i="1"/>
  <c r="Y383" i="1"/>
  <c r="L666" i="1" s="1"/>
  <c r="P654" i="1"/>
  <c r="AC378" i="1"/>
  <c r="AE237" i="1"/>
  <c r="U409" i="1" s="1"/>
  <c r="AF692" i="1" s="1"/>
  <c r="R409" i="1"/>
  <c r="AC692" i="1" s="1"/>
  <c r="AE229" i="1"/>
  <c r="U401" i="1" s="1"/>
  <c r="AF684" i="1" s="1"/>
  <c r="R401" i="1"/>
  <c r="AC684" i="1" s="1"/>
  <c r="M654" i="1"/>
  <c r="Z378" i="1"/>
  <c r="P653" i="1"/>
  <c r="AC377" i="1"/>
  <c r="N657" i="1"/>
  <c r="AA381" i="1"/>
  <c r="M657" i="1"/>
  <c r="Z381" i="1"/>
  <c r="AE244" i="1"/>
  <c r="U416" i="1" s="1"/>
  <c r="AF699" i="1" s="1"/>
  <c r="R416" i="1"/>
  <c r="AC699" i="1" s="1"/>
  <c r="U215" i="1"/>
  <c r="S387" i="1" s="1"/>
  <c r="AD670" i="1" s="1"/>
  <c r="S384" i="1"/>
  <c r="AD667" i="1" s="1"/>
  <c r="AE250" i="1"/>
  <c r="U422" i="1" s="1"/>
  <c r="AF705" i="1" s="1"/>
  <c r="R422" i="1"/>
  <c r="AC705" i="1" s="1"/>
  <c r="Z221" i="1"/>
  <c r="T393" i="1" s="1"/>
  <c r="AE676" i="1" s="1"/>
  <c r="T390" i="1"/>
  <c r="AE673" i="1" s="1"/>
  <c r="L657" i="1"/>
  <c r="Y381" i="1"/>
  <c r="Q654" i="1"/>
  <c r="AD378" i="1"/>
  <c r="O654" i="1"/>
  <c r="AB378" i="1"/>
  <c r="Q655" i="1"/>
  <c r="AD379" i="1"/>
  <c r="Z263" i="1"/>
  <c r="T435" i="1" s="1"/>
  <c r="AE718" i="1" s="1"/>
  <c r="T432" i="1"/>
  <c r="AE715" i="1" s="1"/>
  <c r="U236" i="1"/>
  <c r="S408" i="1" s="1"/>
  <c r="AD691" i="1" s="1"/>
  <c r="S405" i="1"/>
  <c r="AD688" i="1" s="1"/>
  <c r="AE271" i="1"/>
  <c r="U443" i="1" s="1"/>
  <c r="AF726" i="1" s="1"/>
  <c r="R443" i="1"/>
  <c r="AC726" i="1" s="1"/>
  <c r="L654" i="1"/>
  <c r="Y378" i="1"/>
  <c r="AE264" i="1"/>
  <c r="U436" i="1" s="1"/>
  <c r="AF719" i="1" s="1"/>
  <c r="R436" i="1"/>
  <c r="AC719" i="1" s="1"/>
  <c r="AE215" i="1"/>
  <c r="U387" i="1" s="1"/>
  <c r="AF670" i="1" s="1"/>
  <c r="R387" i="1"/>
  <c r="AC670" i="1" s="1"/>
  <c r="AE272" i="1"/>
  <c r="U444" i="1" s="1"/>
  <c r="AF727" i="1" s="1"/>
  <c r="R444" i="1"/>
  <c r="AC727" i="1" s="1"/>
  <c r="AJ215" i="1"/>
  <c r="V387" i="1" s="1"/>
  <c r="AG670" i="1" s="1"/>
  <c r="V384" i="1"/>
  <c r="AG667" i="1" s="1"/>
  <c r="Q656" i="1"/>
  <c r="AD380" i="1"/>
  <c r="Z242" i="1"/>
  <c r="T414" i="1" s="1"/>
  <c r="AE697" i="1" s="1"/>
  <c r="T411" i="1"/>
  <c r="AE694" i="1" s="1"/>
  <c r="AE251" i="1"/>
  <c r="U423" i="1" s="1"/>
  <c r="AF706" i="1" s="1"/>
  <c r="R423" i="1"/>
  <c r="AC706" i="1" s="1"/>
  <c r="L655" i="1"/>
  <c r="Y379" i="1"/>
  <c r="P652" i="1"/>
  <c r="AC376" i="1"/>
  <c r="N653" i="1"/>
  <c r="AA377" i="1"/>
  <c r="N654" i="1"/>
  <c r="AA378" i="1"/>
  <c r="O657" i="1"/>
  <c r="AB381" i="1"/>
  <c r="AJ237" i="1"/>
  <c r="V409" i="1" s="1"/>
  <c r="AG692" i="1" s="1"/>
  <c r="S406" i="1"/>
  <c r="AD689" i="1" s="1"/>
  <c r="AE257" i="1"/>
  <c r="U429" i="1" s="1"/>
  <c r="AF712" i="1" s="1"/>
  <c r="R429" i="1"/>
  <c r="AC712" i="1" s="1"/>
  <c r="S436" i="1"/>
  <c r="AD719" i="1" s="1"/>
  <c r="AJ279" i="1"/>
  <c r="V451" i="1" s="1"/>
  <c r="AG734" i="1" s="1"/>
  <c r="AJ310" i="1"/>
  <c r="S485" i="1"/>
  <c r="AD768" i="1" s="1"/>
  <c r="S429" i="1"/>
  <c r="AD712" i="1" s="1"/>
  <c r="AJ254" i="1"/>
  <c r="S443" i="1"/>
  <c r="AD726" i="1" s="1"/>
  <c r="AJ268" i="1"/>
  <c r="AJ265" i="1"/>
  <c r="V437" i="1" s="1"/>
  <c r="AG720" i="1" s="1"/>
  <c r="AJ219" i="1"/>
  <c r="U222" i="1"/>
  <c r="S394" i="1" s="1"/>
  <c r="AD677" i="1" s="1"/>
  <c r="U250" i="1"/>
  <c r="S422" i="1" s="1"/>
  <c r="AD705" i="1" s="1"/>
  <c r="S492" i="1"/>
  <c r="AD775" i="1" s="1"/>
  <c r="AJ317" i="1"/>
  <c r="AJ226" i="1"/>
  <c r="U229" i="1"/>
  <c r="S401" i="1" s="1"/>
  <c r="AD684" i="1" s="1"/>
  <c r="AJ223" i="1"/>
  <c r="V395" i="1" s="1"/>
  <c r="AG678" i="1" s="1"/>
  <c r="U223" i="1"/>
  <c r="AJ300" i="1"/>
  <c r="V472" i="1" s="1"/>
  <c r="AG755" i="1" s="1"/>
  <c r="AJ209" i="1"/>
  <c r="V381" i="1" s="1"/>
  <c r="AG664" i="1" s="1"/>
  <c r="U209" i="1"/>
  <c r="AJ240" i="1"/>
  <c r="U243" i="1"/>
  <c r="S415" i="1" s="1"/>
  <c r="AD698" i="1" s="1"/>
  <c r="AJ314" i="1"/>
  <c r="V486" i="1" s="1"/>
  <c r="AG769" i="1" s="1"/>
  <c r="AJ272" i="1"/>
  <c r="V444" i="1" s="1"/>
  <c r="AG727" i="1" s="1"/>
  <c r="AJ230" i="1"/>
  <c r="V402" i="1" s="1"/>
  <c r="AG685" i="1" s="1"/>
  <c r="U230" i="1"/>
  <c r="AJ307" i="1"/>
  <c r="V479" i="1" s="1"/>
  <c r="AG762" i="1" s="1"/>
  <c r="AJ286" i="1"/>
  <c r="V458" i="1" s="1"/>
  <c r="AG741" i="1" s="1"/>
  <c r="V423" i="1"/>
  <c r="AG706" i="1" s="1"/>
  <c r="AJ258" i="1"/>
  <c r="V430" i="1" s="1"/>
  <c r="AG713" i="1" s="1"/>
  <c r="S464" i="1"/>
  <c r="AD747" i="1" s="1"/>
  <c r="AJ289" i="1"/>
  <c r="Z186" i="1"/>
  <c r="T358" i="1" s="1"/>
  <c r="AE641" i="1" s="1"/>
  <c r="M645" i="1"/>
  <c r="K342" i="1"/>
  <c r="AJ202" i="1"/>
  <c r="V374" i="1" s="1"/>
  <c r="AG657" i="1" s="1"/>
  <c r="U202" i="1"/>
  <c r="S374" i="1" s="1"/>
  <c r="AD657" i="1" s="1"/>
  <c r="AE638" i="1"/>
  <c r="R363" i="1"/>
  <c r="AC646" i="1" s="1"/>
  <c r="AE191" i="1"/>
  <c r="U363" i="1" s="1"/>
  <c r="AF646" i="1" s="1"/>
  <c r="AE202" i="1"/>
  <c r="U374" i="1" s="1"/>
  <c r="AF657" i="1" s="1"/>
  <c r="S359" i="1"/>
  <c r="AD642" i="1" s="1"/>
  <c r="V356" i="1"/>
  <c r="AG639" i="1" s="1"/>
  <c r="AB652" i="1"/>
  <c r="U192" i="1"/>
  <c r="R367" i="1"/>
  <c r="AC650" i="1" s="1"/>
  <c r="Q344" i="1"/>
  <c r="M342" i="1"/>
  <c r="Z461" i="1" s="1"/>
  <c r="M744" i="1" s="1"/>
  <c r="K193" i="1"/>
  <c r="Q365" i="1" s="1"/>
  <c r="AB648" i="1" s="1"/>
  <c r="Q362" i="1"/>
  <c r="AB645" i="1" s="1"/>
  <c r="Z190" i="1"/>
  <c r="D576" i="1"/>
  <c r="M612" i="1" s="1"/>
  <c r="G538" i="1"/>
  <c r="AJ194" i="1"/>
  <c r="V366" i="1" s="1"/>
  <c r="AG649" i="1" s="1"/>
  <c r="V363" i="1"/>
  <c r="AG646" i="1" s="1"/>
  <c r="R359" i="1"/>
  <c r="AC642" i="1" s="1"/>
  <c r="AE187" i="1"/>
  <c r="U359" i="1" s="1"/>
  <c r="AF642" i="1" s="1"/>
  <c r="V370" i="1"/>
  <c r="AG653" i="1" s="1"/>
  <c r="AJ201" i="1"/>
  <c r="V373" i="1" s="1"/>
  <c r="AG656" i="1" s="1"/>
  <c r="AE201" i="1"/>
  <c r="U373" i="1" s="1"/>
  <c r="AF656" i="1" s="1"/>
  <c r="R373" i="1"/>
  <c r="AC656" i="1" s="1"/>
  <c r="R366" i="1"/>
  <c r="AC649" i="1" s="1"/>
  <c r="AE194" i="1"/>
  <c r="U366" i="1" s="1"/>
  <c r="AF649" i="1" s="1"/>
  <c r="G535" i="1"/>
  <c r="D573" i="1"/>
  <c r="M609" i="1" s="1"/>
  <c r="BN524" i="1" l="1"/>
  <c r="BK524" i="1"/>
  <c r="D580" i="1"/>
  <c r="M616" i="1" s="1"/>
  <c r="G550" i="1"/>
  <c r="BN523" i="1"/>
  <c r="BK523" i="1"/>
  <c r="D574" i="1"/>
  <c r="M610" i="1" s="1"/>
  <c r="G556" i="1"/>
  <c r="D595" i="1" s="1"/>
  <c r="M631" i="1" s="1"/>
  <c r="D571" i="1"/>
  <c r="M607" i="1" s="1"/>
  <c r="G559" i="1"/>
  <c r="BK522" i="1"/>
  <c r="BN522" i="1"/>
  <c r="D577" i="1"/>
  <c r="M613" i="1" s="1"/>
  <c r="G553" i="1"/>
  <c r="BK525" i="1"/>
  <c r="G558" i="1" s="1"/>
  <c r="D597" i="1" s="1"/>
  <c r="M633" i="1" s="1"/>
  <c r="BN525" i="1"/>
  <c r="BN521" i="1"/>
  <c r="BK521" i="1"/>
  <c r="G546" i="1" s="1"/>
  <c r="D585" i="1" s="1"/>
  <c r="M621" i="1" s="1"/>
  <c r="Q453" i="1"/>
  <c r="AB736" i="1" s="1"/>
  <c r="Z281" i="1"/>
  <c r="K284" i="1"/>
  <c r="Q456" i="1" s="1"/>
  <c r="AB739" i="1" s="1"/>
  <c r="AJ185" i="1"/>
  <c r="V357" i="1" s="1"/>
  <c r="AG640" i="1" s="1"/>
  <c r="G544" i="1"/>
  <c r="D579" i="1"/>
  <c r="M615" i="1" s="1"/>
  <c r="AQ733" i="1"/>
  <c r="AQ740" i="1"/>
  <c r="G557" i="1"/>
  <c r="D596" i="1" s="1"/>
  <c r="M632" i="1" s="1"/>
  <c r="AQ734" i="1"/>
  <c r="AD383" i="1"/>
  <c r="Q659" i="1"/>
  <c r="AB400" i="1"/>
  <c r="O669" i="1"/>
  <c r="Z398" i="1"/>
  <c r="M667" i="1"/>
  <c r="AA385" i="1"/>
  <c r="N661" i="1"/>
  <c r="AB385" i="1"/>
  <c r="O661" i="1"/>
  <c r="AA388" i="1"/>
  <c r="N664" i="1"/>
  <c r="Z397" i="1"/>
  <c r="M666" i="1"/>
  <c r="AC388" i="1"/>
  <c r="P664" i="1"/>
  <c r="AA386" i="1"/>
  <c r="N662" i="1"/>
  <c r="AB401" i="1"/>
  <c r="O670" i="1"/>
  <c r="Z387" i="1"/>
  <c r="M663" i="1"/>
  <c r="AA384" i="1"/>
  <c r="N660" i="1"/>
  <c r="AD385" i="1"/>
  <c r="Q661" i="1"/>
  <c r="AC384" i="1"/>
  <c r="P660" i="1"/>
  <c r="AC385" i="1"/>
  <c r="P661" i="1"/>
  <c r="Y387" i="1"/>
  <c r="L663" i="1"/>
  <c r="Y398" i="1"/>
  <c r="L667" i="1"/>
  <c r="Z386" i="1"/>
  <c r="M662" i="1"/>
  <c r="AA387" i="1"/>
  <c r="N663" i="1"/>
  <c r="AB384" i="1"/>
  <c r="O660" i="1"/>
  <c r="AA383" i="1"/>
  <c r="N659" i="1"/>
  <c r="AC383" i="1"/>
  <c r="P659" i="1"/>
  <c r="AD387" i="1"/>
  <c r="Q663" i="1"/>
  <c r="Y388" i="1"/>
  <c r="L664" i="1"/>
  <c r="Z385" i="1"/>
  <c r="M661" i="1"/>
  <c r="AC401" i="1"/>
  <c r="P670" i="1"/>
  <c r="AB383" i="1"/>
  <c r="O659" i="1"/>
  <c r="AD384" i="1"/>
  <c r="Q660" i="1"/>
  <c r="AC400" i="1"/>
  <c r="P669" i="1"/>
  <c r="AD388" i="1"/>
  <c r="Q664" i="1"/>
  <c r="AB388" i="1"/>
  <c r="O664" i="1"/>
  <c r="Y386" i="1"/>
  <c r="L662" i="1"/>
  <c r="Y385" i="1"/>
  <c r="L661" i="1"/>
  <c r="AD386" i="1"/>
  <c r="Q662" i="1"/>
  <c r="Z388" i="1"/>
  <c r="M664" i="1"/>
  <c r="S388" i="1"/>
  <c r="AD671" i="1" s="1"/>
  <c r="D572" i="1"/>
  <c r="M608" i="1" s="1"/>
  <c r="S416" i="1"/>
  <c r="AD699" i="1" s="1"/>
  <c r="V377" i="1"/>
  <c r="AG660" i="1" s="1"/>
  <c r="G554" i="1"/>
  <c r="D593" i="1" s="1"/>
  <c r="M629" i="1" s="1"/>
  <c r="AJ320" i="1"/>
  <c r="V492" i="1" s="1"/>
  <c r="AG775" i="1" s="1"/>
  <c r="V489" i="1"/>
  <c r="AG772" i="1" s="1"/>
  <c r="AJ297" i="1"/>
  <c r="V469" i="1" s="1"/>
  <c r="AG752" i="1" s="1"/>
  <c r="S472" i="1"/>
  <c r="AD755" i="1" s="1"/>
  <c r="L646" i="1"/>
  <c r="Y461" i="1"/>
  <c r="L744" i="1" s="1"/>
  <c r="AJ276" i="1"/>
  <c r="V448" i="1" s="1"/>
  <c r="AG731" i="1" s="1"/>
  <c r="S451" i="1"/>
  <c r="AD734" i="1" s="1"/>
  <c r="O648" i="1"/>
  <c r="AB463" i="1"/>
  <c r="O746" i="1" s="1"/>
  <c r="AJ283" i="1"/>
  <c r="V455" i="1" s="1"/>
  <c r="AG738" i="1" s="1"/>
  <c r="S458" i="1"/>
  <c r="AD741" i="1" s="1"/>
  <c r="AJ311" i="1"/>
  <c r="V483" i="1" s="1"/>
  <c r="AG766" i="1" s="1"/>
  <c r="S486" i="1"/>
  <c r="AD769" i="1" s="1"/>
  <c r="AJ299" i="1"/>
  <c r="V471" i="1" s="1"/>
  <c r="AG754" i="1" s="1"/>
  <c r="V468" i="1"/>
  <c r="AG751" i="1" s="1"/>
  <c r="AJ290" i="1"/>
  <c r="V462" i="1" s="1"/>
  <c r="AG745" i="1" s="1"/>
  <c r="S465" i="1"/>
  <c r="AD748" i="1" s="1"/>
  <c r="AJ292" i="1"/>
  <c r="V464" i="1" s="1"/>
  <c r="AG747" i="1" s="1"/>
  <c r="V461" i="1"/>
  <c r="AG744" i="1" s="1"/>
  <c r="AJ304" i="1"/>
  <c r="V476" i="1" s="1"/>
  <c r="AG759" i="1" s="1"/>
  <c r="S479" i="1"/>
  <c r="AD762" i="1" s="1"/>
  <c r="AJ313" i="1"/>
  <c r="V485" i="1" s="1"/>
  <c r="AG768" i="1" s="1"/>
  <c r="V482" i="1"/>
  <c r="AG765" i="1" s="1"/>
  <c r="P648" i="1"/>
  <c r="AC463" i="1"/>
  <c r="P746" i="1" s="1"/>
  <c r="AJ243" i="1"/>
  <c r="V415" i="1" s="1"/>
  <c r="AG698" i="1" s="1"/>
  <c r="V412" i="1"/>
  <c r="AG695" i="1" s="1"/>
  <c r="AJ255" i="1"/>
  <c r="V427" i="1" s="1"/>
  <c r="AG710" i="1" s="1"/>
  <c r="S430" i="1"/>
  <c r="AD713" i="1" s="1"/>
  <c r="AJ227" i="1"/>
  <c r="V399" i="1" s="1"/>
  <c r="AG682" i="1" s="1"/>
  <c r="S402" i="1"/>
  <c r="AD685" i="1" s="1"/>
  <c r="AJ206" i="1"/>
  <c r="V378" i="1" s="1"/>
  <c r="AG661" i="1" s="1"/>
  <c r="S381" i="1"/>
  <c r="AD664" i="1" s="1"/>
  <c r="AJ262" i="1"/>
  <c r="V434" i="1" s="1"/>
  <c r="AG717" i="1" s="1"/>
  <c r="S437" i="1"/>
  <c r="AD720" i="1" s="1"/>
  <c r="AJ271" i="1"/>
  <c r="V443" i="1" s="1"/>
  <c r="AG726" i="1" s="1"/>
  <c r="V440" i="1"/>
  <c r="AG723" i="1" s="1"/>
  <c r="V420" i="1"/>
  <c r="AG703" i="1" s="1"/>
  <c r="S423" i="1"/>
  <c r="AD706" i="1" s="1"/>
  <c r="V422" i="1"/>
  <c r="AG705" i="1" s="1"/>
  <c r="V419" i="1"/>
  <c r="AG702" i="1" s="1"/>
  <c r="AJ269" i="1"/>
  <c r="V441" i="1" s="1"/>
  <c r="AG724" i="1" s="1"/>
  <c r="S444" i="1"/>
  <c r="AD727" i="1" s="1"/>
  <c r="AJ257" i="1"/>
  <c r="V429" i="1" s="1"/>
  <c r="AG712" i="1" s="1"/>
  <c r="V426" i="1"/>
  <c r="AG709" i="1" s="1"/>
  <c r="AJ220" i="1"/>
  <c r="V392" i="1" s="1"/>
  <c r="AG675" i="1" s="1"/>
  <c r="S395" i="1"/>
  <c r="AD678" i="1" s="1"/>
  <c r="AJ222" i="1"/>
  <c r="V394" i="1" s="1"/>
  <c r="AG677" i="1" s="1"/>
  <c r="V391" i="1"/>
  <c r="AG674" i="1" s="1"/>
  <c r="AJ229" i="1"/>
  <c r="V401" i="1" s="1"/>
  <c r="AG684" i="1" s="1"/>
  <c r="V398" i="1"/>
  <c r="AG681" i="1" s="1"/>
  <c r="AJ264" i="1"/>
  <c r="V436" i="1" s="1"/>
  <c r="AG719" i="1" s="1"/>
  <c r="V433" i="1"/>
  <c r="AG716" i="1" s="1"/>
  <c r="Q345" i="1"/>
  <c r="AJ187" i="1"/>
  <c r="V359" i="1" s="1"/>
  <c r="AG642" i="1" s="1"/>
  <c r="AJ199" i="1"/>
  <c r="V371" i="1" s="1"/>
  <c r="AG654" i="1" s="1"/>
  <c r="S345" i="1"/>
  <c r="M646" i="1"/>
  <c r="L645" i="1"/>
  <c r="AJ195" i="1"/>
  <c r="V367" i="1" s="1"/>
  <c r="AG650" i="1" s="1"/>
  <c r="U195" i="1"/>
  <c r="S364" i="1"/>
  <c r="AD647" i="1" s="1"/>
  <c r="Z193" i="1"/>
  <c r="T365" i="1" s="1"/>
  <c r="AE648" i="1" s="1"/>
  <c r="T362" i="1"/>
  <c r="AE645" i="1" s="1"/>
  <c r="M606" i="1"/>
  <c r="D583" i="1" l="1"/>
  <c r="M619" i="1" s="1"/>
  <c r="G547" i="1"/>
  <c r="D586" i="1" s="1"/>
  <c r="M622" i="1" s="1"/>
  <c r="Z284" i="1"/>
  <c r="T456" i="1" s="1"/>
  <c r="AE739" i="1" s="1"/>
  <c r="T453" i="1"/>
  <c r="AE736" i="1" s="1"/>
  <c r="D598" i="1"/>
  <c r="M634" i="1" s="1"/>
  <c r="G555" i="1"/>
  <c r="D594" i="1" s="1"/>
  <c r="M630" i="1" s="1"/>
  <c r="AA398" i="1"/>
  <c r="N667" i="1"/>
  <c r="AA401" i="1"/>
  <c r="N670" i="1"/>
  <c r="AC399" i="1"/>
  <c r="P668" i="1"/>
  <c r="Z401" i="1"/>
  <c r="M670" i="1"/>
  <c r="Z404" i="1"/>
  <c r="M680" i="1"/>
  <c r="Z405" i="1"/>
  <c r="M681" i="1"/>
  <c r="AD400" i="1"/>
  <c r="Q669" i="1"/>
  <c r="AD402" i="1"/>
  <c r="Q671" i="1"/>
  <c r="AC408" i="1"/>
  <c r="P684" i="1"/>
  <c r="AC397" i="1"/>
  <c r="P666" i="1"/>
  <c r="AA399" i="1"/>
  <c r="N668" i="1"/>
  <c r="AC398" i="1"/>
  <c r="P667" i="1"/>
  <c r="Y399" i="1"/>
  <c r="L668" i="1"/>
  <c r="AA402" i="1"/>
  <c r="N671" i="1"/>
  <c r="AC407" i="1"/>
  <c r="P683" i="1"/>
  <c r="Z399" i="1"/>
  <c r="M668" i="1"/>
  <c r="AB407" i="1"/>
  <c r="O683" i="1"/>
  <c r="AA397" i="1"/>
  <c r="N666" i="1"/>
  <c r="Y405" i="1"/>
  <c r="L681" i="1"/>
  <c r="AD399" i="1"/>
  <c r="Q668" i="1"/>
  <c r="AA400" i="1"/>
  <c r="N669" i="1"/>
  <c r="AB399" i="1"/>
  <c r="O668" i="1"/>
  <c r="AC402" i="1"/>
  <c r="P671" i="1"/>
  <c r="Z400" i="1"/>
  <c r="M669" i="1"/>
  <c r="AB408" i="1"/>
  <c r="O684" i="1"/>
  <c r="AG383" i="1" a="1"/>
  <c r="AG383" i="1" s="1"/>
  <c r="Y400" i="1"/>
  <c r="L669" i="1"/>
  <c r="AD398" i="1"/>
  <c r="Q667" i="1"/>
  <c r="Y402" i="1"/>
  <c r="L671" i="1"/>
  <c r="AD397" i="1"/>
  <c r="Q666" i="1"/>
  <c r="AB398" i="1"/>
  <c r="O667" i="1"/>
  <c r="Y401" i="1"/>
  <c r="L670" i="1"/>
  <c r="Z402" i="1"/>
  <c r="M671" i="1"/>
  <c r="AB402" i="1"/>
  <c r="O671" i="1"/>
  <c r="AB397" i="1"/>
  <c r="O666" i="1"/>
  <c r="AD401" i="1"/>
  <c r="Q670" i="1"/>
  <c r="G552" i="1"/>
  <c r="D591" i="1" s="1"/>
  <c r="M627" i="1" s="1"/>
  <c r="D589" i="1"/>
  <c r="M625" i="1" s="1"/>
  <c r="D592" i="1"/>
  <c r="M628" i="1" s="1"/>
  <c r="G549" i="1"/>
  <c r="D588" i="1" s="1"/>
  <c r="M624" i="1" s="1"/>
  <c r="AG376" i="1" a="1"/>
  <c r="O649" i="1"/>
  <c r="AB464" i="1"/>
  <c r="O747" i="1" s="1"/>
  <c r="P649" i="1"/>
  <c r="AC464" i="1"/>
  <c r="P747" i="1" s="1"/>
  <c r="Y434" i="1"/>
  <c r="AG390" i="1" a="1"/>
  <c r="Y397" i="1"/>
  <c r="L680" i="1" s="1"/>
  <c r="AG369" i="1" a="1"/>
  <c r="AG355" i="1" a="1"/>
  <c r="AJ192" i="1"/>
  <c r="V364" i="1" s="1"/>
  <c r="AG647" i="1" s="1"/>
  <c r="S367" i="1"/>
  <c r="AD650" i="1" s="1"/>
  <c r="AA584" i="1" l="1"/>
  <c r="W620" i="1" s="1"/>
  <c r="AF580" i="1"/>
  <c r="AB616" i="1" s="1"/>
  <c r="AE579" i="1"/>
  <c r="AA615" i="1" s="1"/>
  <c r="AC582" i="1"/>
  <c r="Y618" i="1" s="1"/>
  <c r="AF581" i="1"/>
  <c r="AB617" i="1" s="1"/>
  <c r="Z407" i="1"/>
  <c r="M683" i="1"/>
  <c r="AD406" i="1"/>
  <c r="Q682" i="1"/>
  <c r="Z406" i="1"/>
  <c r="M682" i="1"/>
  <c r="AA406" i="1"/>
  <c r="N682" i="1"/>
  <c r="AD407" i="1"/>
  <c r="Q683" i="1"/>
  <c r="AC406" i="1"/>
  <c r="P682" i="1"/>
  <c r="Y441" i="1"/>
  <c r="L717" i="1"/>
  <c r="AD581" i="1"/>
  <c r="Z617" i="1" s="1"/>
  <c r="AB405" i="1"/>
  <c r="O681" i="1"/>
  <c r="AB406" i="1"/>
  <c r="O682" i="1"/>
  <c r="AA404" i="1"/>
  <c r="N680" i="1"/>
  <c r="AA409" i="1"/>
  <c r="N685" i="1"/>
  <c r="Y406" i="1"/>
  <c r="L682" i="1"/>
  <c r="AC415" i="1"/>
  <c r="P691" i="1"/>
  <c r="Z411" i="1"/>
  <c r="M687" i="1"/>
  <c r="AA405" i="1"/>
  <c r="N681" i="1"/>
  <c r="AD405" i="1"/>
  <c r="Q681" i="1"/>
  <c r="AA583" i="1"/>
  <c r="W619" i="1" s="1"/>
  <c r="AC409" i="1"/>
  <c r="P685" i="1"/>
  <c r="AC414" i="1"/>
  <c r="P690" i="1"/>
  <c r="AC404" i="1"/>
  <c r="P680" i="1"/>
  <c r="AA408" i="1"/>
  <c r="N684" i="1"/>
  <c r="AB584" i="1"/>
  <c r="X620" i="1" s="1"/>
  <c r="AB404" i="1"/>
  <c r="O680" i="1"/>
  <c r="Y407" i="1"/>
  <c r="L683" i="1"/>
  <c r="AB583" i="1"/>
  <c r="X619" i="1" s="1"/>
  <c r="AF579" i="1"/>
  <c r="AB615" i="1" s="1"/>
  <c r="AD580" i="1"/>
  <c r="Z616" i="1" s="1"/>
  <c r="AE581" i="1"/>
  <c r="AA617" i="1" s="1"/>
  <c r="AA582" i="1"/>
  <c r="W618" i="1" s="1"/>
  <c r="AB409" i="1"/>
  <c r="O685" i="1"/>
  <c r="AD404" i="1"/>
  <c r="Q680" i="1"/>
  <c r="AD408" i="1"/>
  <c r="Q684" i="1"/>
  <c r="Y408" i="1"/>
  <c r="L684" i="1"/>
  <c r="Y412" i="1"/>
  <c r="L688" i="1"/>
  <c r="Z412" i="1"/>
  <c r="M688" i="1"/>
  <c r="AB582" i="1"/>
  <c r="X618" i="1" s="1"/>
  <c r="AC583" i="1"/>
  <c r="Y619" i="1" s="1"/>
  <c r="AC584" i="1"/>
  <c r="Y620" i="1" s="1"/>
  <c r="AB415" i="1"/>
  <c r="O691" i="1"/>
  <c r="AA407" i="1"/>
  <c r="N683" i="1"/>
  <c r="AB414" i="1"/>
  <c r="O690" i="1"/>
  <c r="AC405" i="1"/>
  <c r="P681" i="1"/>
  <c r="AD409" i="1"/>
  <c r="Q685" i="1"/>
  <c r="Z408" i="1"/>
  <c r="M684" i="1"/>
  <c r="AE580" i="1"/>
  <c r="AA616" i="1" s="1"/>
  <c r="AD579" i="1"/>
  <c r="Z615" i="1" s="1"/>
  <c r="Z409" i="1"/>
  <c r="M685" i="1"/>
  <c r="Y409" i="1"/>
  <c r="L685" i="1"/>
  <c r="Q570" i="1"/>
  <c r="R568" i="1"/>
  <c r="R781" i="1" s="1"/>
  <c r="P571" i="1"/>
  <c r="P784" i="1" s="1"/>
  <c r="P570" i="1"/>
  <c r="P783" i="1" s="1"/>
  <c r="T567" i="1"/>
  <c r="T780" i="1" s="1"/>
  <c r="Q572" i="1"/>
  <c r="O570" i="1"/>
  <c r="O783" i="1" s="1"/>
  <c r="S567" i="1"/>
  <c r="S780" i="1" s="1"/>
  <c r="P572" i="1"/>
  <c r="P785" i="1" s="1"/>
  <c r="T569" i="1"/>
  <c r="R567" i="1"/>
  <c r="R780" i="1" s="1"/>
  <c r="O572" i="1"/>
  <c r="O785" i="1" s="1"/>
  <c r="S569" i="1"/>
  <c r="Q571" i="1"/>
  <c r="R569" i="1"/>
  <c r="T568" i="1"/>
  <c r="T781" i="1" s="1"/>
  <c r="O571" i="1"/>
  <c r="O784" i="1" s="1"/>
  <c r="S568" i="1"/>
  <c r="S781" i="1" s="1"/>
  <c r="U578" i="1"/>
  <c r="Q614" i="1" s="1"/>
  <c r="Y575" i="1"/>
  <c r="U611" i="1" s="1"/>
  <c r="W578" i="1"/>
  <c r="S614" i="1" s="1"/>
  <c r="W577" i="1"/>
  <c r="S613" i="1" s="1"/>
  <c r="X575" i="1"/>
  <c r="T611" i="1" s="1"/>
  <c r="V577" i="1"/>
  <c r="R613" i="1" s="1"/>
  <c r="Z574" i="1"/>
  <c r="V610" i="1" s="1"/>
  <c r="Y573" i="1"/>
  <c r="U609" i="1" s="1"/>
  <c r="U577" i="1"/>
  <c r="Q613" i="1" s="1"/>
  <c r="Y574" i="1"/>
  <c r="U610" i="1" s="1"/>
  <c r="W576" i="1"/>
  <c r="S612" i="1" s="1"/>
  <c r="X574" i="1"/>
  <c r="T610" i="1" s="1"/>
  <c r="U576" i="1"/>
  <c r="Q612" i="1" s="1"/>
  <c r="V576" i="1"/>
  <c r="R612" i="1" s="1"/>
  <c r="Z573" i="1"/>
  <c r="V609" i="1" s="1"/>
  <c r="V578" i="1"/>
  <c r="R614" i="1" s="1"/>
  <c r="Z575" i="1"/>
  <c r="V611" i="1" s="1"/>
  <c r="X573" i="1"/>
  <c r="T609" i="1" s="1"/>
  <c r="AG376" i="1"/>
  <c r="Y580" i="1"/>
  <c r="U616" i="1" s="1"/>
  <c r="AC577" i="1"/>
  <c r="Y613" i="1" s="1"/>
  <c r="X580" i="1"/>
  <c r="T616" i="1" s="1"/>
  <c r="AB577" i="1"/>
  <c r="X613" i="1" s="1"/>
  <c r="Z579" i="1"/>
  <c r="V615" i="1" s="1"/>
  <c r="AA577" i="1"/>
  <c r="W613" i="1" s="1"/>
  <c r="Y579" i="1"/>
  <c r="U615" i="1" s="1"/>
  <c r="AC576" i="1"/>
  <c r="Y612" i="1" s="1"/>
  <c r="Z581" i="1"/>
  <c r="V617" i="1" s="1"/>
  <c r="X579" i="1"/>
  <c r="T615" i="1" s="1"/>
  <c r="AB576" i="1"/>
  <c r="X612" i="1" s="1"/>
  <c r="Y581" i="1"/>
  <c r="U617" i="1" s="1"/>
  <c r="AC578" i="1"/>
  <c r="Y614" i="1" s="1"/>
  <c r="AA576" i="1"/>
  <c r="W612" i="1" s="1"/>
  <c r="X581" i="1"/>
  <c r="T617" i="1" s="1"/>
  <c r="Z580" i="1"/>
  <c r="V616" i="1" s="1"/>
  <c r="AA578" i="1"/>
  <c r="W614" i="1" s="1"/>
  <c r="AB578" i="1"/>
  <c r="X614" i="1" s="1"/>
  <c r="AG390" i="1"/>
  <c r="AI588" i="1"/>
  <c r="AE624" i="1" s="1"/>
  <c r="AJ586" i="1"/>
  <c r="AF622" i="1" s="1"/>
  <c r="AH588" i="1"/>
  <c r="AD624" i="1" s="1"/>
  <c r="AL585" i="1"/>
  <c r="AH621" i="1" s="1"/>
  <c r="AH589" i="1"/>
  <c r="AD625" i="1" s="1"/>
  <c r="AI590" i="1"/>
  <c r="AE626" i="1" s="1"/>
  <c r="AG588" i="1"/>
  <c r="AC624" i="1" s="1"/>
  <c r="AK585" i="1"/>
  <c r="AG621" i="1" s="1"/>
  <c r="AH590" i="1"/>
  <c r="AD626" i="1" s="1"/>
  <c r="AL587" i="1"/>
  <c r="AH623" i="1" s="1"/>
  <c r="AJ585" i="1"/>
  <c r="AF621" i="1" s="1"/>
  <c r="AL586" i="1"/>
  <c r="AH622" i="1" s="1"/>
  <c r="AG590" i="1"/>
  <c r="AC626" i="1" s="1"/>
  <c r="AK587" i="1"/>
  <c r="AG623" i="1" s="1"/>
  <c r="AI589" i="1"/>
  <c r="AE625" i="1" s="1"/>
  <c r="AJ587" i="1"/>
  <c r="AF623" i="1" s="1"/>
  <c r="AG589" i="1"/>
  <c r="AC625" i="1" s="1"/>
  <c r="AK586" i="1"/>
  <c r="AG622" i="1" s="1"/>
  <c r="Y404" i="1"/>
  <c r="L687" i="1" s="1"/>
  <c r="AG397" i="1" a="1"/>
  <c r="AG362" i="1" a="1"/>
  <c r="AG369" i="1"/>
  <c r="AG355" i="1"/>
  <c r="AA791" i="1" l="1"/>
  <c r="Q784" i="1"/>
  <c r="Q785" i="1"/>
  <c r="AD792" i="1"/>
  <c r="U791" i="1"/>
  <c r="Q783" i="1"/>
  <c r="S782" i="1"/>
  <c r="T782" i="1"/>
  <c r="X792" i="1"/>
  <c r="R782" i="1"/>
  <c r="AK800" i="1"/>
  <c r="AI803" i="1"/>
  <c r="Z794" i="1"/>
  <c r="Y793" i="1"/>
  <c r="X787" i="1"/>
  <c r="W790" i="1"/>
  <c r="AC797" i="1"/>
  <c r="AE794" i="1"/>
  <c r="AB797" i="1"/>
  <c r="AG803" i="1"/>
  <c r="Z793" i="1"/>
  <c r="W791" i="1"/>
  <c r="AL798" i="1"/>
  <c r="X786" i="1"/>
  <c r="Y788" i="1"/>
  <c r="AA789" i="1"/>
  <c r="AL800" i="1"/>
  <c r="Z792" i="1"/>
  <c r="AD794" i="1"/>
  <c r="AC795" i="1"/>
  <c r="AH802" i="1"/>
  <c r="AC789" i="1"/>
  <c r="W789" i="1"/>
  <c r="AC796" i="1"/>
  <c r="AD793" i="1"/>
  <c r="AA796" i="1"/>
  <c r="AL799" i="1"/>
  <c r="X794" i="1"/>
  <c r="Y787" i="1"/>
  <c r="AF792" i="1"/>
  <c r="AH801" i="1"/>
  <c r="Z788" i="1"/>
  <c r="AB796" i="1"/>
  <c r="AF794" i="1"/>
  <c r="AJ799" i="1"/>
  <c r="V791" i="1"/>
  <c r="AG802" i="1"/>
  <c r="AH803" i="1"/>
  <c r="AI801" i="1"/>
  <c r="Y794" i="1"/>
  <c r="AB790" i="1"/>
  <c r="Z786" i="1"/>
  <c r="Z787" i="1"/>
  <c r="AE792" i="1"/>
  <c r="Y792" i="1"/>
  <c r="AB795" i="1"/>
  <c r="AJ798" i="1"/>
  <c r="AA790" i="1"/>
  <c r="U790" i="1"/>
  <c r="AE793" i="1"/>
  <c r="AK799" i="1"/>
  <c r="AC791" i="1"/>
  <c r="Y786" i="1"/>
  <c r="AJ800" i="1"/>
  <c r="AK798" i="1"/>
  <c r="AB789" i="1"/>
  <c r="X793" i="1"/>
  <c r="V789" i="1"/>
  <c r="V790" i="1"/>
  <c r="AF793" i="1"/>
  <c r="AI802" i="1"/>
  <c r="AG801" i="1"/>
  <c r="AB791" i="1"/>
  <c r="AC790" i="1"/>
  <c r="U789" i="1"/>
  <c r="X788" i="1"/>
  <c r="AA795" i="1"/>
  <c r="AA797" i="1"/>
  <c r="AC413" i="1"/>
  <c r="P689" i="1"/>
  <c r="AD413" i="1"/>
  <c r="Q689" i="1"/>
  <c r="Z416" i="1"/>
  <c r="M692" i="1"/>
  <c r="AC416" i="1"/>
  <c r="P692" i="1"/>
  <c r="AB421" i="1"/>
  <c r="O697" i="1"/>
  <c r="AD415" i="1"/>
  <c r="Q691" i="1"/>
  <c r="AA415" i="1"/>
  <c r="N691" i="1"/>
  <c r="AC422" i="1"/>
  <c r="P698" i="1"/>
  <c r="AB413" i="1"/>
  <c r="O689" i="1"/>
  <c r="Y448" i="1"/>
  <c r="L724" i="1"/>
  <c r="Z418" i="1"/>
  <c r="M694" i="1"/>
  <c r="AD412" i="1"/>
  <c r="Q688" i="1"/>
  <c r="AD414" i="1"/>
  <c r="Q690" i="1"/>
  <c r="Z414" i="1"/>
  <c r="M690" i="1"/>
  <c r="Z413" i="1"/>
  <c r="M689" i="1"/>
  <c r="AC412" i="1"/>
  <c r="P688" i="1"/>
  <c r="Z415" i="1"/>
  <c r="M691" i="1"/>
  <c r="AA414" i="1"/>
  <c r="N690" i="1"/>
  <c r="Z419" i="1"/>
  <c r="M695" i="1"/>
  <c r="AD411" i="1"/>
  <c r="Q687" i="1"/>
  <c r="AC411" i="1"/>
  <c r="P687" i="1"/>
  <c r="L689" i="1"/>
  <c r="Y413" i="1"/>
  <c r="AB412" i="1"/>
  <c r="O688" i="1"/>
  <c r="Y416" i="1"/>
  <c r="L692" i="1"/>
  <c r="Y414" i="1"/>
  <c r="L690" i="1"/>
  <c r="AA413" i="1"/>
  <c r="N689" i="1"/>
  <c r="AB411" i="1"/>
  <c r="O687" i="1"/>
  <c r="Y415" i="1"/>
  <c r="L691" i="1"/>
  <c r="AA411" i="1"/>
  <c r="N687" i="1"/>
  <c r="AD416" i="1"/>
  <c r="Q692" i="1"/>
  <c r="AB422" i="1"/>
  <c r="O698" i="1"/>
  <c r="Y419" i="1"/>
  <c r="L695" i="1"/>
  <c r="AB416" i="1"/>
  <c r="O692" i="1"/>
  <c r="AC421" i="1"/>
  <c r="P697" i="1"/>
  <c r="AA412" i="1"/>
  <c r="N688" i="1"/>
  <c r="AA416" i="1"/>
  <c r="N692" i="1"/>
  <c r="AG397" i="1"/>
  <c r="AL593" i="1"/>
  <c r="AH629" i="1" s="1"/>
  <c r="AJ591" i="1"/>
  <c r="AF627" i="1" s="1"/>
  <c r="AN588" i="1"/>
  <c r="AJ624" i="1" s="1"/>
  <c r="AM589" i="1"/>
  <c r="AI625" i="1" s="1"/>
  <c r="AK593" i="1"/>
  <c r="AG629" i="1" s="1"/>
  <c r="AO590" i="1"/>
  <c r="AK626" i="1" s="1"/>
  <c r="AM588" i="1"/>
  <c r="AI624" i="1" s="1"/>
  <c r="AJ593" i="1"/>
  <c r="AF629" i="1" s="1"/>
  <c r="AN590" i="1"/>
  <c r="AJ626" i="1" s="1"/>
  <c r="AL591" i="1"/>
  <c r="AH627" i="1" s="1"/>
  <c r="AL592" i="1"/>
  <c r="AH628" i="1" s="1"/>
  <c r="AM590" i="1"/>
  <c r="AI626" i="1" s="1"/>
  <c r="AK592" i="1"/>
  <c r="AG628" i="1" s="1"/>
  <c r="AO589" i="1"/>
  <c r="AK625" i="1" s="1"/>
  <c r="AJ592" i="1"/>
  <c r="AF628" i="1" s="1"/>
  <c r="AN589" i="1"/>
  <c r="AJ625" i="1" s="1"/>
  <c r="AK591" i="1"/>
  <c r="AG627" i="1" s="1"/>
  <c r="AO588" i="1"/>
  <c r="AK624" i="1" s="1"/>
  <c r="T575" i="1"/>
  <c r="P611" i="1" s="1"/>
  <c r="R573" i="1"/>
  <c r="N609" i="1" s="1"/>
  <c r="V570" i="1"/>
  <c r="R606" i="1" s="1"/>
  <c r="S575" i="1"/>
  <c r="O611" i="1" s="1"/>
  <c r="W572" i="1"/>
  <c r="S608" i="1" s="1"/>
  <c r="U570" i="1"/>
  <c r="Q606" i="1" s="1"/>
  <c r="U571" i="1"/>
  <c r="Q607" i="1" s="1"/>
  <c r="R575" i="1"/>
  <c r="N611" i="1" s="1"/>
  <c r="V572" i="1"/>
  <c r="R608" i="1" s="1"/>
  <c r="T574" i="1"/>
  <c r="P610" i="1" s="1"/>
  <c r="U572" i="1"/>
  <c r="Q608" i="1" s="1"/>
  <c r="T573" i="1"/>
  <c r="P609" i="1" s="1"/>
  <c r="S574" i="1"/>
  <c r="O610" i="1" s="1"/>
  <c r="W571" i="1"/>
  <c r="S607" i="1" s="1"/>
  <c r="R574" i="1"/>
  <c r="N610" i="1" s="1"/>
  <c r="V571" i="1"/>
  <c r="R607" i="1" s="1"/>
  <c r="S573" i="1"/>
  <c r="O609" i="1" s="1"/>
  <c r="W570" i="1"/>
  <c r="S606" i="1" s="1"/>
  <c r="Y411" i="1"/>
  <c r="L694" i="1" s="1"/>
  <c r="AG404" i="1" a="1"/>
  <c r="AG362" i="1"/>
  <c r="AO802" i="1" l="1"/>
  <c r="U785" i="1"/>
  <c r="V783" i="1"/>
  <c r="R786" i="1"/>
  <c r="S786" i="1"/>
  <c r="V785" i="1"/>
  <c r="T788" i="1"/>
  <c r="AL805" i="1"/>
  <c r="AN801" i="1"/>
  <c r="W785" i="1"/>
  <c r="S788" i="1"/>
  <c r="AM803" i="1"/>
  <c r="R788" i="1"/>
  <c r="AO801" i="1"/>
  <c r="AL804" i="1"/>
  <c r="AJ804" i="1"/>
  <c r="AM801" i="1"/>
  <c r="T786" i="1"/>
  <c r="AK806" i="1"/>
  <c r="W783" i="1"/>
  <c r="U784" i="1"/>
  <c r="S787" i="1"/>
  <c r="AJ805" i="1"/>
  <c r="AO803" i="1"/>
  <c r="AK805" i="1"/>
  <c r="T787" i="1"/>
  <c r="AM802" i="1"/>
  <c r="V784" i="1"/>
  <c r="R787" i="1"/>
  <c r="AK804" i="1"/>
  <c r="AN803" i="1"/>
  <c r="AL806" i="1"/>
  <c r="W784" i="1"/>
  <c r="U783" i="1"/>
  <c r="AN802" i="1"/>
  <c r="AJ806" i="1"/>
  <c r="AB423" i="1"/>
  <c r="O699" i="1"/>
  <c r="AA420" i="1"/>
  <c r="N696" i="1"/>
  <c r="AD418" i="1"/>
  <c r="Q694" i="1"/>
  <c r="AC419" i="1"/>
  <c r="P695" i="1"/>
  <c r="AD419" i="1"/>
  <c r="Q695" i="1"/>
  <c r="AC436" i="1"/>
  <c r="P705" i="1"/>
  <c r="AC423" i="1"/>
  <c r="P699" i="1"/>
  <c r="AA423" i="1"/>
  <c r="N699" i="1"/>
  <c r="Z433" i="1"/>
  <c r="M702" i="1"/>
  <c r="AA419" i="1"/>
  <c r="N695" i="1"/>
  <c r="AB436" i="1"/>
  <c r="O705" i="1"/>
  <c r="Y422" i="1"/>
  <c r="L698" i="1"/>
  <c r="Y423" i="1"/>
  <c r="L699" i="1"/>
  <c r="AA421" i="1"/>
  <c r="N697" i="1"/>
  <c r="Z421" i="1"/>
  <c r="M697" i="1"/>
  <c r="Y455" i="1"/>
  <c r="L738" i="1" s="1"/>
  <c r="L731" i="1"/>
  <c r="AD422" i="1"/>
  <c r="Q698" i="1"/>
  <c r="AD420" i="1"/>
  <c r="Q696" i="1"/>
  <c r="Y433" i="1"/>
  <c r="L702" i="1"/>
  <c r="AB419" i="1"/>
  <c r="O695" i="1"/>
  <c r="Z423" i="1"/>
  <c r="M699" i="1"/>
  <c r="AA418" i="1"/>
  <c r="N694" i="1"/>
  <c r="Y421" i="1"/>
  <c r="L697" i="1"/>
  <c r="Z420" i="1"/>
  <c r="M696" i="1"/>
  <c r="Z432" i="1"/>
  <c r="M701" i="1"/>
  <c r="AA422" i="1"/>
  <c r="N698" i="1"/>
  <c r="Y420" i="1"/>
  <c r="L703" i="1" s="1"/>
  <c r="L696" i="1"/>
  <c r="AC435" i="1"/>
  <c r="P704" i="1"/>
  <c r="AD423" i="1"/>
  <c r="Q699" i="1"/>
  <c r="AB418" i="1"/>
  <c r="O694" i="1"/>
  <c r="AC418" i="1"/>
  <c r="P694" i="1"/>
  <c r="Z422" i="1"/>
  <c r="M698" i="1"/>
  <c r="AD421" i="1"/>
  <c r="Q697" i="1"/>
  <c r="AB420" i="1"/>
  <c r="O696" i="1"/>
  <c r="AB435" i="1"/>
  <c r="O704" i="1"/>
  <c r="AC420" i="1"/>
  <c r="P696" i="1"/>
  <c r="AG404" i="1"/>
  <c r="AM596" i="1"/>
  <c r="AI632" i="1" s="1"/>
  <c r="AQ593" i="1"/>
  <c r="AM629" i="1" s="1"/>
  <c r="AO595" i="1"/>
  <c r="AK631" i="1" s="1"/>
  <c r="AP593" i="1"/>
  <c r="AL629" i="1" s="1"/>
  <c r="AN595" i="1"/>
  <c r="AJ631" i="1" s="1"/>
  <c r="AR592" i="1"/>
  <c r="AN628" i="1" s="1"/>
  <c r="AM595" i="1"/>
  <c r="AI631" i="1" s="1"/>
  <c r="AQ592" i="1"/>
  <c r="AM628" i="1" s="1"/>
  <c r="AO594" i="1"/>
  <c r="AK630" i="1" s="1"/>
  <c r="AP592" i="1"/>
  <c r="AL628" i="1" s="1"/>
  <c r="AQ591" i="1"/>
  <c r="AM627" i="1" s="1"/>
  <c r="AN594" i="1"/>
  <c r="AJ630" i="1" s="1"/>
  <c r="AR591" i="1"/>
  <c r="AN627" i="1" s="1"/>
  <c r="AM594" i="1"/>
  <c r="AI630" i="1" s="1"/>
  <c r="AN596" i="1"/>
  <c r="AJ632" i="1" s="1"/>
  <c r="AR593" i="1"/>
  <c r="AN629" i="1" s="1"/>
  <c r="AP591" i="1"/>
  <c r="AL627" i="1" s="1"/>
  <c r="AO596" i="1"/>
  <c r="AK632" i="1" s="1"/>
  <c r="AG411" i="1" a="1"/>
  <c r="Y418" i="1"/>
  <c r="L701" i="1" s="1"/>
  <c r="AR804" i="1" l="1"/>
  <c r="AN809" i="1"/>
  <c r="AM808" i="1"/>
  <c r="AP806" i="1"/>
  <c r="AQ804" i="1"/>
  <c r="AO808" i="1"/>
  <c r="AP805" i="1"/>
  <c r="AM807" i="1"/>
  <c r="AN808" i="1"/>
  <c r="AQ806" i="1"/>
  <c r="AP804" i="1"/>
  <c r="AO807" i="1"/>
  <c r="AM809" i="1"/>
  <c r="AR805" i="1"/>
  <c r="AN807" i="1"/>
  <c r="AO809" i="1"/>
  <c r="AR806" i="1"/>
  <c r="AQ805" i="1"/>
  <c r="Z439" i="1"/>
  <c r="M715" i="1"/>
  <c r="AD433" i="1"/>
  <c r="Q702" i="1"/>
  <c r="AB437" i="1"/>
  <c r="O706" i="1"/>
  <c r="AC434" i="1"/>
  <c r="P703" i="1"/>
  <c r="Z436" i="1"/>
  <c r="M705" i="1"/>
  <c r="AC442" i="1"/>
  <c r="P718" i="1"/>
  <c r="Z434" i="1"/>
  <c r="M703" i="1"/>
  <c r="AB433" i="1"/>
  <c r="O702" i="1"/>
  <c r="Y436" i="1"/>
  <c r="L705" i="1"/>
  <c r="AA437" i="1"/>
  <c r="N706" i="1"/>
  <c r="AD436" i="1"/>
  <c r="Q705" i="1"/>
  <c r="AB442" i="1"/>
  <c r="O718" i="1"/>
  <c r="AC432" i="1"/>
  <c r="P701" i="1"/>
  <c r="Y435" i="1"/>
  <c r="L704" i="1"/>
  <c r="Y440" i="1"/>
  <c r="L716" i="1"/>
  <c r="Z435" i="1"/>
  <c r="M704" i="1"/>
  <c r="AB443" i="1"/>
  <c r="O719" i="1"/>
  <c r="AD437" i="1"/>
  <c r="Q706" i="1"/>
  <c r="Z440" i="1"/>
  <c r="M716" i="1"/>
  <c r="AC433" i="1"/>
  <c r="P702" i="1"/>
  <c r="AC437" i="1"/>
  <c r="P706" i="1"/>
  <c r="AD432" i="1"/>
  <c r="Q701" i="1"/>
  <c r="Z437" i="1"/>
  <c r="M706" i="1"/>
  <c r="AB434" i="1"/>
  <c r="O703" i="1"/>
  <c r="AB432" i="1"/>
  <c r="O701" i="1"/>
  <c r="AA436" i="1"/>
  <c r="N705" i="1"/>
  <c r="AA432" i="1"/>
  <c r="N701" i="1"/>
  <c r="AD434" i="1"/>
  <c r="Q703" i="1"/>
  <c r="AA435" i="1"/>
  <c r="N704" i="1"/>
  <c r="AA433" i="1"/>
  <c r="N702" i="1"/>
  <c r="AD435" i="1"/>
  <c r="Q704" i="1"/>
  <c r="Y437" i="1"/>
  <c r="L706" i="1"/>
  <c r="AC443" i="1"/>
  <c r="P719" i="1"/>
  <c r="AA434" i="1"/>
  <c r="N703" i="1"/>
  <c r="AG411" i="1"/>
  <c r="AQ598" i="1"/>
  <c r="AM634" i="1" s="1"/>
  <c r="AU595" i="1"/>
  <c r="AQ631" i="1" s="1"/>
  <c r="AT596" i="1"/>
  <c r="AP632" i="1" s="1"/>
  <c r="AP598" i="1"/>
  <c r="AL634" i="1" s="1"/>
  <c r="AT595" i="1"/>
  <c r="AP631" i="1" s="1"/>
  <c r="AR597" i="1"/>
  <c r="AN633" i="1" s="1"/>
  <c r="AS595" i="1"/>
  <c r="AO631" i="1" s="1"/>
  <c r="AQ597" i="1"/>
  <c r="AM633" i="1" s="1"/>
  <c r="AU594" i="1"/>
  <c r="AQ630" i="1" s="1"/>
  <c r="AP599" i="1"/>
  <c r="AL635" i="1" s="1"/>
  <c r="AR599" i="1"/>
  <c r="AN635" i="1" s="1"/>
  <c r="AP597" i="1"/>
  <c r="AL633" i="1" s="1"/>
  <c r="AT594" i="1"/>
  <c r="AP630" i="1" s="1"/>
  <c r="AQ599" i="1"/>
  <c r="AM635" i="1" s="1"/>
  <c r="AU596" i="1"/>
  <c r="AQ632" i="1" s="1"/>
  <c r="AS594" i="1"/>
  <c r="AO630" i="1" s="1"/>
  <c r="AR598" i="1"/>
  <c r="AN634" i="1" s="1"/>
  <c r="AS596" i="1"/>
  <c r="AO632" i="1" s="1"/>
  <c r="AG418" i="1" a="1"/>
  <c r="AR810" i="1" l="1"/>
  <c r="AU809" i="1"/>
  <c r="AS808" i="1"/>
  <c r="AT807" i="1"/>
  <c r="AP810" i="1"/>
  <c r="AP811" i="1"/>
  <c r="AR812" i="1"/>
  <c r="AT809" i="1"/>
  <c r="AQ812" i="1"/>
  <c r="AT808" i="1"/>
  <c r="AS809" i="1"/>
  <c r="AP812" i="1"/>
  <c r="AU808" i="1"/>
  <c r="AR811" i="1"/>
  <c r="AU807" i="1"/>
  <c r="AQ811" i="1"/>
  <c r="AS807" i="1"/>
  <c r="AQ810" i="1"/>
  <c r="AA444" i="1"/>
  <c r="N720" i="1"/>
  <c r="AC449" i="1"/>
  <c r="P725" i="1"/>
  <c r="AD440" i="1"/>
  <c r="Q716" i="1"/>
  <c r="AD442" i="1"/>
  <c r="Q718" i="1"/>
  <c r="AA439" i="1"/>
  <c r="N715" i="1"/>
  <c r="Z444" i="1"/>
  <c r="M720" i="1"/>
  <c r="AD439" i="1"/>
  <c r="Q715" i="1"/>
  <c r="AD444" i="1"/>
  <c r="Q720" i="1"/>
  <c r="Y442" i="1"/>
  <c r="L718" i="1"/>
  <c r="Y443" i="1"/>
  <c r="L719" i="1"/>
  <c r="AA443" i="1"/>
  <c r="N719" i="1"/>
  <c r="AB440" i="1"/>
  <c r="O716" i="1"/>
  <c r="AC450" i="1"/>
  <c r="P726" i="1"/>
  <c r="AA442" i="1"/>
  <c r="N718" i="1"/>
  <c r="AB439" i="1"/>
  <c r="O715" i="1"/>
  <c r="AC440" i="1"/>
  <c r="P716" i="1"/>
  <c r="Z442" i="1"/>
  <c r="M718" i="1"/>
  <c r="AB449" i="1"/>
  <c r="O725" i="1"/>
  <c r="Z446" i="1"/>
  <c r="M722" i="1"/>
  <c r="AA441" i="1"/>
  <c r="N717" i="1"/>
  <c r="AD443" i="1"/>
  <c r="Q719" i="1"/>
  <c r="Z441" i="1"/>
  <c r="M717" i="1"/>
  <c r="AB444" i="1"/>
  <c r="O720" i="1"/>
  <c r="Z443" i="1"/>
  <c r="M719" i="1"/>
  <c r="AA440" i="1"/>
  <c r="N716" i="1"/>
  <c r="AC444" i="1"/>
  <c r="P720" i="1"/>
  <c r="AB450" i="1"/>
  <c r="O726" i="1"/>
  <c r="AC439" i="1"/>
  <c r="P715" i="1"/>
  <c r="AC441" i="1"/>
  <c r="P717" i="1"/>
  <c r="Y444" i="1"/>
  <c r="L720" i="1"/>
  <c r="AD441" i="1"/>
  <c r="Q717" i="1"/>
  <c r="AB441" i="1"/>
  <c r="O717" i="1"/>
  <c r="Z447" i="1"/>
  <c r="M723" i="1"/>
  <c r="Y447" i="1"/>
  <c r="L723" i="1"/>
  <c r="AG418" i="1"/>
  <c r="AT600" i="1"/>
  <c r="AT813" i="1" s="1"/>
  <c r="AX600" i="1"/>
  <c r="AX813" i="1" s="1"/>
  <c r="AV598" i="1"/>
  <c r="AV811" i="1" s="1"/>
  <c r="AU602" i="1"/>
  <c r="AS600" i="1"/>
  <c r="AS813" i="1" s="1"/>
  <c r="AW600" i="1"/>
  <c r="AW813" i="1" s="1"/>
  <c r="AX597" i="1"/>
  <c r="AX598" i="1"/>
  <c r="AT602" i="1"/>
  <c r="AX602" i="1"/>
  <c r="AV600" i="1"/>
  <c r="AV813" i="1" s="1"/>
  <c r="AW597" i="1"/>
  <c r="AW810" i="1" s="1"/>
  <c r="AS601" i="1"/>
  <c r="AS814" i="1" s="1"/>
  <c r="AS602" i="1"/>
  <c r="AW602" i="1"/>
  <c r="AW815" i="1" s="1"/>
  <c r="AX599" i="1"/>
  <c r="AV597" i="1"/>
  <c r="AV810" i="1" s="1"/>
  <c r="AU601" i="1"/>
  <c r="AU814" i="1" s="1"/>
  <c r="AV602" i="1"/>
  <c r="AV815" i="1" s="1"/>
  <c r="AW599" i="1"/>
  <c r="AW812" i="1" s="1"/>
  <c r="AW601" i="1"/>
  <c r="AW814" i="1" s="1"/>
  <c r="AT601" i="1"/>
  <c r="AT814" i="1" s="1"/>
  <c r="AX601" i="1"/>
  <c r="AX814" i="1" s="1"/>
  <c r="AV599" i="1"/>
  <c r="AV812" i="1" s="1"/>
  <c r="AU600" i="1"/>
  <c r="AU813" i="1" s="1"/>
  <c r="AV601" i="1"/>
  <c r="AV814" i="1" s="1"/>
  <c r="AW598" i="1"/>
  <c r="AW811" i="1" s="1"/>
  <c r="AG425" i="1" a="1"/>
  <c r="Y432" i="1"/>
  <c r="L715" i="1" s="1"/>
  <c r="AX811" i="1" l="1"/>
  <c r="AX810" i="1"/>
  <c r="AS815" i="1"/>
  <c r="AU815" i="1"/>
  <c r="AT815" i="1"/>
  <c r="AX812" i="1"/>
  <c r="AX815" i="1"/>
  <c r="Z454" i="1"/>
  <c r="M737" i="1" s="1"/>
  <c r="M730" i="1"/>
  <c r="AC448" i="1"/>
  <c r="P724" i="1"/>
  <c r="AA447" i="1"/>
  <c r="N723" i="1"/>
  <c r="AD450" i="1"/>
  <c r="Q726" i="1"/>
  <c r="Z449" i="1"/>
  <c r="M725" i="1"/>
  <c r="AC457" i="1"/>
  <c r="P740" i="1" s="1"/>
  <c r="P733" i="1"/>
  <c r="Y449" i="1"/>
  <c r="L725" i="1"/>
  <c r="AA446" i="1"/>
  <c r="N722" i="1"/>
  <c r="AA451" i="1"/>
  <c r="N727" i="1"/>
  <c r="Y451" i="1"/>
  <c r="L727" i="1"/>
  <c r="AB456" i="1"/>
  <c r="O739" i="1" s="1"/>
  <c r="O732" i="1"/>
  <c r="Y450" i="1"/>
  <c r="L726" i="1"/>
  <c r="AB448" i="1"/>
  <c r="O724" i="1"/>
  <c r="AC446" i="1"/>
  <c r="P722" i="1"/>
  <c r="Z450" i="1"/>
  <c r="M726" i="1"/>
  <c r="AA448" i="1"/>
  <c r="N724" i="1"/>
  <c r="AC447" i="1"/>
  <c r="P723" i="1"/>
  <c r="AB447" i="1"/>
  <c r="O723" i="1"/>
  <c r="AD451" i="1"/>
  <c r="Q727" i="1"/>
  <c r="AD449" i="1"/>
  <c r="Q725" i="1"/>
  <c r="AC451" i="1"/>
  <c r="P727" i="1"/>
  <c r="AA449" i="1"/>
  <c r="N725" i="1"/>
  <c r="AC456" i="1"/>
  <c r="P739" i="1" s="1"/>
  <c r="P732" i="1"/>
  <c r="Y454" i="1"/>
  <c r="L737" i="1" s="1"/>
  <c r="L730" i="1"/>
  <c r="Z448" i="1"/>
  <c r="M724" i="1"/>
  <c r="Z451" i="1"/>
  <c r="M727" i="1"/>
  <c r="AD448" i="1"/>
  <c r="Q724" i="1"/>
  <c r="AB457" i="1"/>
  <c r="O740" i="1" s="1"/>
  <c r="O733" i="1"/>
  <c r="AB451" i="1"/>
  <c r="O727" i="1"/>
  <c r="Z453" i="1"/>
  <c r="M736" i="1" s="1"/>
  <c r="M729" i="1"/>
  <c r="AB446" i="1"/>
  <c r="O722" i="1"/>
  <c r="AA450" i="1"/>
  <c r="N726" i="1"/>
  <c r="AD446" i="1"/>
  <c r="Q722" i="1"/>
  <c r="AD447" i="1"/>
  <c r="Q723" i="1"/>
  <c r="AG425" i="1"/>
  <c r="R570" i="1" s="1"/>
  <c r="S597" i="1"/>
  <c r="O633" i="1" s="1"/>
  <c r="AU570" i="1"/>
  <c r="AQ606" i="1" s="1"/>
  <c r="R571" i="1"/>
  <c r="N607" i="1" s="1"/>
  <c r="T599" i="1"/>
  <c r="P635" i="1" s="1"/>
  <c r="R597" i="1"/>
  <c r="N633" i="1" s="1"/>
  <c r="AT570" i="1"/>
  <c r="AP606" i="1" s="1"/>
  <c r="T570" i="1"/>
  <c r="P606" i="1" s="1"/>
  <c r="S599" i="1"/>
  <c r="O635" i="1" s="1"/>
  <c r="AU572" i="1"/>
  <c r="AQ608" i="1" s="1"/>
  <c r="AS570" i="1"/>
  <c r="AO606" i="1" s="1"/>
  <c r="S570" i="1"/>
  <c r="O606" i="1" s="1"/>
  <c r="R599" i="1"/>
  <c r="N635" i="1" s="1"/>
  <c r="AT572" i="1"/>
  <c r="AP608" i="1" s="1"/>
  <c r="T572" i="1"/>
  <c r="P608" i="1" s="1"/>
  <c r="T598" i="1"/>
  <c r="P634" i="1" s="1"/>
  <c r="AS572" i="1"/>
  <c r="AO608" i="1" s="1"/>
  <c r="S572" i="1"/>
  <c r="O608" i="1" s="1"/>
  <c r="S598" i="1"/>
  <c r="O634" i="1" s="1"/>
  <c r="AU571" i="1"/>
  <c r="AQ607" i="1" s="1"/>
  <c r="R572" i="1"/>
  <c r="N608" i="1" s="1"/>
  <c r="AS571" i="1"/>
  <c r="AO607" i="1" s="1"/>
  <c r="S571" i="1"/>
  <c r="O607" i="1" s="1"/>
  <c r="R598" i="1"/>
  <c r="N634" i="1" s="1"/>
  <c r="AT571" i="1"/>
  <c r="AP607" i="1" s="1"/>
  <c r="T571" i="1"/>
  <c r="P607" i="1" s="1"/>
  <c r="T597" i="1"/>
  <c r="P633" i="1" s="1"/>
  <c r="AG432" i="1" a="1"/>
  <c r="Y439" i="1"/>
  <c r="L722" i="1" s="1"/>
  <c r="R783" i="1" l="1"/>
  <c r="N606" i="1"/>
  <c r="AU784" i="1"/>
  <c r="S783" i="1"/>
  <c r="R784" i="1"/>
  <c r="AS783" i="1"/>
  <c r="S811" i="1"/>
  <c r="AU783" i="1"/>
  <c r="S810" i="1"/>
  <c r="T811" i="1"/>
  <c r="AU785" i="1"/>
  <c r="S812" i="1"/>
  <c r="R811" i="1"/>
  <c r="S784" i="1"/>
  <c r="T785" i="1"/>
  <c r="AT783" i="1"/>
  <c r="T810" i="1"/>
  <c r="T784" i="1"/>
  <c r="AT784" i="1"/>
  <c r="T783" i="1"/>
  <c r="AS784" i="1"/>
  <c r="AT785" i="1"/>
  <c r="R810" i="1"/>
  <c r="S785" i="1"/>
  <c r="AS785" i="1"/>
  <c r="R785" i="1"/>
  <c r="R812" i="1"/>
  <c r="T812" i="1"/>
  <c r="AA457" i="1"/>
  <c r="N740" i="1" s="1"/>
  <c r="N733" i="1"/>
  <c r="AD456" i="1"/>
  <c r="Q739" i="1" s="1"/>
  <c r="Q732" i="1"/>
  <c r="AA455" i="1"/>
  <c r="N738" i="1" s="1"/>
  <c r="N731" i="1"/>
  <c r="Y457" i="1"/>
  <c r="L740" i="1" s="1"/>
  <c r="L733" i="1"/>
  <c r="AA453" i="1"/>
  <c r="N736" i="1" s="1"/>
  <c r="N729" i="1"/>
  <c r="AD457" i="1"/>
  <c r="Q740" i="1" s="1"/>
  <c r="Q733" i="1"/>
  <c r="AD458" i="1"/>
  <c r="Q741" i="1" s="1"/>
  <c r="Q734" i="1"/>
  <c r="AA454" i="1"/>
  <c r="N737" i="1" s="1"/>
  <c r="N730" i="1"/>
  <c r="AD454" i="1"/>
  <c r="Q737" i="1" s="1"/>
  <c r="Q730" i="1"/>
  <c r="Z458" i="1"/>
  <c r="M741" i="1" s="1"/>
  <c r="M734" i="1"/>
  <c r="AA456" i="1"/>
  <c r="N739" i="1" s="1"/>
  <c r="N732" i="1"/>
  <c r="AB454" i="1"/>
  <c r="O737" i="1" s="1"/>
  <c r="O730" i="1"/>
  <c r="AC453" i="1"/>
  <c r="P736" i="1" s="1"/>
  <c r="P729" i="1"/>
  <c r="Y458" i="1"/>
  <c r="L741" i="1" s="1"/>
  <c r="L734" i="1"/>
  <c r="AC455" i="1"/>
  <c r="P738" i="1" s="1"/>
  <c r="P731" i="1"/>
  <c r="Z457" i="1"/>
  <c r="M740" i="1" s="1"/>
  <c r="M733" i="1"/>
  <c r="Y456" i="1"/>
  <c r="L739" i="1" s="1"/>
  <c r="L732" i="1"/>
  <c r="AD453" i="1"/>
  <c r="Q736" i="1" s="1"/>
  <c r="Q729" i="1"/>
  <c r="AB458" i="1"/>
  <c r="O741" i="1" s="1"/>
  <c r="O734" i="1"/>
  <c r="Z455" i="1"/>
  <c r="M738" i="1" s="1"/>
  <c r="M731" i="1"/>
  <c r="AB453" i="1"/>
  <c r="O736" i="1" s="1"/>
  <c r="O729" i="1"/>
  <c r="AD455" i="1"/>
  <c r="Q738" i="1" s="1"/>
  <c r="Q731" i="1"/>
  <c r="AC458" i="1"/>
  <c r="P741" i="1" s="1"/>
  <c r="P734" i="1"/>
  <c r="AC454" i="1"/>
  <c r="P737" i="1" s="1"/>
  <c r="P730" i="1"/>
  <c r="AB455" i="1"/>
  <c r="O738" i="1" s="1"/>
  <c r="O731" i="1"/>
  <c r="AA458" i="1"/>
  <c r="N741" i="1" s="1"/>
  <c r="N734" i="1"/>
  <c r="Z456" i="1"/>
  <c r="M739" i="1" s="1"/>
  <c r="M732" i="1"/>
  <c r="AG432" i="1"/>
  <c r="V596" i="1"/>
  <c r="R632" i="1" s="1"/>
  <c r="AR575" i="1"/>
  <c r="AN611" i="1" s="1"/>
  <c r="AP573" i="1"/>
  <c r="AL609" i="1" s="1"/>
  <c r="V594" i="1"/>
  <c r="R630" i="1" s="1"/>
  <c r="U596" i="1"/>
  <c r="Q632" i="1" s="1"/>
  <c r="AQ575" i="1"/>
  <c r="AM611" i="1" s="1"/>
  <c r="W595" i="1"/>
  <c r="S631" i="1" s="1"/>
  <c r="AP575" i="1"/>
  <c r="AL611" i="1" s="1"/>
  <c r="V595" i="1"/>
  <c r="R631" i="1" s="1"/>
  <c r="AR574" i="1"/>
  <c r="AN610" i="1" s="1"/>
  <c r="U595" i="1"/>
  <c r="Q631" i="1" s="1"/>
  <c r="AQ574" i="1"/>
  <c r="AM610" i="1" s="1"/>
  <c r="W594" i="1"/>
  <c r="S630" i="1" s="1"/>
  <c r="AP574" i="1"/>
  <c r="AL610" i="1" s="1"/>
  <c r="AR573" i="1"/>
  <c r="AN609" i="1" s="1"/>
  <c r="W596" i="1"/>
  <c r="S632" i="1" s="1"/>
  <c r="U594" i="1"/>
  <c r="Q630" i="1" s="1"/>
  <c r="AQ573" i="1"/>
  <c r="AM609" i="1" s="1"/>
  <c r="AQ596" i="1"/>
  <c r="AM632" i="1" s="1"/>
  <c r="AR595" i="1"/>
  <c r="AN631" i="1" s="1"/>
  <c r="AR594" i="1"/>
  <c r="AN630" i="1" s="1"/>
  <c r="AQ594" i="1"/>
  <c r="AM630" i="1" s="1"/>
  <c r="AP595" i="1"/>
  <c r="AL631" i="1" s="1"/>
  <c r="AP596" i="1"/>
  <c r="AL632" i="1" s="1"/>
  <c r="AR596" i="1"/>
  <c r="AN632" i="1" s="1"/>
  <c r="AQ595" i="1"/>
  <c r="AM631" i="1" s="1"/>
  <c r="AP594" i="1"/>
  <c r="AL630" i="1" s="1"/>
  <c r="AG439" i="1" a="1"/>
  <c r="Y446" i="1"/>
  <c r="L729" i="1" s="1"/>
  <c r="AR807" i="1" l="1"/>
  <c r="W807" i="1"/>
  <c r="U809" i="1"/>
  <c r="AQ787" i="1"/>
  <c r="AP807" i="1"/>
  <c r="AQ808" i="1"/>
  <c r="AQ786" i="1"/>
  <c r="AR787" i="1"/>
  <c r="AR788" i="1"/>
  <c r="AP786" i="1"/>
  <c r="AR809" i="1"/>
  <c r="U807" i="1"/>
  <c r="V808" i="1"/>
  <c r="V809" i="1"/>
  <c r="V807" i="1"/>
  <c r="U808" i="1"/>
  <c r="AP809" i="1"/>
  <c r="W809" i="1"/>
  <c r="AP788" i="1"/>
  <c r="AP808" i="1"/>
  <c r="AR786" i="1"/>
  <c r="W808" i="1"/>
  <c r="AR808" i="1"/>
  <c r="AQ809" i="1"/>
  <c r="AQ807" i="1"/>
  <c r="AP787" i="1"/>
  <c r="AQ788" i="1"/>
  <c r="AG439" i="1"/>
  <c r="X576" i="1" s="1"/>
  <c r="T612" i="1" s="1"/>
  <c r="X592" i="1"/>
  <c r="T628" i="1" s="1"/>
  <c r="AN577" i="1"/>
  <c r="AJ613" i="1" s="1"/>
  <c r="Z592" i="1"/>
  <c r="V628" i="1" s="1"/>
  <c r="Z591" i="1"/>
  <c r="V627" i="1" s="1"/>
  <c r="AM577" i="1"/>
  <c r="AI613" i="1" s="1"/>
  <c r="AM578" i="1"/>
  <c r="AI614" i="1" s="1"/>
  <c r="Y591" i="1"/>
  <c r="U627" i="1" s="1"/>
  <c r="AO576" i="1"/>
  <c r="AK612" i="1" s="1"/>
  <c r="Z593" i="1"/>
  <c r="V629" i="1" s="1"/>
  <c r="X591" i="1"/>
  <c r="T627" i="1" s="1"/>
  <c r="AN576" i="1"/>
  <c r="AJ612" i="1" s="1"/>
  <c r="Y593" i="1"/>
  <c r="U629" i="1" s="1"/>
  <c r="AO578" i="1"/>
  <c r="AK614" i="1" s="1"/>
  <c r="AM576" i="1"/>
  <c r="AI612" i="1" s="1"/>
  <c r="X593" i="1"/>
  <c r="T629" i="1" s="1"/>
  <c r="AN578" i="1"/>
  <c r="AJ614" i="1" s="1"/>
  <c r="Y592" i="1"/>
  <c r="U628" i="1" s="1"/>
  <c r="AO577" i="1"/>
  <c r="AK613" i="1" s="1"/>
  <c r="Y578" i="1"/>
  <c r="U614" i="1" s="1"/>
  <c r="X577" i="1"/>
  <c r="T613" i="1" s="1"/>
  <c r="Y576" i="1"/>
  <c r="U612" i="1" s="1"/>
  <c r="X578" i="1"/>
  <c r="T614" i="1" s="1"/>
  <c r="Y577" i="1"/>
  <c r="U613" i="1" s="1"/>
  <c r="Z577" i="1"/>
  <c r="V613" i="1" s="1"/>
  <c r="Z576" i="1"/>
  <c r="V612" i="1" s="1"/>
  <c r="Z578" i="1"/>
  <c r="V614" i="1" s="1"/>
  <c r="Y453" i="1"/>
  <c r="L736" i="1" s="1"/>
  <c r="AG446" i="1" a="1"/>
  <c r="X805" i="1" l="1"/>
  <c r="X806" i="1"/>
  <c r="X791" i="1"/>
  <c r="Z789" i="1"/>
  <c r="X789" i="1"/>
  <c r="Y790" i="1"/>
  <c r="AO789" i="1"/>
  <c r="Y789" i="1"/>
  <c r="AO791" i="1"/>
  <c r="AM790" i="1"/>
  <c r="X790" i="1"/>
  <c r="Y806" i="1"/>
  <c r="Z804" i="1"/>
  <c r="Z806" i="1"/>
  <c r="Z790" i="1"/>
  <c r="AM791" i="1"/>
  <c r="Y791" i="1"/>
  <c r="AN789" i="1"/>
  <c r="Z805" i="1"/>
  <c r="Y805" i="1"/>
  <c r="AN791" i="1"/>
  <c r="Y804" i="1"/>
  <c r="AM789" i="1"/>
  <c r="Z791" i="1"/>
  <c r="AO790" i="1"/>
  <c r="X804" i="1"/>
  <c r="AN790" i="1"/>
  <c r="AG446" i="1"/>
  <c r="AB588" i="1"/>
  <c r="X624" i="1" s="1"/>
  <c r="AL579" i="1"/>
  <c r="AH615" i="1" s="1"/>
  <c r="AC590" i="1"/>
  <c r="Y626" i="1" s="1"/>
  <c r="AA588" i="1"/>
  <c r="W624" i="1" s="1"/>
  <c r="AK579" i="1"/>
  <c r="AG615" i="1" s="1"/>
  <c r="AB590" i="1"/>
  <c r="X626" i="1" s="1"/>
  <c r="AL581" i="1"/>
  <c r="AH617" i="1" s="1"/>
  <c r="AJ579" i="1"/>
  <c r="AF615" i="1" s="1"/>
  <c r="AA590" i="1"/>
  <c r="W626" i="1" s="1"/>
  <c r="AK581" i="1"/>
  <c r="AG617" i="1" s="1"/>
  <c r="AC589" i="1"/>
  <c r="Y625" i="1" s="1"/>
  <c r="AJ581" i="1"/>
  <c r="AF617" i="1" s="1"/>
  <c r="AK580" i="1"/>
  <c r="AG616" i="1" s="1"/>
  <c r="AB589" i="1"/>
  <c r="X625" i="1" s="1"/>
  <c r="AL580" i="1"/>
  <c r="AH616" i="1" s="1"/>
  <c r="AC588" i="1"/>
  <c r="Y624" i="1" s="1"/>
  <c r="AJ580" i="1"/>
  <c r="AF616" i="1" s="1"/>
  <c r="AA589" i="1"/>
  <c r="W625" i="1" s="1"/>
  <c r="AL588" i="1"/>
  <c r="AH624" i="1" s="1"/>
  <c r="AK588" i="1"/>
  <c r="AG624" i="1" s="1"/>
  <c r="AJ589" i="1"/>
  <c r="AF625" i="1" s="1"/>
  <c r="AJ590" i="1"/>
  <c r="AF626" i="1" s="1"/>
  <c r="AL589" i="1"/>
  <c r="AH625" i="1" s="1"/>
  <c r="AK589" i="1"/>
  <c r="AG625" i="1" s="1"/>
  <c r="AL590" i="1"/>
  <c r="AH626" i="1" s="1"/>
  <c r="AK590" i="1"/>
  <c r="AG626" i="1" s="1"/>
  <c r="AJ588" i="1"/>
  <c r="AF624" i="1" s="1"/>
  <c r="AG453" i="1" a="1"/>
  <c r="AA803" i="1" l="1"/>
  <c r="AJ792" i="1"/>
  <c r="AL802" i="1"/>
  <c r="AJ803" i="1"/>
  <c r="AK802" i="1"/>
  <c r="AL793" i="1"/>
  <c r="AJ802" i="1"/>
  <c r="AK793" i="1"/>
  <c r="AK792" i="1"/>
  <c r="AL803" i="1"/>
  <c r="AB801" i="1"/>
  <c r="AC801" i="1"/>
  <c r="AL794" i="1"/>
  <c r="AB802" i="1"/>
  <c r="AK801" i="1"/>
  <c r="AA801" i="1"/>
  <c r="AJ793" i="1"/>
  <c r="AB803" i="1"/>
  <c r="AJ794" i="1"/>
  <c r="AJ801" i="1"/>
  <c r="AL801" i="1"/>
  <c r="AC802" i="1"/>
  <c r="AC803" i="1"/>
  <c r="AK803" i="1"/>
  <c r="AA802" i="1"/>
  <c r="AK794" i="1"/>
  <c r="AL792" i="1"/>
  <c r="AG453" i="1"/>
  <c r="AD582" i="1" s="1"/>
  <c r="Z618" i="1" s="1"/>
  <c r="AF586" i="1"/>
  <c r="AB622" i="1" s="1"/>
  <c r="AG584" i="1"/>
  <c r="AC620" i="1" s="1"/>
  <c r="AE586" i="1"/>
  <c r="AA622" i="1" s="1"/>
  <c r="AI583" i="1"/>
  <c r="AE619" i="1" s="1"/>
  <c r="AI584" i="1"/>
  <c r="AE620" i="1" s="1"/>
  <c r="AD586" i="1"/>
  <c r="Z622" i="1" s="1"/>
  <c r="AH583" i="1"/>
  <c r="AD619" i="1" s="1"/>
  <c r="AF585" i="1"/>
  <c r="AB621" i="1" s="1"/>
  <c r="AG583" i="1"/>
  <c r="AC619" i="1" s="1"/>
  <c r="AG582" i="1"/>
  <c r="AC618" i="1" s="1"/>
  <c r="AE585" i="1"/>
  <c r="AA621" i="1" s="1"/>
  <c r="AI582" i="1"/>
  <c r="AE618" i="1" s="1"/>
  <c r="AE587" i="1"/>
  <c r="AA623" i="1" s="1"/>
  <c r="AF587" i="1"/>
  <c r="AB623" i="1" s="1"/>
  <c r="AD585" i="1"/>
  <c r="Z621" i="1" s="1"/>
  <c r="AH582" i="1"/>
  <c r="AD618" i="1" s="1"/>
  <c r="AD587" i="1"/>
  <c r="Z623" i="1" s="1"/>
  <c r="AH584" i="1"/>
  <c r="AD620" i="1" s="1"/>
  <c r="AE584" i="1"/>
  <c r="AA620" i="1" s="1"/>
  <c r="AF582" i="1"/>
  <c r="AB618" i="1" s="1"/>
  <c r="AF584" i="1"/>
  <c r="AB620" i="1" s="1"/>
  <c r="AD584" i="1"/>
  <c r="Z620" i="1" s="1"/>
  <c r="AF583" i="1"/>
  <c r="AB619" i="1" s="1"/>
  <c r="AE582" i="1"/>
  <c r="AA618" i="1" s="1"/>
  <c r="AE583" i="1"/>
  <c r="AA619" i="1" s="1"/>
  <c r="AD583" i="1"/>
  <c r="Z619" i="1" s="1"/>
  <c r="AG460" i="1" a="1"/>
  <c r="AE796" i="1" l="1"/>
  <c r="AD800" i="1"/>
  <c r="AG796" i="1"/>
  <c r="AF799" i="1"/>
  <c r="AE795" i="1"/>
  <c r="AD797" i="1"/>
  <c r="AF800" i="1"/>
  <c r="AD799" i="1"/>
  <c r="AH795" i="1"/>
  <c r="AF796" i="1"/>
  <c r="AE800" i="1"/>
  <c r="AF798" i="1"/>
  <c r="AD798" i="1"/>
  <c r="AF797" i="1"/>
  <c r="AF795" i="1"/>
  <c r="AI795" i="1"/>
  <c r="AI796" i="1"/>
  <c r="AE797" i="1"/>
  <c r="AE798" i="1"/>
  <c r="AE799" i="1"/>
  <c r="AD795" i="1"/>
  <c r="AH796" i="1"/>
  <c r="AI797" i="1"/>
  <c r="AD796" i="1"/>
  <c r="AH797" i="1"/>
  <c r="AG795" i="1"/>
  <c r="AG797" i="1"/>
  <c r="AG460" i="1"/>
  <c r="O567" i="1" s="1"/>
  <c r="Q597" i="1"/>
  <c r="AS568" i="1"/>
  <c r="AS781" i="1" s="1"/>
  <c r="AU568" i="1"/>
  <c r="AU781" i="1" s="1"/>
  <c r="P597" i="1"/>
  <c r="P810" i="1" s="1"/>
  <c r="AU567" i="1"/>
  <c r="AU780" i="1" s="1"/>
  <c r="Q599" i="1"/>
  <c r="O597" i="1"/>
  <c r="O810" i="1" s="1"/>
  <c r="AT567" i="1"/>
  <c r="AT780" i="1" s="1"/>
  <c r="P599" i="1"/>
  <c r="P812" i="1" s="1"/>
  <c r="AU569" i="1"/>
  <c r="AS567" i="1"/>
  <c r="AS780" i="1" s="1"/>
  <c r="O599" i="1"/>
  <c r="O812" i="1" s="1"/>
  <c r="AT569" i="1"/>
  <c r="Q598" i="1"/>
  <c r="AS569" i="1"/>
  <c r="O598" i="1"/>
  <c r="O811" i="1" s="1"/>
  <c r="AT568" i="1"/>
  <c r="AT781" i="1" s="1"/>
  <c r="P598" i="1"/>
  <c r="P811" i="1" s="1"/>
  <c r="P568" i="1"/>
  <c r="P781" i="1" s="1"/>
  <c r="O568" i="1"/>
  <c r="O781" i="1" s="1"/>
  <c r="P569" i="1"/>
  <c r="P782" i="1" s="1"/>
  <c r="P567" i="1"/>
  <c r="P780" i="1" s="1"/>
  <c r="O569" i="1"/>
  <c r="O782" i="1" s="1"/>
  <c r="Q567" i="1"/>
  <c r="Q780" i="1" s="1"/>
  <c r="Q569" i="1"/>
  <c r="Q568" i="1"/>
  <c r="Q781" i="1" s="1"/>
  <c r="AG467" i="1" a="1"/>
  <c r="AU782" i="1" l="1"/>
  <c r="Q782" i="1"/>
  <c r="Q810" i="1"/>
  <c r="AS782" i="1"/>
  <c r="Q811" i="1"/>
  <c r="Q812" i="1"/>
  <c r="AT782" i="1"/>
  <c r="O780" i="1"/>
  <c r="AG467" i="1"/>
  <c r="AU599" i="1"/>
  <c r="AQ635" i="1" s="1"/>
  <c r="AS597" i="1"/>
  <c r="AO633" i="1" s="1"/>
  <c r="V597" i="1"/>
  <c r="R633" i="1" s="1"/>
  <c r="AU573" i="1"/>
  <c r="AQ609" i="1" s="1"/>
  <c r="AT599" i="1"/>
  <c r="AP635" i="1" s="1"/>
  <c r="W599" i="1"/>
  <c r="S635" i="1" s="1"/>
  <c r="U597" i="1"/>
  <c r="Q633" i="1" s="1"/>
  <c r="AT573" i="1"/>
  <c r="AP609" i="1" s="1"/>
  <c r="AS599" i="1"/>
  <c r="AO635" i="1" s="1"/>
  <c r="V599" i="1"/>
  <c r="R635" i="1" s="1"/>
  <c r="AU575" i="1"/>
  <c r="AQ611" i="1" s="1"/>
  <c r="AS573" i="1"/>
  <c r="AO609" i="1" s="1"/>
  <c r="AU598" i="1"/>
  <c r="AQ634" i="1" s="1"/>
  <c r="U599" i="1"/>
  <c r="Q635" i="1" s="1"/>
  <c r="AT575" i="1"/>
  <c r="AP611" i="1" s="1"/>
  <c r="AT598" i="1"/>
  <c r="AP634" i="1" s="1"/>
  <c r="W598" i="1"/>
  <c r="S634" i="1" s="1"/>
  <c r="AS575" i="1"/>
  <c r="AO611" i="1" s="1"/>
  <c r="W597" i="1"/>
  <c r="S633" i="1" s="1"/>
  <c r="AS598" i="1"/>
  <c r="AO634" i="1" s="1"/>
  <c r="V598" i="1"/>
  <c r="R634" i="1" s="1"/>
  <c r="AU574" i="1"/>
  <c r="AQ610" i="1" s="1"/>
  <c r="AS574" i="1"/>
  <c r="AO610" i="1" s="1"/>
  <c r="AU597" i="1"/>
  <c r="AQ633" i="1" s="1"/>
  <c r="U598" i="1"/>
  <c r="Q634" i="1" s="1"/>
  <c r="AT574" i="1"/>
  <c r="AP610" i="1" s="1"/>
  <c r="AT597" i="1"/>
  <c r="AP633" i="1" s="1"/>
  <c r="AG474" i="1" a="1"/>
  <c r="AT788" i="1" l="1"/>
  <c r="AU787" i="1"/>
  <c r="U812" i="1"/>
  <c r="W812" i="1"/>
  <c r="AS787" i="1"/>
  <c r="AU811" i="1"/>
  <c r="AS811" i="1"/>
  <c r="AU788" i="1"/>
  <c r="V810" i="1"/>
  <c r="AU786" i="1"/>
  <c r="W810" i="1"/>
  <c r="AT787" i="1"/>
  <c r="AS810" i="1"/>
  <c r="U811" i="1"/>
  <c r="W811" i="1"/>
  <c r="AS812" i="1"/>
  <c r="AU812" i="1"/>
  <c r="U810" i="1"/>
  <c r="V811" i="1"/>
  <c r="AT812" i="1"/>
  <c r="AS786" i="1"/>
  <c r="AT810" i="1"/>
  <c r="AS788" i="1"/>
  <c r="V812" i="1"/>
  <c r="AU810" i="1"/>
  <c r="AT811" i="1"/>
  <c r="AT786" i="1"/>
  <c r="AG474" i="1"/>
  <c r="U573" i="1" s="1"/>
  <c r="Q609" i="1" s="1"/>
  <c r="V593" i="1"/>
  <c r="R629" i="1" s="1"/>
  <c r="AO575" i="1"/>
  <c r="AK611" i="1" s="1"/>
  <c r="AM573" i="1"/>
  <c r="AI609" i="1" s="1"/>
  <c r="U593" i="1"/>
  <c r="Q629" i="1" s="1"/>
  <c r="AN575" i="1"/>
  <c r="AJ611" i="1" s="1"/>
  <c r="W592" i="1"/>
  <c r="S628" i="1" s="1"/>
  <c r="AM575" i="1"/>
  <c r="AI611" i="1" s="1"/>
  <c r="V592" i="1"/>
  <c r="R628" i="1" s="1"/>
  <c r="AO574" i="1"/>
  <c r="AK610" i="1" s="1"/>
  <c r="AO573" i="1"/>
  <c r="AK609" i="1" s="1"/>
  <c r="U592" i="1"/>
  <c r="Q628" i="1" s="1"/>
  <c r="AN574" i="1"/>
  <c r="AJ610" i="1" s="1"/>
  <c r="W591" i="1"/>
  <c r="S627" i="1" s="1"/>
  <c r="AM574" i="1"/>
  <c r="AI610" i="1" s="1"/>
  <c r="V591" i="1"/>
  <c r="R627" i="1" s="1"/>
  <c r="W593" i="1"/>
  <c r="S629" i="1" s="1"/>
  <c r="U591" i="1"/>
  <c r="Q627" i="1" s="1"/>
  <c r="AN573" i="1"/>
  <c r="AJ609" i="1" s="1"/>
  <c r="U575" i="1"/>
  <c r="Q611" i="1" s="1"/>
  <c r="V573" i="1"/>
  <c r="R609" i="1" s="1"/>
  <c r="W575" i="1"/>
  <c r="S611" i="1" s="1"/>
  <c r="W574" i="1"/>
  <c r="S610" i="1" s="1"/>
  <c r="V575" i="1"/>
  <c r="R611" i="1" s="1"/>
  <c r="U574" i="1"/>
  <c r="Q610" i="1" s="1"/>
  <c r="V574" i="1"/>
  <c r="R610" i="1" s="1"/>
  <c r="W573" i="1"/>
  <c r="S609" i="1" s="1"/>
  <c r="AG488" i="1" a="1"/>
  <c r="AG481" i="1" a="1"/>
  <c r="AN593" i="1" s="1"/>
  <c r="AJ629" i="1" s="1"/>
  <c r="U806" i="1" l="1"/>
  <c r="U805" i="1"/>
  <c r="V788" i="1"/>
  <c r="U788" i="1"/>
  <c r="V787" i="1"/>
  <c r="U787" i="1"/>
  <c r="W787" i="1"/>
  <c r="W788" i="1"/>
  <c r="W806" i="1"/>
  <c r="U804" i="1"/>
  <c r="AO787" i="1"/>
  <c r="V806" i="1"/>
  <c r="AM788" i="1"/>
  <c r="AM787" i="1"/>
  <c r="W805" i="1"/>
  <c r="U786" i="1"/>
  <c r="V804" i="1"/>
  <c r="W804" i="1"/>
  <c r="AN788" i="1"/>
  <c r="AN806" i="1"/>
  <c r="V786" i="1"/>
  <c r="AN787" i="1"/>
  <c r="AM786" i="1"/>
  <c r="V805" i="1"/>
  <c r="W786" i="1"/>
  <c r="AN786" i="1"/>
  <c r="AO786" i="1"/>
  <c r="AO788" i="1"/>
  <c r="AM591" i="1"/>
  <c r="AI627" i="1" s="1"/>
  <c r="AG481" i="1"/>
  <c r="AC592" i="1"/>
  <c r="Y628" i="1" s="1"/>
  <c r="AM581" i="1"/>
  <c r="AI617" i="1" s="1"/>
  <c r="AB592" i="1"/>
  <c r="X628" i="1" s="1"/>
  <c r="AO580" i="1"/>
  <c r="AK616" i="1" s="1"/>
  <c r="AA592" i="1"/>
  <c r="W628" i="1" s="1"/>
  <c r="AN580" i="1"/>
  <c r="AJ616" i="1" s="1"/>
  <c r="AC591" i="1"/>
  <c r="Y627" i="1" s="1"/>
  <c r="AM580" i="1"/>
  <c r="AI616" i="1" s="1"/>
  <c r="AB591" i="1"/>
  <c r="X627" i="1" s="1"/>
  <c r="AO579" i="1"/>
  <c r="AK615" i="1" s="1"/>
  <c r="AO581" i="1"/>
  <c r="AK617" i="1" s="1"/>
  <c r="AM579" i="1"/>
  <c r="AI615" i="1" s="1"/>
  <c r="AC593" i="1"/>
  <c r="Y629" i="1" s="1"/>
  <c r="AA591" i="1"/>
  <c r="W627" i="1" s="1"/>
  <c r="AN579" i="1"/>
  <c r="AJ615" i="1" s="1"/>
  <c r="AB593" i="1"/>
  <c r="X629" i="1" s="1"/>
  <c r="AA593" i="1"/>
  <c r="W629" i="1" s="1"/>
  <c r="AN581" i="1"/>
  <c r="AJ617" i="1" s="1"/>
  <c r="AB579" i="1"/>
  <c r="X615" i="1" s="1"/>
  <c r="AB580" i="1"/>
  <c r="X616" i="1" s="1"/>
  <c r="AC581" i="1"/>
  <c r="Y617" i="1" s="1"/>
  <c r="AA581" i="1"/>
  <c r="W617" i="1" s="1"/>
  <c r="AC579" i="1"/>
  <c r="Y615" i="1" s="1"/>
  <c r="AB581" i="1"/>
  <c r="X617" i="1" s="1"/>
  <c r="AC580" i="1"/>
  <c r="Y616" i="1" s="1"/>
  <c r="AA580" i="1"/>
  <c r="W616" i="1" s="1"/>
  <c r="AM592" i="1"/>
  <c r="AI628" i="1" s="1"/>
  <c r="AO593" i="1"/>
  <c r="AK629" i="1" s="1"/>
  <c r="AG488" i="1"/>
  <c r="AB585" i="1"/>
  <c r="X621" i="1" s="1"/>
  <c r="AI579" i="1"/>
  <c r="AE615" i="1" s="1"/>
  <c r="AC587" i="1"/>
  <c r="Y623" i="1" s="1"/>
  <c r="AA585" i="1"/>
  <c r="W621" i="1" s="1"/>
  <c r="AH579" i="1"/>
  <c r="AD615" i="1" s="1"/>
  <c r="AB587" i="1"/>
  <c r="X623" i="1" s="1"/>
  <c r="AI581" i="1"/>
  <c r="AE617" i="1" s="1"/>
  <c r="AG579" i="1"/>
  <c r="AC615" i="1" s="1"/>
  <c r="AA587" i="1"/>
  <c r="W623" i="1" s="1"/>
  <c r="AH581" i="1"/>
  <c r="AD617" i="1" s="1"/>
  <c r="AH580" i="1"/>
  <c r="AD616" i="1" s="1"/>
  <c r="AC586" i="1"/>
  <c r="Y622" i="1" s="1"/>
  <c r="AG581" i="1"/>
  <c r="AC617" i="1" s="1"/>
  <c r="AB586" i="1"/>
  <c r="X622" i="1" s="1"/>
  <c r="AI580" i="1"/>
  <c r="AE616" i="1" s="1"/>
  <c r="AC585" i="1"/>
  <c r="Y621" i="1" s="1"/>
  <c r="AG580" i="1"/>
  <c r="AC616" i="1" s="1"/>
  <c r="AA586" i="1"/>
  <c r="W622" i="1" s="1"/>
  <c r="AI586" i="1"/>
  <c r="AE622" i="1" s="1"/>
  <c r="AI587" i="1"/>
  <c r="AE623" i="1" s="1"/>
  <c r="AI585" i="1"/>
  <c r="AE621" i="1" s="1"/>
  <c r="AG587" i="1"/>
  <c r="AC623" i="1" s="1"/>
  <c r="AH586" i="1"/>
  <c r="AD622" i="1" s="1"/>
  <c r="AH587" i="1"/>
  <c r="AD623" i="1" s="1"/>
  <c r="AG585" i="1"/>
  <c r="AC621" i="1" s="1"/>
  <c r="AH585" i="1"/>
  <c r="AD621" i="1" s="1"/>
  <c r="AG586" i="1"/>
  <c r="AC622" i="1" s="1"/>
  <c r="AN592" i="1"/>
  <c r="AJ628" i="1" s="1"/>
  <c r="AO591" i="1"/>
  <c r="AK627" i="1" s="1"/>
  <c r="AN591" i="1"/>
  <c r="AJ627" i="1" s="1"/>
  <c r="AO592" i="1"/>
  <c r="AK628" i="1" s="1"/>
  <c r="AM593" i="1"/>
  <c r="AI629" i="1" s="1"/>
  <c r="AA806" i="1" l="1"/>
  <c r="AG792" i="1"/>
  <c r="AA805" i="1"/>
  <c r="AB799" i="1"/>
  <c r="AM806" i="1"/>
  <c r="AC798" i="1"/>
  <c r="AC806" i="1"/>
  <c r="AO805" i="1"/>
  <c r="AH799" i="1"/>
  <c r="AI793" i="1"/>
  <c r="AI794" i="1"/>
  <c r="AO806" i="1"/>
  <c r="AB793" i="1"/>
  <c r="AM792" i="1"/>
  <c r="AO793" i="1"/>
  <c r="AN804" i="1"/>
  <c r="AB805" i="1"/>
  <c r="AO804" i="1"/>
  <c r="AN794" i="1"/>
  <c r="AN805" i="1"/>
  <c r="AI800" i="1"/>
  <c r="AC799" i="1"/>
  <c r="AA798" i="1"/>
  <c r="AC793" i="1"/>
  <c r="AB804" i="1"/>
  <c r="AC805" i="1"/>
  <c r="AB800" i="1"/>
  <c r="AH792" i="1"/>
  <c r="AM805" i="1"/>
  <c r="AI798" i="1"/>
  <c r="AG794" i="1"/>
  <c r="AO792" i="1"/>
  <c r="AI799" i="1"/>
  <c r="AC800" i="1"/>
  <c r="AB806" i="1"/>
  <c r="AH798" i="1"/>
  <c r="AA799" i="1"/>
  <c r="AH794" i="1"/>
  <c r="AI792" i="1"/>
  <c r="AC792" i="1"/>
  <c r="AN792" i="1"/>
  <c r="AC804" i="1"/>
  <c r="AM804" i="1"/>
  <c r="AG800" i="1"/>
  <c r="AO794" i="1"/>
  <c r="AA793" i="1"/>
  <c r="AM794" i="1"/>
  <c r="AG799" i="1"/>
  <c r="AH793" i="1"/>
  <c r="AB794" i="1"/>
  <c r="AM793" i="1"/>
  <c r="AG798" i="1"/>
  <c r="AG793" i="1"/>
  <c r="AA800" i="1"/>
  <c r="AB798" i="1"/>
  <c r="AA794" i="1"/>
  <c r="AA804" i="1"/>
  <c r="AN793" i="1"/>
  <c r="AB792" i="1"/>
  <c r="AH800" i="1"/>
  <c r="AC794" i="1"/>
  <c r="AA579" i="1"/>
  <c r="W615" i="1" s="1"/>
  <c r="AR606" i="1" s="1" a="1"/>
  <c r="AR606" i="1" l="1"/>
  <c r="I570" i="1" s="1"/>
  <c r="I578" i="1"/>
  <c r="I586" i="1"/>
  <c r="I594" i="1"/>
  <c r="I571" i="1"/>
  <c r="I579" i="1"/>
  <c r="I587" i="1"/>
  <c r="I595" i="1"/>
  <c r="I585" i="1"/>
  <c r="I572" i="1"/>
  <c r="I580" i="1"/>
  <c r="I588" i="1"/>
  <c r="I596" i="1"/>
  <c r="I573" i="1"/>
  <c r="I581" i="1"/>
  <c r="I589" i="1"/>
  <c r="I597" i="1"/>
  <c r="I574" i="1"/>
  <c r="I582" i="1"/>
  <c r="I590" i="1"/>
  <c r="I598" i="1"/>
  <c r="I577" i="1"/>
  <c r="I575" i="1"/>
  <c r="I583" i="1"/>
  <c r="I591" i="1"/>
  <c r="I599" i="1"/>
  <c r="I593" i="1"/>
  <c r="I576" i="1"/>
  <c r="I584" i="1"/>
  <c r="I592" i="1"/>
  <c r="AA792" i="1"/>
  <c r="J63" i="1"/>
  <c r="I640" i="1" l="1"/>
  <c r="I745" i="1"/>
  <c r="I765" i="1"/>
  <c r="I667" i="1"/>
  <c r="I772" i="1"/>
  <c r="I663" i="1"/>
  <c r="I730" i="1"/>
  <c r="N60" i="1"/>
  <c r="F65" i="1"/>
  <c r="AJ63" i="1" s="1"/>
  <c r="N67" i="1"/>
  <c r="J61" i="1"/>
  <c r="F67" i="1"/>
  <c r="AJ61" i="1" s="1"/>
  <c r="N61" i="1"/>
  <c r="F63" i="1"/>
  <c r="AF62" i="1" s="1"/>
  <c r="J65" i="1"/>
  <c r="J66" i="1"/>
  <c r="J62" i="1"/>
  <c r="N63" i="1"/>
  <c r="F68" i="1"/>
  <c r="AJ60" i="1" s="1"/>
  <c r="F61" i="1"/>
  <c r="AF60" i="1" s="1"/>
  <c r="J67" i="1"/>
  <c r="J69" i="1"/>
  <c r="N68" i="1"/>
  <c r="J60" i="1"/>
  <c r="N69" i="1"/>
  <c r="J64" i="1"/>
  <c r="N64" i="1"/>
  <c r="N66" i="1"/>
  <c r="F66" i="1"/>
  <c r="AJ62" i="1" s="1"/>
  <c r="F60" i="1"/>
  <c r="AF59" i="1" s="1"/>
  <c r="N62" i="1"/>
  <c r="F69" i="1"/>
  <c r="AJ59" i="1" s="1"/>
  <c r="J68" i="1"/>
  <c r="N65" i="1"/>
  <c r="F62" i="1"/>
  <c r="AF61" i="1" s="1"/>
  <c r="F64" i="1"/>
  <c r="AF63" i="1" s="1"/>
  <c r="AN62" i="1" l="1"/>
  <c r="AN60" i="1"/>
  <c r="AN59" i="1"/>
  <c r="AR59" i="1" s="1"/>
  <c r="AN63" i="1"/>
  <c r="AN61" i="1"/>
  <c r="I709" i="1"/>
  <c r="I646" i="1"/>
  <c r="I642" i="1"/>
  <c r="I719" i="1"/>
  <c r="I695" i="1"/>
  <c r="I691" i="1"/>
  <c r="I748" i="1"/>
  <c r="I755" i="1"/>
  <c r="I699" i="1"/>
  <c r="I703" i="1"/>
  <c r="I713" i="1"/>
  <c r="I660" i="1"/>
  <c r="I656" i="1"/>
  <c r="I723" i="1"/>
  <c r="I739" i="1"/>
  <c r="I673" i="1"/>
  <c r="I774" i="1"/>
  <c r="I710" i="1"/>
  <c r="I643" i="1"/>
  <c r="I647" i="1"/>
  <c r="I747" i="1"/>
  <c r="I754" i="1"/>
  <c r="I712" i="1"/>
  <c r="I702" i="1"/>
  <c r="I698" i="1"/>
  <c r="I711" i="1"/>
  <c r="I701" i="1"/>
  <c r="I746" i="1"/>
  <c r="I753" i="1"/>
  <c r="I697" i="1"/>
  <c r="I724" i="1"/>
  <c r="I661" i="1"/>
  <c r="I657" i="1"/>
  <c r="I775" i="1"/>
  <c r="I740" i="1"/>
  <c r="I674" i="1"/>
  <c r="I688" i="1"/>
  <c r="I684" i="1"/>
  <c r="I726" i="1"/>
  <c r="I761" i="1"/>
  <c r="I768" i="1"/>
  <c r="I720" i="1"/>
  <c r="I696" i="1"/>
  <c r="I692" i="1"/>
  <c r="I645" i="1"/>
  <c r="I708" i="1"/>
  <c r="I641" i="1"/>
  <c r="I729" i="1"/>
  <c r="I662" i="1"/>
  <c r="I764" i="1"/>
  <c r="I771" i="1"/>
  <c r="I666" i="1"/>
  <c r="I676" i="1"/>
  <c r="I680" i="1"/>
  <c r="I732" i="1"/>
  <c r="I736" i="1"/>
  <c r="I669" i="1"/>
  <c r="I678" i="1"/>
  <c r="I734" i="1"/>
  <c r="I682" i="1"/>
  <c r="I757" i="1"/>
  <c r="I652" i="1"/>
  <c r="I648" i="1"/>
  <c r="I715" i="1"/>
  <c r="I750" i="1"/>
  <c r="I767" i="1"/>
  <c r="I683" i="1"/>
  <c r="I760" i="1"/>
  <c r="I725" i="1"/>
  <c r="I687" i="1"/>
  <c r="I759" i="1"/>
  <c r="I650" i="1"/>
  <c r="I717" i="1"/>
  <c r="I654" i="1"/>
  <c r="I752" i="1"/>
  <c r="I655" i="1"/>
  <c r="I659" i="1"/>
  <c r="I722" i="1"/>
  <c r="I671" i="1"/>
  <c r="I738" i="1"/>
  <c r="I718" i="1"/>
  <c r="I690" i="1"/>
  <c r="I694" i="1"/>
  <c r="I716" i="1"/>
  <c r="I751" i="1"/>
  <c r="I758" i="1"/>
  <c r="I649" i="1"/>
  <c r="I653" i="1"/>
  <c r="I681" i="1"/>
  <c r="I733" i="1"/>
  <c r="I677" i="1"/>
  <c r="I776" i="1"/>
  <c r="I741" i="1"/>
  <c r="I675" i="1"/>
  <c r="I737" i="1"/>
  <c r="I670" i="1"/>
  <c r="I731" i="1"/>
  <c r="I766" i="1"/>
  <c r="I668" i="1"/>
  <c r="I773" i="1"/>
  <c r="I664" i="1"/>
  <c r="I689" i="1"/>
  <c r="I685" i="1"/>
  <c r="I727" i="1"/>
  <c r="I762" i="1"/>
  <c r="I769" i="1"/>
  <c r="F780" i="1" a="1"/>
  <c r="AR61" i="1" l="1"/>
  <c r="AR63" i="1"/>
  <c r="AR60" i="1"/>
  <c r="AR62" i="1"/>
  <c r="T736" i="1" a="1"/>
  <c r="AI739" i="1" s="1"/>
  <c r="T729" i="1" a="1"/>
  <c r="AI731" i="1" s="1"/>
  <c r="T673" i="1" a="1"/>
  <c r="AI677" i="1" s="1"/>
  <c r="T687" i="1" a="1"/>
  <c r="T687" i="1" s="1"/>
  <c r="AI687" i="1" s="1"/>
  <c r="T659" i="1" a="1"/>
  <c r="AI662" i="1" s="1"/>
  <c r="T757" i="1" a="1"/>
  <c r="T708" i="1" a="1"/>
  <c r="T694" i="1" a="1"/>
  <c r="T771" i="1" a="1"/>
  <c r="T701" i="1" a="1"/>
  <c r="T764" i="1" a="1"/>
  <c r="T680" i="1" a="1"/>
  <c r="F780" i="1"/>
  <c r="G780" i="1" s="1"/>
  <c r="X57" i="1" s="1"/>
  <c r="G815" i="1"/>
  <c r="X62" i="1" s="1"/>
  <c r="G807" i="1"/>
  <c r="G799" i="1"/>
  <c r="G791" i="1"/>
  <c r="G783" i="1"/>
  <c r="G814" i="1"/>
  <c r="X61" i="1" s="1"/>
  <c r="G806" i="1"/>
  <c r="G798" i="1"/>
  <c r="G790" i="1"/>
  <c r="G782" i="1"/>
  <c r="X59" i="1" s="1"/>
  <c r="G813" i="1"/>
  <c r="X60" i="1" s="1"/>
  <c r="G805" i="1"/>
  <c r="G797" i="1"/>
  <c r="G789" i="1"/>
  <c r="G781" i="1"/>
  <c r="X58" i="1" s="1"/>
  <c r="G812" i="1"/>
  <c r="G804" i="1"/>
  <c r="G796" i="1"/>
  <c r="G788" i="1"/>
  <c r="G811" i="1"/>
  <c r="G803" i="1"/>
  <c r="G795" i="1"/>
  <c r="G787" i="1"/>
  <c r="G792" i="1"/>
  <c r="G784" i="1"/>
  <c r="G810" i="1"/>
  <c r="G802" i="1"/>
  <c r="G794" i="1"/>
  <c r="G786" i="1"/>
  <c r="G800" i="1"/>
  <c r="G809" i="1"/>
  <c r="G801" i="1"/>
  <c r="G793" i="1"/>
  <c r="G785" i="1"/>
  <c r="G808" i="1"/>
  <c r="T722" i="1" a="1"/>
  <c r="T638" i="1" a="1"/>
  <c r="T750" i="1" a="1"/>
  <c r="T645" i="1" a="1"/>
  <c r="T645" i="1" s="1"/>
  <c r="AI645" i="1" s="1"/>
  <c r="T743" i="1" a="1"/>
  <c r="T666" i="1" a="1"/>
  <c r="T652" i="1" a="1"/>
  <c r="AI674" i="1" l="1"/>
  <c r="T673" i="1"/>
  <c r="AI673" i="1" s="1"/>
  <c r="AI678" i="1"/>
  <c r="AI675" i="1"/>
  <c r="AI676" i="1"/>
  <c r="T729" i="1"/>
  <c r="AI729" i="1" s="1"/>
  <c r="AI733" i="1"/>
  <c r="AI734" i="1"/>
  <c r="AI730" i="1"/>
  <c r="AI738" i="1"/>
  <c r="AI691" i="1"/>
  <c r="T659" i="1"/>
  <c r="AI659" i="1" s="1"/>
  <c r="AI660" i="1"/>
  <c r="AI663" i="1"/>
  <c r="AI661" i="1"/>
  <c r="AI692" i="1"/>
  <c r="AI664" i="1"/>
  <c r="AI741" i="1"/>
  <c r="AI740" i="1"/>
  <c r="AI688" i="1"/>
  <c r="AI732" i="1"/>
  <c r="T736" i="1"/>
  <c r="AI736" i="1" s="1"/>
  <c r="AI689" i="1"/>
  <c r="AI737" i="1"/>
  <c r="AI690" i="1"/>
  <c r="AI684" i="1"/>
  <c r="AI683" i="1"/>
  <c r="AI682" i="1"/>
  <c r="AI685" i="1"/>
  <c r="AI681" i="1"/>
  <c r="T680" i="1"/>
  <c r="AI680" i="1" s="1"/>
  <c r="AI709" i="1"/>
  <c r="AI712" i="1"/>
  <c r="AI710" i="1"/>
  <c r="T708" i="1"/>
  <c r="AI708" i="1" s="1"/>
  <c r="AI713" i="1"/>
  <c r="AI711" i="1"/>
  <c r="T764" i="1"/>
  <c r="AI764" i="1" s="1"/>
  <c r="AI769" i="1"/>
  <c r="AI767" i="1"/>
  <c r="AI768" i="1"/>
  <c r="AI766" i="1"/>
  <c r="AI765" i="1"/>
  <c r="T757" i="1"/>
  <c r="AI757" i="1" s="1"/>
  <c r="AI762" i="1"/>
  <c r="AI758" i="1"/>
  <c r="AI759" i="1"/>
  <c r="AI760" i="1"/>
  <c r="AI761" i="1"/>
  <c r="AI706" i="1"/>
  <c r="AI703" i="1"/>
  <c r="T701" i="1"/>
  <c r="AI701" i="1" s="1"/>
  <c r="AI702" i="1"/>
  <c r="AI704" i="1"/>
  <c r="AI705" i="1"/>
  <c r="AI774" i="1"/>
  <c r="AI773" i="1"/>
  <c r="T771" i="1"/>
  <c r="AI771" i="1" s="1"/>
  <c r="AI772" i="1"/>
  <c r="AI776" i="1"/>
  <c r="AI775" i="1"/>
  <c r="AI696" i="1"/>
  <c r="AI699" i="1"/>
  <c r="AI695" i="1"/>
  <c r="AI698" i="1"/>
  <c r="AI697" i="1"/>
  <c r="T694" i="1"/>
  <c r="AI694" i="1" s="1"/>
  <c r="AI748" i="1"/>
  <c r="AI744" i="1"/>
  <c r="AI746" i="1"/>
  <c r="AI747" i="1"/>
  <c r="AI745" i="1"/>
  <c r="T743" i="1"/>
  <c r="AI743" i="1" s="1"/>
  <c r="AI669" i="1"/>
  <c r="AI668" i="1"/>
  <c r="AI667" i="1"/>
  <c r="T666" i="1"/>
  <c r="AI666" i="1" s="1"/>
  <c r="AI670" i="1"/>
  <c r="AI671" i="1"/>
  <c r="AI752" i="1"/>
  <c r="AI754" i="1"/>
  <c r="AI751" i="1"/>
  <c r="T750" i="1"/>
  <c r="AI750" i="1" s="1"/>
  <c r="AI755" i="1"/>
  <c r="AI753" i="1"/>
  <c r="AI649" i="1"/>
  <c r="AI648" i="1"/>
  <c r="AI650" i="1"/>
  <c r="AI647" i="1"/>
  <c r="AI646" i="1"/>
  <c r="AI655" i="1"/>
  <c r="AI656" i="1"/>
  <c r="AI654" i="1"/>
  <c r="AI657" i="1"/>
  <c r="T652" i="1"/>
  <c r="AI652" i="1" s="1"/>
  <c r="AI653" i="1"/>
  <c r="AI726" i="1"/>
  <c r="AI723" i="1"/>
  <c r="AI727" i="1"/>
  <c r="AI724" i="1"/>
  <c r="AI725" i="1"/>
  <c r="T722" i="1"/>
  <c r="AI722" i="1" s="1"/>
  <c r="AI642" i="1"/>
  <c r="AI641" i="1"/>
  <c r="AI640" i="1"/>
  <c r="AI639" i="1"/>
  <c r="AI643" i="1"/>
  <c r="T638" i="1"/>
  <c r="AI638" i="1" s="1"/>
  <c r="T715" i="1" a="1"/>
  <c r="AL673" i="1" l="1" a="1"/>
  <c r="AU678" i="1" s="1"/>
  <c r="AW678" i="1" s="1"/>
  <c r="U79" i="1" s="1"/>
  <c r="AL729" i="1" a="1"/>
  <c r="AU733" i="1" s="1"/>
  <c r="AW733" i="1" s="1"/>
  <c r="AF100" i="1" s="1"/>
  <c r="AL659" i="1" a="1"/>
  <c r="AU662" i="1" s="1"/>
  <c r="AW662" i="1" s="1"/>
  <c r="J95" i="1" s="1"/>
  <c r="AL736" i="1" a="1"/>
  <c r="AU737" i="1" s="1"/>
  <c r="AW737" i="1" s="1"/>
  <c r="AF103" i="1" s="1"/>
  <c r="AL687" i="1" a="1"/>
  <c r="AU690" i="1" s="1"/>
  <c r="AW690" i="1" s="1"/>
  <c r="U89" i="1" s="1"/>
  <c r="AL722" i="1" a="1"/>
  <c r="AU727" i="1" s="1"/>
  <c r="AW727" i="1" s="1"/>
  <c r="AF94" i="1" s="1"/>
  <c r="AL743" i="1" a="1"/>
  <c r="AU748" i="1" s="1"/>
  <c r="AW748" i="1" s="1"/>
  <c r="AQ79" i="1" s="1"/>
  <c r="AL764" i="1" a="1"/>
  <c r="AL701" i="1" a="1"/>
  <c r="AL757" i="1" a="1"/>
  <c r="AL694" i="1" a="1"/>
  <c r="AL708" i="1" a="1"/>
  <c r="AL652" i="1" a="1"/>
  <c r="AU654" i="1" s="1"/>
  <c r="AW654" i="1" s="1"/>
  <c r="J88" i="1" s="1"/>
  <c r="AL771" i="1" a="1"/>
  <c r="AL680" i="1" a="1"/>
  <c r="AL645" i="1" a="1"/>
  <c r="AU646" i="1" s="1"/>
  <c r="AW646" i="1" s="1"/>
  <c r="J81" i="1" s="1"/>
  <c r="AI719" i="1"/>
  <c r="AI718" i="1"/>
  <c r="AI717" i="1"/>
  <c r="AI720" i="1"/>
  <c r="T715" i="1"/>
  <c r="AI715" i="1" s="1"/>
  <c r="AI716" i="1"/>
  <c r="AL666" i="1" a="1"/>
  <c r="AL750" i="1" a="1"/>
  <c r="AL638" i="1" a="1"/>
  <c r="AL729" i="1" l="1"/>
  <c r="AU729" i="1" s="1"/>
  <c r="AW729" i="1" s="1"/>
  <c r="AF95" i="1" s="1"/>
  <c r="AU732" i="1"/>
  <c r="AW732" i="1" s="1"/>
  <c r="AF99" i="1" s="1"/>
  <c r="AU664" i="1"/>
  <c r="AW664" i="1" s="1"/>
  <c r="J97" i="1" s="1"/>
  <c r="AU734" i="1"/>
  <c r="AW734" i="1" s="1"/>
  <c r="AF101" i="1" s="1"/>
  <c r="AU730" i="1"/>
  <c r="AW730" i="1" s="1"/>
  <c r="AF96" i="1" s="1"/>
  <c r="AU731" i="1"/>
  <c r="AW731" i="1" s="1"/>
  <c r="AF97" i="1" s="1"/>
  <c r="AU675" i="1"/>
  <c r="AW675" i="1" s="1"/>
  <c r="U76" i="1" s="1"/>
  <c r="AU726" i="1"/>
  <c r="AW726" i="1" s="1"/>
  <c r="AF93" i="1" s="1"/>
  <c r="AU691" i="1"/>
  <c r="AW691" i="1" s="1"/>
  <c r="U90" i="1" s="1"/>
  <c r="AU676" i="1"/>
  <c r="AW676" i="1" s="1"/>
  <c r="U77" i="1" s="1"/>
  <c r="AL673" i="1"/>
  <c r="AU673" i="1" s="1"/>
  <c r="AW673" i="1" s="1"/>
  <c r="U74" i="1" s="1"/>
  <c r="AU677" i="1"/>
  <c r="AW677" i="1" s="1"/>
  <c r="U78" i="1" s="1"/>
  <c r="AU674" i="1"/>
  <c r="AW674" i="1" s="1"/>
  <c r="U75" i="1" s="1"/>
  <c r="AU725" i="1"/>
  <c r="AW725" i="1" s="1"/>
  <c r="AF92" i="1" s="1"/>
  <c r="AU692" i="1"/>
  <c r="AW692" i="1" s="1"/>
  <c r="U91" i="1" s="1"/>
  <c r="AU723" i="1"/>
  <c r="AW723" i="1" s="1"/>
  <c r="AF89" i="1" s="1"/>
  <c r="AU724" i="1"/>
  <c r="AW724" i="1" s="1"/>
  <c r="AF90" i="1" s="1"/>
  <c r="AU688" i="1"/>
  <c r="AW688" i="1" s="1"/>
  <c r="U87" i="1" s="1"/>
  <c r="AU741" i="1"/>
  <c r="AW741" i="1" s="1"/>
  <c r="AF108" i="1" s="1"/>
  <c r="AU738" i="1"/>
  <c r="AW738" i="1" s="1"/>
  <c r="AF104" i="1" s="1"/>
  <c r="AU739" i="1"/>
  <c r="AW739" i="1" s="1"/>
  <c r="AF106" i="1" s="1"/>
  <c r="AU740" i="1"/>
  <c r="AW740" i="1" s="1"/>
  <c r="AF107" i="1" s="1"/>
  <c r="AL736" i="1"/>
  <c r="AU736" i="1" s="1"/>
  <c r="AW736" i="1" s="1"/>
  <c r="AF102" i="1" s="1"/>
  <c r="AL659" i="1"/>
  <c r="AU659" i="1" s="1"/>
  <c r="AW659" i="1" s="1"/>
  <c r="J92" i="1" s="1"/>
  <c r="AU663" i="1"/>
  <c r="AW663" i="1" s="1"/>
  <c r="J96" i="1" s="1"/>
  <c r="AU660" i="1"/>
  <c r="AW660" i="1" s="1"/>
  <c r="J93" i="1" s="1"/>
  <c r="AU661" i="1"/>
  <c r="AW661" i="1" s="1"/>
  <c r="J94" i="1" s="1"/>
  <c r="AU657" i="1"/>
  <c r="AW657" i="1" s="1"/>
  <c r="J91" i="1" s="1"/>
  <c r="AL687" i="1"/>
  <c r="AU687" i="1" s="1"/>
  <c r="AW687" i="1" s="1"/>
  <c r="U86" i="1" s="1"/>
  <c r="AU689" i="1"/>
  <c r="AW689" i="1" s="1"/>
  <c r="U88" i="1" s="1"/>
  <c r="AL722" i="1"/>
  <c r="AU722" i="1" s="1"/>
  <c r="AW722" i="1" s="1"/>
  <c r="AF88" i="1" s="1"/>
  <c r="AU746" i="1"/>
  <c r="AW746" i="1" s="1"/>
  <c r="AQ77" i="1" s="1"/>
  <c r="AU747" i="1"/>
  <c r="AW747" i="1" s="1"/>
  <c r="AQ78" i="1" s="1"/>
  <c r="AU744" i="1"/>
  <c r="AW744" i="1" s="1"/>
  <c r="AQ75" i="1" s="1"/>
  <c r="AU745" i="1"/>
  <c r="AW745" i="1" s="1"/>
  <c r="AQ76" i="1" s="1"/>
  <c r="AL743" i="1"/>
  <c r="AU743" i="1" s="1"/>
  <c r="AW743" i="1" s="1"/>
  <c r="AQ74" i="1" s="1"/>
  <c r="AL652" i="1"/>
  <c r="AU652" i="1" s="1"/>
  <c r="AW652" i="1" s="1"/>
  <c r="J86" i="1" s="1"/>
  <c r="AU655" i="1"/>
  <c r="AW655" i="1" s="1"/>
  <c r="J89" i="1" s="1"/>
  <c r="AU656" i="1"/>
  <c r="AW656" i="1" s="1"/>
  <c r="J90" i="1" s="1"/>
  <c r="AU768" i="1"/>
  <c r="AW768" i="1" s="1"/>
  <c r="AQ96" i="1" s="1"/>
  <c r="AU765" i="1"/>
  <c r="AW765" i="1" s="1"/>
  <c r="AQ93" i="1" s="1"/>
  <c r="AL764" i="1"/>
  <c r="AU764" i="1" s="1"/>
  <c r="AW764" i="1" s="1"/>
  <c r="AQ92" i="1" s="1"/>
  <c r="AU767" i="1"/>
  <c r="AW767" i="1" s="1"/>
  <c r="AQ95" i="1" s="1"/>
  <c r="AU766" i="1"/>
  <c r="AW766" i="1" s="1"/>
  <c r="AQ94" i="1" s="1"/>
  <c r="AU769" i="1"/>
  <c r="AW769" i="1" s="1"/>
  <c r="AQ97" i="1" s="1"/>
  <c r="AU774" i="1"/>
  <c r="AW774" i="1" s="1"/>
  <c r="AQ101" i="1" s="1"/>
  <c r="AU776" i="1"/>
  <c r="AW776" i="1" s="1"/>
  <c r="AQ103" i="1" s="1"/>
  <c r="AL771" i="1"/>
  <c r="AU771" i="1" s="1"/>
  <c r="AW771" i="1" s="1"/>
  <c r="AQ98" i="1" s="1"/>
  <c r="AU775" i="1"/>
  <c r="AW775" i="1" s="1"/>
  <c r="AQ102" i="1" s="1"/>
  <c r="AU773" i="1"/>
  <c r="AW773" i="1" s="1"/>
  <c r="AQ100" i="1" s="1"/>
  <c r="AU772" i="1"/>
  <c r="AW772" i="1" s="1"/>
  <c r="AQ99" i="1" s="1"/>
  <c r="AU702" i="1"/>
  <c r="AW702" i="1" s="1"/>
  <c r="U99" i="1" s="1"/>
  <c r="AU705" i="1"/>
  <c r="AW705" i="1" s="1"/>
  <c r="U102" i="1" s="1"/>
  <c r="AU706" i="1"/>
  <c r="AW706" i="1" s="1"/>
  <c r="U103" i="1" s="1"/>
  <c r="AU704" i="1"/>
  <c r="AW704" i="1" s="1"/>
  <c r="U101" i="1" s="1"/>
  <c r="AL701" i="1"/>
  <c r="AU701" i="1" s="1"/>
  <c r="AW701" i="1" s="1"/>
  <c r="U98" i="1" s="1"/>
  <c r="AU703" i="1"/>
  <c r="AW703" i="1" s="1"/>
  <c r="U100" i="1" s="1"/>
  <c r="AU653" i="1"/>
  <c r="AW653" i="1" s="1"/>
  <c r="J87" i="1" s="1"/>
  <c r="AL708" i="1"/>
  <c r="AU708" i="1" s="1"/>
  <c r="AW708" i="1" s="1"/>
  <c r="AF74" i="1" s="1"/>
  <c r="AU709" i="1"/>
  <c r="AW709" i="1" s="1"/>
  <c r="AF75" i="1" s="1"/>
  <c r="AU710" i="1"/>
  <c r="AW710" i="1" s="1"/>
  <c r="AF76" i="1" s="1"/>
  <c r="AU712" i="1"/>
  <c r="AW712" i="1" s="1"/>
  <c r="AF79" i="1" s="1"/>
  <c r="AU713" i="1"/>
  <c r="AW713" i="1" s="1"/>
  <c r="AF80" i="1" s="1"/>
  <c r="AU711" i="1"/>
  <c r="AW711" i="1" s="1"/>
  <c r="AF78" i="1" s="1"/>
  <c r="AU699" i="1"/>
  <c r="AW699" i="1" s="1"/>
  <c r="U97" i="1" s="1"/>
  <c r="AU697" i="1"/>
  <c r="AW697" i="1" s="1"/>
  <c r="U95" i="1" s="1"/>
  <c r="AU696" i="1"/>
  <c r="AW696" i="1" s="1"/>
  <c r="U94" i="1" s="1"/>
  <c r="AU695" i="1"/>
  <c r="AW695" i="1" s="1"/>
  <c r="U93" i="1" s="1"/>
  <c r="AL694" i="1"/>
  <c r="AU694" i="1" s="1"/>
  <c r="AW694" i="1" s="1"/>
  <c r="U92" i="1" s="1"/>
  <c r="AU698" i="1"/>
  <c r="AW698" i="1" s="1"/>
  <c r="U96" i="1" s="1"/>
  <c r="AL680" i="1"/>
  <c r="AU680" i="1" s="1"/>
  <c r="AW680" i="1" s="1"/>
  <c r="U80" i="1" s="1"/>
  <c r="AU684" i="1"/>
  <c r="AW684" i="1" s="1"/>
  <c r="U84" i="1" s="1"/>
  <c r="AU683" i="1"/>
  <c r="AW683" i="1" s="1"/>
  <c r="U83" i="1" s="1"/>
  <c r="AU682" i="1"/>
  <c r="AW682" i="1" s="1"/>
  <c r="U82" i="1" s="1"/>
  <c r="AU685" i="1"/>
  <c r="AW685" i="1" s="1"/>
  <c r="U85" i="1" s="1"/>
  <c r="AU681" i="1"/>
  <c r="AW681" i="1" s="1"/>
  <c r="U81" i="1" s="1"/>
  <c r="AU760" i="1"/>
  <c r="AW760" i="1" s="1"/>
  <c r="AQ89" i="1" s="1"/>
  <c r="AU761" i="1"/>
  <c r="AW761" i="1" s="1"/>
  <c r="AQ90" i="1" s="1"/>
  <c r="AL757" i="1"/>
  <c r="AU757" i="1" s="1"/>
  <c r="AW757" i="1" s="1"/>
  <c r="AQ86" i="1" s="1"/>
  <c r="AU762" i="1"/>
  <c r="AW762" i="1" s="1"/>
  <c r="AQ91" i="1" s="1"/>
  <c r="AU758" i="1"/>
  <c r="AW758" i="1" s="1"/>
  <c r="AQ87" i="1" s="1"/>
  <c r="AU759" i="1"/>
  <c r="AW759" i="1" s="1"/>
  <c r="AQ88" i="1" s="1"/>
  <c r="AU647" i="1"/>
  <c r="AW647" i="1" s="1"/>
  <c r="J82" i="1" s="1"/>
  <c r="AU650" i="1"/>
  <c r="AW650" i="1" s="1"/>
  <c r="J85" i="1" s="1"/>
  <c r="AL715" i="1" a="1"/>
  <c r="AL715" i="1" s="1"/>
  <c r="AU715" i="1" s="1"/>
  <c r="AW715" i="1" s="1"/>
  <c r="AF81" i="1" s="1"/>
  <c r="AL645" i="1"/>
  <c r="AU645" i="1" s="1"/>
  <c r="AW645" i="1" s="1"/>
  <c r="J80" i="1" s="1"/>
  <c r="AU649" i="1"/>
  <c r="AW649" i="1" s="1"/>
  <c r="J84" i="1" s="1"/>
  <c r="AU648" i="1"/>
  <c r="AW648" i="1" s="1"/>
  <c r="J83" i="1" s="1"/>
  <c r="AU754" i="1"/>
  <c r="AW754" i="1" s="1"/>
  <c r="AQ84" i="1" s="1"/>
  <c r="AU753" i="1"/>
  <c r="AW753" i="1" s="1"/>
  <c r="AQ83" i="1" s="1"/>
  <c r="AU752" i="1"/>
  <c r="AW752" i="1" s="1"/>
  <c r="AQ82" i="1" s="1"/>
  <c r="AU751" i="1"/>
  <c r="AW751" i="1" s="1"/>
  <c r="AQ81" i="1" s="1"/>
  <c r="AL750" i="1"/>
  <c r="AU750" i="1" s="1"/>
  <c r="AW750" i="1" s="1"/>
  <c r="AQ80" i="1" s="1"/>
  <c r="AU755" i="1"/>
  <c r="AW755" i="1" s="1"/>
  <c r="AQ85" i="1" s="1"/>
  <c r="AU643" i="1"/>
  <c r="AW643" i="1" s="1"/>
  <c r="J79" i="1" s="1"/>
  <c r="AU640" i="1"/>
  <c r="AW640" i="1" s="1"/>
  <c r="J76" i="1" s="1"/>
  <c r="AU639" i="1"/>
  <c r="AW639" i="1" s="1"/>
  <c r="J75" i="1" s="1"/>
  <c r="AU642" i="1"/>
  <c r="AW642" i="1" s="1"/>
  <c r="J78" i="1" s="1"/>
  <c r="AL638" i="1"/>
  <c r="AU638" i="1" s="1"/>
  <c r="AW638" i="1" s="1"/>
  <c r="J74" i="1" s="1"/>
  <c r="AU641" i="1"/>
  <c r="AW641" i="1" s="1"/>
  <c r="J77" i="1" s="1"/>
  <c r="AU668" i="1"/>
  <c r="AW668" i="1" s="1"/>
  <c r="J100" i="1" s="1"/>
  <c r="AU667" i="1"/>
  <c r="AW667" i="1" s="1"/>
  <c r="J99" i="1" s="1"/>
  <c r="AU671" i="1"/>
  <c r="AW671" i="1" s="1"/>
  <c r="J103" i="1" s="1"/>
  <c r="AU669" i="1"/>
  <c r="AW669" i="1" s="1"/>
  <c r="J101" i="1" s="1"/>
  <c r="AL666" i="1"/>
  <c r="AU666" i="1" s="1"/>
  <c r="AW666" i="1" s="1"/>
  <c r="J98" i="1" s="1"/>
  <c r="AU670" i="1"/>
  <c r="AW670" i="1" s="1"/>
  <c r="J102" i="1" s="1"/>
  <c r="AU716" i="1" l="1"/>
  <c r="AW716" i="1" s="1"/>
  <c r="AF82" i="1" s="1"/>
  <c r="AU718" i="1"/>
  <c r="AW718" i="1" s="1"/>
  <c r="AF85" i="1" s="1"/>
  <c r="AU717" i="1"/>
  <c r="AW717" i="1" s="1"/>
  <c r="AF83" i="1" s="1"/>
  <c r="AU719" i="1"/>
  <c r="AW719" i="1" s="1"/>
  <c r="AF86" i="1" s="1"/>
  <c r="AU720" i="1"/>
  <c r="AW720" i="1" s="1"/>
  <c r="AF87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<sst xmlns="http://schemas.openxmlformats.org/spreadsheetml/2006/main" count="1073" uniqueCount="313">
  <si>
    <t>KN/m</t>
  </si>
  <si>
    <t>KN</t>
  </si>
  <si>
    <t>profil</t>
  </si>
  <si>
    <t>A (cm².)</t>
  </si>
  <si>
    <r>
      <t>Jx (cm</t>
    </r>
    <r>
      <rPr>
        <vertAlign val="superscript"/>
        <sz val="8"/>
        <rFont val="Arial"/>
        <family val="2"/>
        <charset val="162"/>
      </rPr>
      <t>4</t>
    </r>
    <r>
      <rPr>
        <sz val="8"/>
        <rFont val="Arial"/>
        <family val="2"/>
        <charset val="162"/>
      </rPr>
      <t>.)</t>
    </r>
  </si>
  <si>
    <r>
      <t xml:space="preserve">normal </t>
    </r>
    <r>
      <rPr>
        <b/>
        <sz val="8"/>
        <rFont val="Symbol"/>
        <family val="1"/>
        <charset val="2"/>
      </rPr>
      <t>I</t>
    </r>
    <r>
      <rPr>
        <b/>
        <sz val="8"/>
        <rFont val="Arial"/>
        <family val="2"/>
        <charset val="162"/>
      </rPr>
      <t xml:space="preserve"> profiller</t>
    </r>
  </si>
  <si>
    <r>
      <t xml:space="preserve">normal </t>
    </r>
    <r>
      <rPr>
        <sz val="8"/>
        <rFont val="Symbol"/>
        <family val="1"/>
        <charset val="2"/>
      </rPr>
      <t>I</t>
    </r>
    <r>
      <rPr>
        <sz val="8"/>
        <rFont val="Arial"/>
        <family val="2"/>
        <charset val="162"/>
      </rPr>
      <t xml:space="preserve"> 80</t>
    </r>
  </si>
  <si>
    <r>
      <t xml:space="preserve">normal </t>
    </r>
    <r>
      <rPr>
        <sz val="8"/>
        <rFont val="Symbol"/>
        <family val="1"/>
        <charset val="2"/>
      </rPr>
      <t>I</t>
    </r>
    <r>
      <rPr>
        <sz val="8"/>
        <rFont val="Arial"/>
        <family val="2"/>
        <charset val="162"/>
      </rPr>
      <t xml:space="preserve"> 100</t>
    </r>
  </si>
  <si>
    <r>
      <t xml:space="preserve">normal </t>
    </r>
    <r>
      <rPr>
        <sz val="8"/>
        <rFont val="Symbol"/>
        <family val="1"/>
        <charset val="2"/>
      </rPr>
      <t>I</t>
    </r>
    <r>
      <rPr>
        <sz val="8"/>
        <rFont val="Arial"/>
        <family val="2"/>
        <charset val="162"/>
      </rPr>
      <t xml:space="preserve"> 120</t>
    </r>
  </si>
  <si>
    <r>
      <t xml:space="preserve">normal </t>
    </r>
    <r>
      <rPr>
        <sz val="8"/>
        <rFont val="Symbol"/>
        <family val="1"/>
        <charset val="2"/>
      </rPr>
      <t>I</t>
    </r>
    <r>
      <rPr>
        <sz val="8"/>
        <rFont val="Arial"/>
        <family val="2"/>
        <charset val="162"/>
      </rPr>
      <t xml:space="preserve"> 140</t>
    </r>
  </si>
  <si>
    <r>
      <t xml:space="preserve">normal </t>
    </r>
    <r>
      <rPr>
        <sz val="8"/>
        <rFont val="Symbol"/>
        <family val="1"/>
        <charset val="2"/>
      </rPr>
      <t>I</t>
    </r>
    <r>
      <rPr>
        <sz val="8"/>
        <rFont val="Arial"/>
        <family val="2"/>
        <charset val="162"/>
      </rPr>
      <t xml:space="preserve"> 160</t>
    </r>
  </si>
  <si>
    <r>
      <t xml:space="preserve">normal </t>
    </r>
    <r>
      <rPr>
        <sz val="8"/>
        <rFont val="Symbol"/>
        <family val="1"/>
        <charset val="2"/>
      </rPr>
      <t>I</t>
    </r>
    <r>
      <rPr>
        <sz val="8"/>
        <rFont val="Arial"/>
        <family val="2"/>
        <charset val="162"/>
      </rPr>
      <t xml:space="preserve"> 180</t>
    </r>
  </si>
  <si>
    <r>
      <t xml:space="preserve">normal </t>
    </r>
    <r>
      <rPr>
        <sz val="8"/>
        <rFont val="Symbol"/>
        <family val="1"/>
        <charset val="2"/>
      </rPr>
      <t>I</t>
    </r>
    <r>
      <rPr>
        <sz val="8"/>
        <rFont val="Arial"/>
        <family val="2"/>
        <charset val="162"/>
      </rPr>
      <t xml:space="preserve"> 200</t>
    </r>
  </si>
  <si>
    <r>
      <t xml:space="preserve">normal </t>
    </r>
    <r>
      <rPr>
        <sz val="8"/>
        <rFont val="Symbol"/>
        <family val="1"/>
        <charset val="2"/>
      </rPr>
      <t>I</t>
    </r>
    <r>
      <rPr>
        <sz val="8"/>
        <rFont val="Arial"/>
        <family val="2"/>
        <charset val="162"/>
      </rPr>
      <t xml:space="preserve"> 220</t>
    </r>
  </si>
  <si>
    <r>
      <t xml:space="preserve">normal </t>
    </r>
    <r>
      <rPr>
        <sz val="8"/>
        <rFont val="Symbol"/>
        <family val="1"/>
        <charset val="2"/>
      </rPr>
      <t>I</t>
    </r>
    <r>
      <rPr>
        <sz val="8"/>
        <rFont val="Arial"/>
        <family val="2"/>
        <charset val="162"/>
      </rPr>
      <t xml:space="preserve"> 240</t>
    </r>
  </si>
  <si>
    <r>
      <t xml:space="preserve">normal </t>
    </r>
    <r>
      <rPr>
        <sz val="8"/>
        <rFont val="Symbol"/>
        <family val="1"/>
        <charset val="2"/>
      </rPr>
      <t>I</t>
    </r>
    <r>
      <rPr>
        <sz val="8"/>
        <rFont val="Arial"/>
        <family val="2"/>
        <charset val="162"/>
      </rPr>
      <t xml:space="preserve"> 260</t>
    </r>
  </si>
  <si>
    <r>
      <t xml:space="preserve">normal </t>
    </r>
    <r>
      <rPr>
        <sz val="8"/>
        <rFont val="Symbol"/>
        <family val="1"/>
        <charset val="2"/>
      </rPr>
      <t>I</t>
    </r>
    <r>
      <rPr>
        <sz val="8"/>
        <rFont val="Arial"/>
        <family val="2"/>
        <charset val="162"/>
      </rPr>
      <t xml:space="preserve"> 280</t>
    </r>
  </si>
  <si>
    <r>
      <t xml:space="preserve">normal </t>
    </r>
    <r>
      <rPr>
        <sz val="8"/>
        <rFont val="Symbol"/>
        <family val="1"/>
        <charset val="2"/>
      </rPr>
      <t>I</t>
    </r>
    <r>
      <rPr>
        <sz val="8"/>
        <rFont val="Arial"/>
        <family val="2"/>
        <charset val="162"/>
      </rPr>
      <t xml:space="preserve"> 300</t>
    </r>
  </si>
  <si>
    <r>
      <t xml:space="preserve">normal </t>
    </r>
    <r>
      <rPr>
        <sz val="8"/>
        <rFont val="Symbol"/>
        <family val="1"/>
        <charset val="2"/>
      </rPr>
      <t>I</t>
    </r>
    <r>
      <rPr>
        <sz val="8"/>
        <rFont val="Arial"/>
        <family val="2"/>
        <charset val="162"/>
      </rPr>
      <t xml:space="preserve"> 320</t>
    </r>
  </si>
  <si>
    <r>
      <t xml:space="preserve">normal </t>
    </r>
    <r>
      <rPr>
        <sz val="8"/>
        <rFont val="Symbol"/>
        <family val="1"/>
        <charset val="2"/>
      </rPr>
      <t>I</t>
    </r>
    <r>
      <rPr>
        <sz val="8"/>
        <rFont val="Arial"/>
        <family val="2"/>
        <charset val="162"/>
      </rPr>
      <t xml:space="preserve"> 340</t>
    </r>
  </si>
  <si>
    <r>
      <t xml:space="preserve">normal </t>
    </r>
    <r>
      <rPr>
        <sz val="8"/>
        <rFont val="Symbol"/>
        <family val="1"/>
        <charset val="2"/>
      </rPr>
      <t>I</t>
    </r>
    <r>
      <rPr>
        <sz val="8"/>
        <rFont val="Arial"/>
        <family val="2"/>
        <charset val="162"/>
      </rPr>
      <t xml:space="preserve"> 360</t>
    </r>
  </si>
  <si>
    <r>
      <t xml:space="preserve">normal </t>
    </r>
    <r>
      <rPr>
        <sz val="8"/>
        <rFont val="Symbol"/>
        <family val="1"/>
        <charset val="2"/>
      </rPr>
      <t>I</t>
    </r>
    <r>
      <rPr>
        <sz val="8"/>
        <rFont val="Arial"/>
        <family val="2"/>
        <charset val="162"/>
      </rPr>
      <t xml:space="preserve"> 380</t>
    </r>
  </si>
  <si>
    <t>kolon profil yerleşimi</t>
  </si>
  <si>
    <r>
      <t xml:space="preserve">normal </t>
    </r>
    <r>
      <rPr>
        <sz val="8"/>
        <rFont val="Symbol"/>
        <family val="1"/>
        <charset val="2"/>
      </rPr>
      <t>I</t>
    </r>
    <r>
      <rPr>
        <sz val="8"/>
        <rFont val="Arial"/>
        <family val="2"/>
        <charset val="162"/>
      </rPr>
      <t xml:space="preserve"> 400</t>
    </r>
  </si>
  <si>
    <r>
      <t xml:space="preserve">normal </t>
    </r>
    <r>
      <rPr>
        <sz val="8"/>
        <rFont val="Symbol"/>
        <family val="1"/>
        <charset val="2"/>
      </rPr>
      <t>I</t>
    </r>
    <r>
      <rPr>
        <sz val="8"/>
        <rFont val="Arial"/>
        <family val="2"/>
        <charset val="162"/>
      </rPr>
      <t xml:space="preserve"> 425</t>
    </r>
  </si>
  <si>
    <r>
      <t xml:space="preserve">normal </t>
    </r>
    <r>
      <rPr>
        <sz val="8"/>
        <rFont val="Symbol"/>
        <family val="1"/>
        <charset val="2"/>
      </rPr>
      <t>I</t>
    </r>
    <r>
      <rPr>
        <sz val="8"/>
        <rFont val="Arial"/>
        <family val="2"/>
        <charset val="162"/>
      </rPr>
      <t xml:space="preserve"> 450</t>
    </r>
  </si>
  <si>
    <t>kolon</t>
  </si>
  <si>
    <r>
      <t xml:space="preserve">normal </t>
    </r>
    <r>
      <rPr>
        <sz val="8"/>
        <rFont val="Symbol"/>
        <family val="1"/>
        <charset val="2"/>
      </rPr>
      <t>I</t>
    </r>
    <r>
      <rPr>
        <sz val="8"/>
        <rFont val="Arial"/>
        <family val="2"/>
        <charset val="162"/>
      </rPr>
      <t xml:space="preserve"> 475</t>
    </r>
  </si>
  <si>
    <r>
      <t xml:space="preserve">normal </t>
    </r>
    <r>
      <rPr>
        <sz val="8"/>
        <rFont val="Symbol"/>
        <family val="1"/>
        <charset val="2"/>
      </rPr>
      <t>I</t>
    </r>
    <r>
      <rPr>
        <sz val="8"/>
        <rFont val="Arial"/>
        <family val="2"/>
        <charset val="162"/>
      </rPr>
      <t xml:space="preserve"> 500</t>
    </r>
  </si>
  <si>
    <r>
      <t xml:space="preserve">normal </t>
    </r>
    <r>
      <rPr>
        <sz val="8"/>
        <rFont val="Symbol"/>
        <family val="1"/>
        <charset val="2"/>
      </rPr>
      <t>I</t>
    </r>
    <r>
      <rPr>
        <sz val="8"/>
        <rFont val="Arial"/>
        <family val="2"/>
        <charset val="162"/>
      </rPr>
      <t xml:space="preserve"> 550</t>
    </r>
  </si>
  <si>
    <r>
      <t xml:space="preserve">normal </t>
    </r>
    <r>
      <rPr>
        <sz val="8"/>
        <rFont val="Symbol"/>
        <family val="1"/>
        <charset val="2"/>
      </rPr>
      <t>I</t>
    </r>
    <r>
      <rPr>
        <sz val="8"/>
        <rFont val="Arial"/>
        <family val="2"/>
        <charset val="162"/>
      </rPr>
      <t xml:space="preserve"> 600</t>
    </r>
  </si>
  <si>
    <r>
      <t>I</t>
    </r>
    <r>
      <rPr>
        <b/>
        <sz val="8"/>
        <rFont val="Arial"/>
        <family val="2"/>
        <charset val="162"/>
      </rPr>
      <t>PE profiller</t>
    </r>
  </si>
  <si>
    <r>
      <t>I</t>
    </r>
    <r>
      <rPr>
        <sz val="8"/>
        <rFont val="Arial"/>
        <family val="2"/>
        <charset val="162"/>
      </rPr>
      <t>PE 80</t>
    </r>
  </si>
  <si>
    <r>
      <t>I</t>
    </r>
    <r>
      <rPr>
        <sz val="8"/>
        <rFont val="Arial"/>
        <family val="2"/>
        <charset val="162"/>
      </rPr>
      <t>PE 100</t>
    </r>
  </si>
  <si>
    <r>
      <t>I</t>
    </r>
    <r>
      <rPr>
        <sz val="8"/>
        <rFont val="Arial"/>
        <family val="2"/>
        <charset val="162"/>
      </rPr>
      <t>PE 120</t>
    </r>
  </si>
  <si>
    <r>
      <t>I</t>
    </r>
    <r>
      <rPr>
        <sz val="8"/>
        <rFont val="Arial"/>
        <family val="2"/>
        <charset val="162"/>
      </rPr>
      <t>PE 140</t>
    </r>
  </si>
  <si>
    <r>
      <t>I</t>
    </r>
    <r>
      <rPr>
        <sz val="8"/>
        <rFont val="Arial"/>
        <family val="2"/>
        <charset val="162"/>
      </rPr>
      <t>PE 160</t>
    </r>
  </si>
  <si>
    <r>
      <t>I</t>
    </r>
    <r>
      <rPr>
        <sz val="8"/>
        <rFont val="Arial"/>
        <family val="2"/>
        <charset val="162"/>
      </rPr>
      <t>PE 180</t>
    </r>
  </si>
  <si>
    <r>
      <t>I</t>
    </r>
    <r>
      <rPr>
        <sz val="8"/>
        <rFont val="Arial"/>
        <family val="2"/>
        <charset val="162"/>
      </rPr>
      <t>PE 200</t>
    </r>
  </si>
  <si>
    <t>kiriş profil yerleşimi</t>
  </si>
  <si>
    <r>
      <t>I</t>
    </r>
    <r>
      <rPr>
        <sz val="8"/>
        <rFont val="Arial"/>
        <family val="2"/>
        <charset val="162"/>
      </rPr>
      <t>PE 220</t>
    </r>
  </si>
  <si>
    <t>kiriş</t>
  </si>
  <si>
    <r>
      <t>I</t>
    </r>
    <r>
      <rPr>
        <sz val="8"/>
        <rFont val="Arial"/>
        <family val="2"/>
        <charset val="162"/>
      </rPr>
      <t>PE 240</t>
    </r>
  </si>
  <si>
    <r>
      <t>I</t>
    </r>
    <r>
      <rPr>
        <sz val="8"/>
        <rFont val="Arial"/>
        <family val="2"/>
        <charset val="162"/>
      </rPr>
      <t>PE 270</t>
    </r>
  </si>
  <si>
    <r>
      <t>I</t>
    </r>
    <r>
      <rPr>
        <sz val="8"/>
        <rFont val="Arial"/>
        <family val="2"/>
        <charset val="162"/>
      </rPr>
      <t>PE 300</t>
    </r>
  </si>
  <si>
    <r>
      <t>I</t>
    </r>
    <r>
      <rPr>
        <sz val="8"/>
        <rFont val="Arial"/>
        <family val="2"/>
        <charset val="162"/>
      </rPr>
      <t>PE 330</t>
    </r>
  </si>
  <si>
    <r>
      <t>I</t>
    </r>
    <r>
      <rPr>
        <sz val="8"/>
        <rFont val="Arial"/>
        <family val="2"/>
        <charset val="162"/>
      </rPr>
      <t>PE 360</t>
    </r>
  </si>
  <si>
    <r>
      <t>I</t>
    </r>
    <r>
      <rPr>
        <sz val="8"/>
        <rFont val="Arial"/>
        <family val="2"/>
        <charset val="162"/>
      </rPr>
      <t>PE 400</t>
    </r>
  </si>
  <si>
    <r>
      <t>I</t>
    </r>
    <r>
      <rPr>
        <sz val="8"/>
        <rFont val="Arial"/>
        <family val="2"/>
        <charset val="162"/>
      </rPr>
      <t>PE 450</t>
    </r>
  </si>
  <si>
    <r>
      <t>I</t>
    </r>
    <r>
      <rPr>
        <sz val="8"/>
        <rFont val="Arial"/>
        <family val="2"/>
        <charset val="162"/>
      </rPr>
      <t>PE 500</t>
    </r>
  </si>
  <si>
    <r>
      <t>I</t>
    </r>
    <r>
      <rPr>
        <sz val="8"/>
        <rFont val="Arial"/>
        <family val="2"/>
        <charset val="162"/>
      </rPr>
      <t>PE 550</t>
    </r>
  </si>
  <si>
    <r>
      <t>I</t>
    </r>
    <r>
      <rPr>
        <sz val="8"/>
        <rFont val="Arial"/>
        <family val="2"/>
        <charset val="162"/>
      </rPr>
      <t>PE 600</t>
    </r>
  </si>
  <si>
    <r>
      <t>I</t>
    </r>
    <r>
      <rPr>
        <b/>
        <sz val="8"/>
        <rFont val="Arial"/>
        <family val="2"/>
        <charset val="162"/>
      </rPr>
      <t>PBL (HE-A) profiller</t>
    </r>
  </si>
  <si>
    <r>
      <t>I</t>
    </r>
    <r>
      <rPr>
        <sz val="8"/>
        <rFont val="Arial"/>
        <family val="2"/>
        <charset val="162"/>
      </rPr>
      <t>PBL (HE-A) 100</t>
    </r>
  </si>
  <si>
    <r>
      <t>I</t>
    </r>
    <r>
      <rPr>
        <sz val="8"/>
        <rFont val="Arial"/>
        <family val="2"/>
        <charset val="162"/>
      </rPr>
      <t>PBL (HE-A) 120</t>
    </r>
  </si>
  <si>
    <r>
      <t>I</t>
    </r>
    <r>
      <rPr>
        <sz val="8"/>
        <rFont val="Arial"/>
        <family val="2"/>
        <charset val="162"/>
      </rPr>
      <t>PBL (HE-A) 140</t>
    </r>
  </si>
  <si>
    <r>
      <t>I</t>
    </r>
    <r>
      <rPr>
        <sz val="8"/>
        <rFont val="Arial"/>
        <family val="2"/>
        <charset val="162"/>
      </rPr>
      <t>PBL (HE-A) 160</t>
    </r>
  </si>
  <si>
    <r>
      <t>I</t>
    </r>
    <r>
      <rPr>
        <sz val="8"/>
        <rFont val="Arial"/>
        <family val="2"/>
        <charset val="162"/>
      </rPr>
      <t>PBL (HE-A) 180</t>
    </r>
  </si>
  <si>
    <r>
      <t>I</t>
    </r>
    <r>
      <rPr>
        <sz val="8"/>
        <rFont val="Arial"/>
        <family val="2"/>
        <charset val="162"/>
      </rPr>
      <t>PBL (HE-A) 200</t>
    </r>
  </si>
  <si>
    <r>
      <t>I</t>
    </r>
    <r>
      <rPr>
        <sz val="8"/>
        <rFont val="Arial"/>
        <family val="2"/>
        <charset val="162"/>
      </rPr>
      <t>PBL (HE-A) 220</t>
    </r>
  </si>
  <si>
    <r>
      <t>I</t>
    </r>
    <r>
      <rPr>
        <sz val="8"/>
        <rFont val="Arial"/>
        <family val="2"/>
        <charset val="162"/>
      </rPr>
      <t>PBL (HE-A) 240</t>
    </r>
  </si>
  <si>
    <r>
      <t>I</t>
    </r>
    <r>
      <rPr>
        <sz val="8"/>
        <rFont val="Arial"/>
        <family val="2"/>
        <charset val="162"/>
      </rPr>
      <t>PBL (HE-A) 260</t>
    </r>
  </si>
  <si>
    <r>
      <t>I</t>
    </r>
    <r>
      <rPr>
        <sz val="8"/>
        <rFont val="Arial"/>
        <family val="2"/>
        <charset val="162"/>
      </rPr>
      <t>PBL (HE-A) 280</t>
    </r>
  </si>
  <si>
    <r>
      <t>I</t>
    </r>
    <r>
      <rPr>
        <sz val="8"/>
        <rFont val="Arial"/>
        <family val="2"/>
        <charset val="162"/>
      </rPr>
      <t>PBL (HE-A) 300</t>
    </r>
  </si>
  <si>
    <r>
      <t>I</t>
    </r>
    <r>
      <rPr>
        <sz val="8"/>
        <rFont val="Arial"/>
        <family val="2"/>
        <charset val="162"/>
      </rPr>
      <t>PBL (HE-A) 320</t>
    </r>
  </si>
  <si>
    <r>
      <t>I</t>
    </r>
    <r>
      <rPr>
        <sz val="8"/>
        <rFont val="Arial"/>
        <family val="2"/>
        <charset val="162"/>
      </rPr>
      <t>PBL (HE-A) 340</t>
    </r>
  </si>
  <si>
    <r>
      <t>I</t>
    </r>
    <r>
      <rPr>
        <sz val="8"/>
        <rFont val="Arial"/>
        <family val="2"/>
        <charset val="162"/>
      </rPr>
      <t>PBL (HE-A) 360</t>
    </r>
  </si>
  <si>
    <r>
      <t>I</t>
    </r>
    <r>
      <rPr>
        <sz val="8"/>
        <rFont val="Arial"/>
        <family val="2"/>
        <charset val="162"/>
      </rPr>
      <t>PBL (HE-A) 400</t>
    </r>
  </si>
  <si>
    <r>
      <t>I</t>
    </r>
    <r>
      <rPr>
        <sz val="8"/>
        <rFont val="Arial"/>
        <family val="2"/>
        <charset val="162"/>
      </rPr>
      <t>PBL (HE-A) 450</t>
    </r>
  </si>
  <si>
    <r>
      <t>I</t>
    </r>
    <r>
      <rPr>
        <sz val="8"/>
        <rFont val="Arial"/>
        <family val="2"/>
        <charset val="162"/>
      </rPr>
      <t>PBL (HE-A) 500</t>
    </r>
  </si>
  <si>
    <r>
      <t>I</t>
    </r>
    <r>
      <rPr>
        <sz val="8"/>
        <rFont val="Arial"/>
        <family val="2"/>
        <charset val="162"/>
      </rPr>
      <t>PBL (HE-A) 550</t>
    </r>
  </si>
  <si>
    <r>
      <t>I</t>
    </r>
    <r>
      <rPr>
        <sz val="8"/>
        <rFont val="Arial"/>
        <family val="2"/>
        <charset val="162"/>
      </rPr>
      <t>PBL (HE-A) 600</t>
    </r>
  </si>
  <si>
    <r>
      <t>I</t>
    </r>
    <r>
      <rPr>
        <sz val="8"/>
        <rFont val="Arial"/>
        <family val="2"/>
        <charset val="162"/>
      </rPr>
      <t>PBL (HE-A) 650</t>
    </r>
  </si>
  <si>
    <r>
      <t>I</t>
    </r>
    <r>
      <rPr>
        <sz val="8"/>
        <rFont val="Arial"/>
        <family val="2"/>
        <charset val="162"/>
      </rPr>
      <t>PBL (HE-A) 700</t>
    </r>
  </si>
  <si>
    <r>
      <t>I</t>
    </r>
    <r>
      <rPr>
        <sz val="8"/>
        <rFont val="Arial"/>
        <family val="2"/>
        <charset val="162"/>
      </rPr>
      <t>PBL (HE-A) 800</t>
    </r>
  </si>
  <si>
    <r>
      <t>I</t>
    </r>
    <r>
      <rPr>
        <sz val="8"/>
        <rFont val="Arial"/>
        <family val="2"/>
        <charset val="162"/>
      </rPr>
      <t>PBL (HE-A) 900</t>
    </r>
  </si>
  <si>
    <r>
      <t>I</t>
    </r>
    <r>
      <rPr>
        <sz val="8"/>
        <rFont val="Arial"/>
        <family val="2"/>
        <charset val="162"/>
      </rPr>
      <t>PBL (HE-A) 1000</t>
    </r>
  </si>
  <si>
    <r>
      <t>I</t>
    </r>
    <r>
      <rPr>
        <b/>
        <sz val="8"/>
        <rFont val="Arial"/>
        <family val="2"/>
        <charset val="162"/>
      </rPr>
      <t>PB (HE-B) profiller</t>
    </r>
  </si>
  <si>
    <r>
      <t>I</t>
    </r>
    <r>
      <rPr>
        <sz val="8"/>
        <rFont val="Arial"/>
        <family val="2"/>
        <charset val="162"/>
      </rPr>
      <t>PB (HE-B) 100</t>
    </r>
  </si>
  <si>
    <r>
      <t>I</t>
    </r>
    <r>
      <rPr>
        <sz val="8"/>
        <rFont val="Arial"/>
        <family val="2"/>
        <charset val="162"/>
      </rPr>
      <t>PB (HE-B) 120</t>
    </r>
  </si>
  <si>
    <r>
      <t>I</t>
    </r>
    <r>
      <rPr>
        <sz val="8"/>
        <rFont val="Arial"/>
        <family val="2"/>
        <charset val="162"/>
      </rPr>
      <t>PB (HE-B) 140</t>
    </r>
  </si>
  <si>
    <r>
      <t>I</t>
    </r>
    <r>
      <rPr>
        <sz val="8"/>
        <rFont val="Arial"/>
        <family val="2"/>
        <charset val="162"/>
      </rPr>
      <t>PB (HE-B) 160</t>
    </r>
  </si>
  <si>
    <r>
      <t>I</t>
    </r>
    <r>
      <rPr>
        <sz val="8"/>
        <rFont val="Arial"/>
        <family val="2"/>
        <charset val="162"/>
      </rPr>
      <t>PB (HE-B) 180</t>
    </r>
  </si>
  <si>
    <r>
      <t>I</t>
    </r>
    <r>
      <rPr>
        <sz val="8"/>
        <rFont val="Arial"/>
        <family val="2"/>
        <charset val="162"/>
      </rPr>
      <t>PB (HE-B) 200</t>
    </r>
  </si>
  <si>
    <r>
      <t>I</t>
    </r>
    <r>
      <rPr>
        <sz val="8"/>
        <rFont val="Arial"/>
        <family val="2"/>
        <charset val="162"/>
      </rPr>
      <t>PB (HE-B) 220</t>
    </r>
  </si>
  <si>
    <r>
      <t>I</t>
    </r>
    <r>
      <rPr>
        <sz val="8"/>
        <rFont val="Arial"/>
        <family val="2"/>
        <charset val="162"/>
      </rPr>
      <t>PB (HE-B) 240</t>
    </r>
  </si>
  <si>
    <r>
      <t>I</t>
    </r>
    <r>
      <rPr>
        <sz val="8"/>
        <rFont val="Arial"/>
        <family val="2"/>
        <charset val="162"/>
      </rPr>
      <t>PB (HE-B) 260</t>
    </r>
  </si>
  <si>
    <r>
      <t>I</t>
    </r>
    <r>
      <rPr>
        <sz val="8"/>
        <rFont val="Arial"/>
        <family val="2"/>
        <charset val="162"/>
      </rPr>
      <t>PB (HE-B) 280</t>
    </r>
  </si>
  <si>
    <r>
      <t>I</t>
    </r>
    <r>
      <rPr>
        <sz val="8"/>
        <rFont val="Arial"/>
        <family val="2"/>
        <charset val="162"/>
      </rPr>
      <t>PB (HE-B) 300</t>
    </r>
  </si>
  <si>
    <r>
      <t>I</t>
    </r>
    <r>
      <rPr>
        <sz val="8"/>
        <rFont val="Arial"/>
        <family val="2"/>
        <charset val="162"/>
      </rPr>
      <t>PB (HE-B) 320</t>
    </r>
  </si>
  <si>
    <r>
      <t>I</t>
    </r>
    <r>
      <rPr>
        <sz val="8"/>
        <rFont val="Arial"/>
        <family val="2"/>
        <charset val="162"/>
      </rPr>
      <t>PB (HE-B) 340</t>
    </r>
  </si>
  <si>
    <r>
      <t>I</t>
    </r>
    <r>
      <rPr>
        <sz val="8"/>
        <rFont val="Arial"/>
        <family val="2"/>
        <charset val="162"/>
      </rPr>
      <t>PB (HE-B) 360</t>
    </r>
  </si>
  <si>
    <r>
      <t>I</t>
    </r>
    <r>
      <rPr>
        <sz val="8"/>
        <rFont val="Arial"/>
        <family val="2"/>
        <charset val="162"/>
      </rPr>
      <t>PB (HE-B) 400</t>
    </r>
  </si>
  <si>
    <r>
      <t>I</t>
    </r>
    <r>
      <rPr>
        <sz val="8"/>
        <rFont val="Arial"/>
        <family val="2"/>
        <charset val="162"/>
      </rPr>
      <t>PB (HE-B) 450</t>
    </r>
  </si>
  <si>
    <r>
      <t>I</t>
    </r>
    <r>
      <rPr>
        <sz val="8"/>
        <rFont val="Arial"/>
        <family val="2"/>
        <charset val="162"/>
      </rPr>
      <t>PB (HE-B) 500</t>
    </r>
  </si>
  <si>
    <r>
      <t>I</t>
    </r>
    <r>
      <rPr>
        <sz val="8"/>
        <rFont val="Arial"/>
        <family val="2"/>
        <charset val="162"/>
      </rPr>
      <t>PB (HE-B) 550</t>
    </r>
  </si>
  <si>
    <r>
      <t>I</t>
    </r>
    <r>
      <rPr>
        <sz val="8"/>
        <rFont val="Arial"/>
        <family val="2"/>
        <charset val="162"/>
      </rPr>
      <t>PB (HE-B) 600</t>
    </r>
  </si>
  <si>
    <r>
      <t>I</t>
    </r>
    <r>
      <rPr>
        <sz val="8"/>
        <rFont val="Arial"/>
        <family val="2"/>
        <charset val="162"/>
      </rPr>
      <t>PB (HE-B) 650</t>
    </r>
  </si>
  <si>
    <r>
      <t>I</t>
    </r>
    <r>
      <rPr>
        <sz val="8"/>
        <rFont val="Arial"/>
        <family val="2"/>
        <charset val="162"/>
      </rPr>
      <t>PB (HE-B) 700</t>
    </r>
  </si>
  <si>
    <r>
      <t>I</t>
    </r>
    <r>
      <rPr>
        <sz val="8"/>
        <rFont val="Arial"/>
        <family val="2"/>
        <charset val="162"/>
      </rPr>
      <t>PB (HE-B) 800</t>
    </r>
  </si>
  <si>
    <r>
      <t>I</t>
    </r>
    <r>
      <rPr>
        <sz val="8"/>
        <rFont val="Arial"/>
        <family val="2"/>
        <charset val="162"/>
      </rPr>
      <t>PB (HE-B) 900</t>
    </r>
  </si>
  <si>
    <r>
      <t>I</t>
    </r>
    <r>
      <rPr>
        <sz val="8"/>
        <rFont val="Arial"/>
        <family val="2"/>
        <charset val="162"/>
      </rPr>
      <t>PB (HE-B) 1000</t>
    </r>
  </si>
  <si>
    <r>
      <t>I</t>
    </r>
    <r>
      <rPr>
        <b/>
        <sz val="8"/>
        <rFont val="Arial"/>
        <family val="2"/>
        <charset val="162"/>
      </rPr>
      <t>PBv (HE-M) profiller</t>
    </r>
  </si>
  <si>
    <r>
      <t>I</t>
    </r>
    <r>
      <rPr>
        <sz val="8"/>
        <rFont val="Arial"/>
        <family val="2"/>
        <charset val="162"/>
      </rPr>
      <t>PBv (HE-M) 100</t>
    </r>
  </si>
  <si>
    <r>
      <t>I</t>
    </r>
    <r>
      <rPr>
        <sz val="8"/>
        <rFont val="Arial"/>
        <family val="2"/>
        <charset val="162"/>
      </rPr>
      <t>PBv (HE-M) 120</t>
    </r>
  </si>
  <si>
    <r>
      <t>I</t>
    </r>
    <r>
      <rPr>
        <sz val="8"/>
        <rFont val="Arial"/>
        <family val="2"/>
        <charset val="162"/>
      </rPr>
      <t>PBv (HE-M) 140</t>
    </r>
  </si>
  <si>
    <r>
      <t>I</t>
    </r>
    <r>
      <rPr>
        <sz val="8"/>
        <rFont val="Arial"/>
        <family val="2"/>
        <charset val="162"/>
      </rPr>
      <t>PBv (HE-M) 160</t>
    </r>
  </si>
  <si>
    <r>
      <t>I</t>
    </r>
    <r>
      <rPr>
        <sz val="8"/>
        <rFont val="Arial"/>
        <family val="2"/>
        <charset val="162"/>
      </rPr>
      <t>PBv (HE-M) 180</t>
    </r>
  </si>
  <si>
    <r>
      <t>I</t>
    </r>
    <r>
      <rPr>
        <sz val="8"/>
        <rFont val="Arial"/>
        <family val="2"/>
        <charset val="162"/>
      </rPr>
      <t>PBv (HE-M) 200</t>
    </r>
  </si>
  <si>
    <r>
      <t>I</t>
    </r>
    <r>
      <rPr>
        <sz val="8"/>
        <rFont val="Arial"/>
        <family val="2"/>
        <charset val="162"/>
      </rPr>
      <t>PBv (HE-M) 220</t>
    </r>
  </si>
  <si>
    <r>
      <t>I</t>
    </r>
    <r>
      <rPr>
        <sz val="8"/>
        <rFont val="Arial"/>
        <family val="2"/>
        <charset val="162"/>
      </rPr>
      <t>PBv (HE-M) 240</t>
    </r>
  </si>
  <si>
    <r>
      <t>I</t>
    </r>
    <r>
      <rPr>
        <sz val="8"/>
        <rFont val="Arial"/>
        <family val="2"/>
        <charset val="162"/>
      </rPr>
      <t>PBv (HE-M) 260</t>
    </r>
  </si>
  <si>
    <r>
      <t>I</t>
    </r>
    <r>
      <rPr>
        <sz val="8"/>
        <rFont val="Arial"/>
        <family val="2"/>
        <charset val="162"/>
      </rPr>
      <t>PBv (HE-M) 280</t>
    </r>
  </si>
  <si>
    <r>
      <t>I</t>
    </r>
    <r>
      <rPr>
        <sz val="8"/>
        <rFont val="Arial"/>
        <family val="2"/>
        <charset val="162"/>
      </rPr>
      <t>PBv (HE-M) 300</t>
    </r>
  </si>
  <si>
    <r>
      <t>I</t>
    </r>
    <r>
      <rPr>
        <sz val="8"/>
        <rFont val="Arial"/>
        <family val="2"/>
        <charset val="162"/>
      </rPr>
      <t>PBv (HE-M) 320/305</t>
    </r>
  </si>
  <si>
    <r>
      <t>I</t>
    </r>
    <r>
      <rPr>
        <sz val="8"/>
        <rFont val="Arial"/>
        <family val="2"/>
        <charset val="162"/>
      </rPr>
      <t>PBv (HE-M) 320</t>
    </r>
  </si>
  <si>
    <r>
      <t>I</t>
    </r>
    <r>
      <rPr>
        <sz val="8"/>
        <rFont val="Arial"/>
        <family val="2"/>
        <charset val="162"/>
      </rPr>
      <t>PBv (HE-M) 340</t>
    </r>
  </si>
  <si>
    <r>
      <t>I</t>
    </r>
    <r>
      <rPr>
        <sz val="8"/>
        <rFont val="Arial"/>
        <family val="2"/>
        <charset val="162"/>
      </rPr>
      <t>PBv (HE-M) 360</t>
    </r>
  </si>
  <si>
    <r>
      <t>I</t>
    </r>
    <r>
      <rPr>
        <sz val="8"/>
        <rFont val="Arial"/>
        <family val="2"/>
        <charset val="162"/>
      </rPr>
      <t>PBv (HE-M) 400</t>
    </r>
  </si>
  <si>
    <r>
      <t>I</t>
    </r>
    <r>
      <rPr>
        <sz val="8"/>
        <rFont val="Arial"/>
        <family val="2"/>
        <charset val="162"/>
      </rPr>
      <t>PBv (HE-M) 450</t>
    </r>
  </si>
  <si>
    <r>
      <t>I</t>
    </r>
    <r>
      <rPr>
        <sz val="8"/>
        <rFont val="Arial"/>
        <family val="2"/>
        <charset val="162"/>
      </rPr>
      <t>PBv (HE-M) 500</t>
    </r>
  </si>
  <si>
    <r>
      <t>I</t>
    </r>
    <r>
      <rPr>
        <sz val="8"/>
        <rFont val="Arial"/>
        <family val="2"/>
        <charset val="162"/>
      </rPr>
      <t>PBv (HE-M) 550</t>
    </r>
  </si>
  <si>
    <r>
      <t>I</t>
    </r>
    <r>
      <rPr>
        <sz val="8"/>
        <rFont val="Arial"/>
        <family val="2"/>
        <charset val="162"/>
      </rPr>
      <t>PBv (HE-M) 600</t>
    </r>
  </si>
  <si>
    <r>
      <t>I</t>
    </r>
    <r>
      <rPr>
        <sz val="8"/>
        <rFont val="Arial"/>
        <family val="2"/>
        <charset val="162"/>
      </rPr>
      <t>PBv (HE-M) 650</t>
    </r>
  </si>
  <si>
    <r>
      <t>I</t>
    </r>
    <r>
      <rPr>
        <sz val="8"/>
        <rFont val="Arial"/>
        <family val="2"/>
        <charset val="162"/>
      </rPr>
      <t>PBv (HE-M) 700</t>
    </r>
  </si>
  <si>
    <r>
      <t>I</t>
    </r>
    <r>
      <rPr>
        <sz val="8"/>
        <rFont val="Arial"/>
        <family val="2"/>
        <charset val="162"/>
      </rPr>
      <t>PBv (HE-M) 800</t>
    </r>
  </si>
  <si>
    <r>
      <t>I</t>
    </r>
    <r>
      <rPr>
        <sz val="8"/>
        <rFont val="Arial"/>
        <family val="2"/>
        <charset val="162"/>
      </rPr>
      <t>PBv (HE-M) 900</t>
    </r>
  </si>
  <si>
    <r>
      <t>I</t>
    </r>
    <r>
      <rPr>
        <sz val="8"/>
        <rFont val="Arial"/>
        <family val="2"/>
        <charset val="162"/>
      </rPr>
      <t>PBv (HE-M) 1000</t>
    </r>
  </si>
  <si>
    <t>YENİ</t>
  </si>
  <si>
    <t>cm4</t>
  </si>
  <si>
    <t>cm²</t>
  </si>
  <si>
    <r>
      <rPr>
        <sz val="8"/>
        <color theme="1"/>
        <rFont val="Symbol"/>
        <family val="1"/>
        <charset val="2"/>
      </rPr>
      <t>I</t>
    </r>
    <r>
      <rPr>
        <sz val="8"/>
        <color theme="1"/>
        <rFont val="Arial"/>
        <family val="2"/>
        <charset val="162"/>
      </rPr>
      <t>x =</t>
    </r>
  </si>
  <si>
    <t>A=</t>
  </si>
  <si>
    <t>IPE 200</t>
  </si>
  <si>
    <t>IPE 400</t>
  </si>
  <si>
    <t>IPE 180</t>
  </si>
  <si>
    <t>e1</t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</si>
  <si>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</si>
  <si>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</si>
  <si>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</si>
  <si>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</si>
  <si>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</si>
  <si>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</si>
  <si>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</si>
  <si>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</si>
  <si>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</si>
  <si>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e11</t>
  </si>
  <si>
    <t>e12</t>
  </si>
  <si>
    <t>e13</t>
  </si>
  <si>
    <t>e14</t>
  </si>
  <si>
    <t>e15</t>
  </si>
  <si>
    <t>e16</t>
  </si>
  <si>
    <t>e17</t>
  </si>
  <si>
    <t>e18</t>
  </si>
  <si>
    <t>e19</t>
  </si>
  <si>
    <t>e20</t>
  </si>
  <si>
    <t>eleman yerel rijitlik matris değerleri</t>
  </si>
  <si>
    <t>e</t>
  </si>
  <si>
    <r>
      <rPr>
        <sz val="8"/>
        <color theme="1"/>
        <rFont val="Symbol"/>
        <family val="1"/>
        <charset val="2"/>
      </rPr>
      <t>I</t>
    </r>
    <r>
      <rPr>
        <sz val="8"/>
        <color theme="1"/>
        <rFont val="Arial"/>
        <family val="2"/>
        <charset val="162"/>
      </rPr>
      <t>x(cm4)</t>
    </r>
  </si>
  <si>
    <t>A(cm²)</t>
  </si>
  <si>
    <t>L(cm)</t>
  </si>
  <si>
    <t>A * E / L</t>
  </si>
  <si>
    <r>
      <t xml:space="preserve">12 * E * </t>
    </r>
    <r>
      <rPr>
        <sz val="8"/>
        <color theme="1"/>
        <rFont val="Symbol"/>
        <family val="1"/>
        <charset val="2"/>
      </rPr>
      <t>I</t>
    </r>
    <r>
      <rPr>
        <sz val="8"/>
        <color theme="1"/>
        <rFont val="Arial"/>
        <family val="2"/>
        <charset val="162"/>
      </rPr>
      <t xml:space="preserve"> / L</t>
    </r>
    <r>
      <rPr>
        <vertAlign val="superscript"/>
        <sz val="8"/>
        <color theme="1"/>
        <rFont val="Arial"/>
        <family val="2"/>
        <charset val="162"/>
      </rPr>
      <t>3</t>
    </r>
  </si>
  <si>
    <r>
      <t xml:space="preserve">6 * E * </t>
    </r>
    <r>
      <rPr>
        <sz val="8"/>
        <color theme="1"/>
        <rFont val="Symbol"/>
        <family val="1"/>
        <charset val="2"/>
      </rPr>
      <t>I</t>
    </r>
    <r>
      <rPr>
        <sz val="8"/>
        <color theme="1"/>
        <rFont val="Arial"/>
        <family val="2"/>
        <charset val="162"/>
      </rPr>
      <t xml:space="preserve"> / L</t>
    </r>
    <r>
      <rPr>
        <vertAlign val="superscript"/>
        <sz val="8"/>
        <color theme="1"/>
        <rFont val="Arial"/>
        <family val="2"/>
        <charset val="162"/>
      </rPr>
      <t>2</t>
    </r>
  </si>
  <si>
    <r>
      <t xml:space="preserve">4 * E * </t>
    </r>
    <r>
      <rPr>
        <sz val="8"/>
        <color theme="1"/>
        <rFont val="Symbol"/>
        <family val="1"/>
        <charset val="2"/>
      </rPr>
      <t>I</t>
    </r>
    <r>
      <rPr>
        <sz val="8"/>
        <color theme="1"/>
        <rFont val="Arial"/>
        <family val="2"/>
        <charset val="162"/>
      </rPr>
      <t xml:space="preserve"> / L</t>
    </r>
  </si>
  <si>
    <r>
      <t xml:space="preserve">2 * E * </t>
    </r>
    <r>
      <rPr>
        <sz val="8"/>
        <color theme="1"/>
        <rFont val="Symbol"/>
        <family val="1"/>
        <charset val="2"/>
      </rPr>
      <t>I</t>
    </r>
    <r>
      <rPr>
        <sz val="8"/>
        <color theme="1"/>
        <rFont val="Arial"/>
        <family val="2"/>
        <charset val="162"/>
      </rPr>
      <t xml:space="preserve"> / L</t>
    </r>
  </si>
  <si>
    <t xml:space="preserve"> - A * E / L</t>
  </si>
  <si>
    <r>
      <t xml:space="preserve"> - 12 * E * </t>
    </r>
    <r>
      <rPr>
        <sz val="8"/>
        <color theme="1"/>
        <rFont val="Symbol"/>
        <family val="1"/>
        <charset val="2"/>
      </rPr>
      <t>I</t>
    </r>
    <r>
      <rPr>
        <sz val="8"/>
        <color theme="1"/>
        <rFont val="Arial"/>
        <family val="2"/>
        <charset val="162"/>
      </rPr>
      <t xml:space="preserve"> / L</t>
    </r>
    <r>
      <rPr>
        <vertAlign val="superscript"/>
        <sz val="8"/>
        <color theme="1"/>
        <rFont val="Arial"/>
        <family val="2"/>
        <charset val="162"/>
      </rPr>
      <t>3</t>
    </r>
  </si>
  <si>
    <r>
      <t xml:space="preserve"> - 6 * E * </t>
    </r>
    <r>
      <rPr>
        <sz val="8"/>
        <color theme="1"/>
        <rFont val="Symbol"/>
        <family val="1"/>
        <charset val="2"/>
      </rPr>
      <t>I</t>
    </r>
    <r>
      <rPr>
        <sz val="8"/>
        <color theme="1"/>
        <rFont val="Arial"/>
        <family val="2"/>
        <charset val="162"/>
      </rPr>
      <t xml:space="preserve"> / L</t>
    </r>
    <r>
      <rPr>
        <vertAlign val="superscript"/>
        <sz val="8"/>
        <color theme="1"/>
        <rFont val="Arial"/>
        <family val="2"/>
        <charset val="162"/>
      </rPr>
      <t>2</t>
    </r>
  </si>
  <si>
    <t>k =</t>
  </si>
  <si>
    <t>ke</t>
  </si>
  <si>
    <t>=</t>
  </si>
  <si>
    <t>transformasyon matrisleri</t>
  </si>
  <si>
    <r>
      <t xml:space="preserve">cos </t>
    </r>
    <r>
      <rPr>
        <sz val="8"/>
        <color theme="1"/>
        <rFont val="Symbol"/>
        <family val="1"/>
        <charset val="2"/>
      </rPr>
      <t>q</t>
    </r>
  </si>
  <si>
    <r>
      <t xml:space="preserve">sin </t>
    </r>
    <r>
      <rPr>
        <sz val="8"/>
        <color theme="1"/>
        <rFont val="Symbol"/>
        <family val="1"/>
        <charset val="2"/>
      </rPr>
      <t>q</t>
    </r>
  </si>
  <si>
    <r>
      <t xml:space="preserve"> - sin </t>
    </r>
    <r>
      <rPr>
        <sz val="8"/>
        <color theme="1"/>
        <rFont val="Symbol"/>
        <family val="1"/>
        <charset val="2"/>
      </rPr>
      <t>q</t>
    </r>
  </si>
  <si>
    <t>yön cos, sin</t>
  </si>
  <si>
    <t>cos</t>
  </si>
  <si>
    <t>sin</t>
  </si>
  <si>
    <t>T =</t>
  </si>
  <si>
    <t xml:space="preserve">kiriş çubukları için </t>
  </si>
  <si>
    <t>Ke</t>
  </si>
  <si>
    <r>
      <t xml:space="preserve"> = T</t>
    </r>
    <r>
      <rPr>
        <vertAlign val="superscript"/>
        <sz val="8"/>
        <color theme="1"/>
        <rFont val="Arial"/>
        <family val="2"/>
        <charset val="162"/>
      </rPr>
      <t>T</t>
    </r>
    <r>
      <rPr>
        <sz val="8"/>
        <color theme="1"/>
        <rFont val="Arial"/>
        <family val="2"/>
        <charset val="162"/>
      </rPr>
      <t xml:space="preserve"> * k' * Tc =</t>
    </r>
  </si>
  <si>
    <t>*</t>
  </si>
  <si>
    <t>global serbestlik numaraları</t>
  </si>
  <si>
    <t>elemanların global matristeki yerleri</t>
  </si>
  <si>
    <t>düğüm no.</t>
  </si>
  <si>
    <t>u</t>
  </si>
  <si>
    <t>v</t>
  </si>
  <si>
    <t>q</t>
  </si>
  <si>
    <t>1,2,3,4,5,6</t>
  </si>
  <si>
    <t>4,5,6,7,8,9</t>
  </si>
  <si>
    <t>7,8,9,10,11,12</t>
  </si>
  <si>
    <t>L</t>
  </si>
  <si>
    <t>w</t>
  </si>
  <si>
    <t>F1</t>
  </si>
  <si>
    <t>F2</t>
  </si>
  <si>
    <t>F3</t>
  </si>
  <si>
    <t>F4</t>
  </si>
  <si>
    <t>F5</t>
  </si>
  <si>
    <t>F6</t>
  </si>
  <si>
    <t>Peg1</t>
  </si>
  <si>
    <t>Peg2</t>
  </si>
  <si>
    <t>Peg3</t>
  </si>
  <si>
    <t>Peg4</t>
  </si>
  <si>
    <t>Peg5</t>
  </si>
  <si>
    <t>Peg6</t>
  </si>
  <si>
    <t>Pxi</t>
  </si>
  <si>
    <t>Pyi</t>
  </si>
  <si>
    <t>Mzi</t>
  </si>
  <si>
    <t>Pxj</t>
  </si>
  <si>
    <t>Pyj</t>
  </si>
  <si>
    <t>Mzj</t>
  </si>
  <si>
    <t>Px =</t>
  </si>
  <si>
    <t>Py =</t>
  </si>
  <si>
    <t>Mz =</t>
  </si>
  <si>
    <t>kuvvet matris</t>
  </si>
  <si>
    <t>deplasman matris</t>
  </si>
  <si>
    <t>Global matris</t>
  </si>
  <si>
    <t>deplasman mat.</t>
  </si>
  <si>
    <t>transformasyon matr.</t>
  </si>
  <si>
    <t>DL</t>
  </si>
  <si>
    <t>Ke matris</t>
  </si>
  <si>
    <t>çubuk kesit tesirleri</t>
  </si>
  <si>
    <t>N</t>
  </si>
  <si>
    <t>V</t>
  </si>
  <si>
    <t xml:space="preserve"> = dg = </t>
  </si>
  <si>
    <t>Qo = k * DL =</t>
  </si>
  <si>
    <t>Qf =</t>
  </si>
  <si>
    <t>M</t>
  </si>
  <si>
    <t>mesnet reaksiyonları</t>
  </si>
  <si>
    <t>Rx1 =</t>
  </si>
  <si>
    <t>Ry1 =</t>
  </si>
  <si>
    <t>M1 =</t>
  </si>
  <si>
    <t>m</t>
  </si>
  <si>
    <t>eleman elastisite modülü</t>
  </si>
  <si>
    <t>E =</t>
  </si>
  <si>
    <t>N/mm²</t>
  </si>
  <si>
    <t>sağ kolonlar çubukları</t>
  </si>
  <si>
    <t>sol kolonlar çubukları için</t>
  </si>
  <si>
    <t>diyagonaller için</t>
  </si>
  <si>
    <t>T</t>
  </si>
  <si>
    <t>10,11,12,13,14,15</t>
  </si>
  <si>
    <t>13,14,15,16,17,18</t>
  </si>
  <si>
    <t>19,20,21,22,23,24</t>
  </si>
  <si>
    <t>22,23,24,25,26,27</t>
  </si>
  <si>
    <t>25,26,27,28,29,30</t>
  </si>
  <si>
    <t>28,29,30,31,32,33</t>
  </si>
  <si>
    <t>31,32,33,34,35,36</t>
  </si>
  <si>
    <t>4,5,6,31,32,33</t>
  </si>
  <si>
    <t>7,8,9,28,29,30</t>
  </si>
  <si>
    <t>10,11,12,25,26,27</t>
  </si>
  <si>
    <t>13,14,15,22,23,24</t>
  </si>
  <si>
    <t>16,17,18,19,20,21</t>
  </si>
  <si>
    <t>1,2,3,31,32,33</t>
  </si>
  <si>
    <t>7,8,9,31,32,33</t>
  </si>
  <si>
    <t>7,8,9,25,26,27</t>
  </si>
  <si>
    <t>13,14,15,25,26,27</t>
  </si>
  <si>
    <t>13,14,15,19,20,21</t>
  </si>
  <si>
    <t>Dikkat sadece sarı hücrelere data girilecek.</t>
  </si>
  <si>
    <t>Rx12 =</t>
  </si>
  <si>
    <t>Ry12 =</t>
  </si>
  <si>
    <t>M12 =</t>
  </si>
  <si>
    <t>k=</t>
  </si>
  <si>
    <t>deplasmanlar</t>
  </si>
  <si>
    <t>menet tepkileri</t>
  </si>
  <si>
    <t>kat deplasmanı</t>
  </si>
  <si>
    <t>düğüm noktası</t>
  </si>
  <si>
    <t>Ux</t>
  </si>
  <si>
    <t>Uy</t>
  </si>
  <si>
    <t>R1x</t>
  </si>
  <si>
    <t>(KN)</t>
  </si>
  <si>
    <t>kat</t>
  </si>
  <si>
    <t xml:space="preserve">sol </t>
  </si>
  <si>
    <t>sağ</t>
  </si>
  <si>
    <t>ortalama</t>
  </si>
  <si>
    <t>göreli kat öt.</t>
  </si>
  <si>
    <t>R1y</t>
  </si>
  <si>
    <t>(mm)</t>
  </si>
  <si>
    <t>(rad)</t>
  </si>
  <si>
    <t>M1</t>
  </si>
  <si>
    <t>(KNm)</t>
  </si>
  <si>
    <t>1.ci kat</t>
  </si>
  <si>
    <t>çubuk başlangıç ve bitiş kesit tesirleri</t>
  </si>
  <si>
    <t>N (KN)</t>
  </si>
  <si>
    <t>N = çubuk uç eksenel kuvvet</t>
  </si>
  <si>
    <t>V (KN)</t>
  </si>
  <si>
    <t>V = çubuk uç kesme kuvveti</t>
  </si>
  <si>
    <t>M (KNm)</t>
  </si>
  <si>
    <t>M = çubuk uç momenti</t>
  </si>
  <si>
    <t>2.ci kat</t>
  </si>
  <si>
    <t>3.cü kat</t>
  </si>
  <si>
    <t>4.cü kat</t>
  </si>
  <si>
    <t>5.ci kat</t>
  </si>
  <si>
    <t>Not : 1 ve 12 nolu mesnetler mafsallıdır.Çapraz uçları mafsallıdır.Kiriş uçları mafsallıdır.Diğer çubuk uçları rijittir.</t>
  </si>
  <si>
    <t>i mafsal j ucu mafsal için (kirişler ve çaprazlar için)</t>
  </si>
  <si>
    <r>
      <t xml:space="preserve">3 * E * </t>
    </r>
    <r>
      <rPr>
        <sz val="8"/>
        <color theme="1"/>
        <rFont val="Symbol"/>
        <family val="1"/>
        <charset val="2"/>
      </rPr>
      <t>I</t>
    </r>
    <r>
      <rPr>
        <sz val="8"/>
        <color theme="1"/>
        <rFont val="Arial"/>
        <family val="2"/>
        <charset val="162"/>
      </rPr>
      <t xml:space="preserve"> / L</t>
    </r>
    <r>
      <rPr>
        <vertAlign val="superscript"/>
        <sz val="8"/>
        <color theme="1"/>
        <rFont val="Arial"/>
        <family val="2"/>
        <charset val="162"/>
      </rPr>
      <t>3</t>
    </r>
  </si>
  <si>
    <r>
      <t xml:space="preserve"> - 3 * E * </t>
    </r>
    <r>
      <rPr>
        <sz val="8"/>
        <color theme="1"/>
        <rFont val="Symbol"/>
        <family val="1"/>
        <charset val="2"/>
      </rPr>
      <t>I</t>
    </r>
    <r>
      <rPr>
        <sz val="8"/>
        <color theme="1"/>
        <rFont val="Arial"/>
        <family val="2"/>
        <charset val="162"/>
      </rPr>
      <t xml:space="preserve"> / L</t>
    </r>
    <r>
      <rPr>
        <vertAlign val="superscript"/>
        <sz val="8"/>
        <color theme="1"/>
        <rFont val="Arial"/>
        <family val="2"/>
        <charset val="162"/>
      </rPr>
      <t>3</t>
    </r>
  </si>
  <si>
    <r>
      <t xml:space="preserve">3 * E * </t>
    </r>
    <r>
      <rPr>
        <sz val="8"/>
        <color theme="1"/>
        <rFont val="Symbol"/>
        <family val="1"/>
        <charset val="2"/>
      </rPr>
      <t>I</t>
    </r>
    <r>
      <rPr>
        <sz val="8"/>
        <color theme="1"/>
        <rFont val="Arial"/>
        <family val="2"/>
        <charset val="162"/>
      </rPr>
      <t xml:space="preserve"> / L</t>
    </r>
    <r>
      <rPr>
        <vertAlign val="superscript"/>
        <sz val="8"/>
        <color theme="1"/>
        <rFont val="Arial"/>
        <family val="2"/>
        <charset val="162"/>
      </rPr>
      <t>2</t>
    </r>
  </si>
  <si>
    <r>
      <t xml:space="preserve"> - 3 * E * </t>
    </r>
    <r>
      <rPr>
        <sz val="8"/>
        <color theme="1"/>
        <rFont val="Symbol"/>
        <family val="1"/>
        <charset val="2"/>
      </rPr>
      <t>I</t>
    </r>
    <r>
      <rPr>
        <sz val="8"/>
        <color theme="1"/>
        <rFont val="Arial"/>
        <family val="2"/>
        <charset val="162"/>
      </rPr>
      <t xml:space="preserve"> / L</t>
    </r>
    <r>
      <rPr>
        <vertAlign val="superscript"/>
        <sz val="8"/>
        <color theme="1"/>
        <rFont val="Arial"/>
        <family val="2"/>
        <charset val="162"/>
      </rPr>
      <t>2</t>
    </r>
  </si>
  <si>
    <r>
      <t xml:space="preserve">3 * E * </t>
    </r>
    <r>
      <rPr>
        <sz val="8"/>
        <color theme="1"/>
        <rFont val="Symbol"/>
        <family val="1"/>
        <charset val="2"/>
      </rPr>
      <t>I</t>
    </r>
    <r>
      <rPr>
        <sz val="8"/>
        <color theme="1"/>
        <rFont val="Arial"/>
        <family val="2"/>
        <charset val="162"/>
      </rPr>
      <t xml:space="preserve"> / L</t>
    </r>
  </si>
  <si>
    <t>i ucu rijit j ucu mafsal çubuk için (sağ ilk kat kolonu için )</t>
  </si>
  <si>
    <t>i ucu mafsal j ucu rijit çubuk için (sol ilk kat kolonu için )</t>
  </si>
  <si>
    <t>global kuvvet matrisi</t>
  </si>
  <si>
    <t>yerel kuvvet matrisi</t>
  </si>
  <si>
    <t xml:space="preserve">iki ucu rijit çubuk için (üst kat kolonlar için) </t>
  </si>
  <si>
    <t>Maç (KNm)</t>
  </si>
  <si>
    <t>Maç = çubuk açıklık momenti</t>
  </si>
  <si>
    <t>değerler sap2000 ile tutmaktadır.Çaprazları veya diğer çubukları farklı profil ile hesaplamak istersenirse yandaki profil tablosunun en altındaki "yeni" satırlarına data giriniz.</t>
  </si>
  <si>
    <r>
      <rPr>
        <b/>
        <sz val="12"/>
        <color theme="7" tint="-0.499984740745262"/>
        <rFont val="Arial"/>
        <family val="2"/>
        <charset val="162"/>
      </rPr>
      <t xml:space="preserve">5 KAT ŞAŞIRTMALI ÇAPRAZLI DÜZLEM MAFSALLI ÇERÇEVE MATRİS DEPLASMAN YÖNTEMİYLE HESABI </t>
    </r>
    <r>
      <rPr>
        <b/>
        <sz val="8"/>
        <color theme="7" tint="-0.499984740745262"/>
        <rFont val="Arial"/>
        <family val="2"/>
        <charset val="162"/>
      </rPr>
      <t xml:space="preserve">
(inş.müh. Gürcan BERBEROĞLU tel:0532 366 02 04   www.betoncelik.com )                                                                                                                                                                     </t>
    </r>
  </si>
  <si>
    <t>R12x</t>
  </si>
  <si>
    <t>R12y</t>
  </si>
  <si>
    <t>M12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</si>
</sst>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8"/>
      <color theme="1"/>
      <name val="Arial"/>
      <family val="2"/>
      <charset val="162"/>
    </font>
    <font>
      <sz val="8"/>
      <color theme="1"/>
      <name val="Arial"/>
      <family val="2"/>
      <charset val="162"/>
    </font>
    <font>
      <sz val="8"/>
      <name val="Arial"/>
      <family val="2"/>
      <charset val="162"/>
    </font>
    <font>
      <vertAlign val="superscript"/>
      <sz val="8"/>
      <name val="Arial"/>
      <family val="2"/>
      <charset val="162"/>
    </font>
    <font>
      <b/>
      <sz val="8"/>
      <name val="Symbol"/>
      <family val="1"/>
      <charset val="2"/>
    </font>
    <font>
      <b/>
      <sz val="8"/>
      <name val="Arial"/>
      <family val="2"/>
      <charset val="162"/>
    </font>
    <font>
      <sz val="8"/>
      <name val="Symbol"/>
      <family val="1"/>
      <charset val="2"/>
    </font>
    <font>
      <i/>
      <u/>
      <sz val="8"/>
      <color theme="1"/>
      <name val="Arial"/>
      <family val="2"/>
      <charset val="162"/>
    </font>
    <font>
      <sz val="8"/>
      <color theme="1"/>
      <name val="Arial"/>
      <family val="1"/>
      <charset val="2"/>
    </font>
    <font>
      <sz val="8"/>
      <color theme="1"/>
      <name val="Symbol"/>
      <family val="1"/>
      <charset val="2"/>
    </font>
    <font>
      <b/>
      <i/>
      <sz val="8"/>
      <color theme="1"/>
      <name val="Arial"/>
      <family val="2"/>
      <charset val="162"/>
    </font>
    <font>
      <i/>
      <sz val="8"/>
      <color theme="1"/>
      <name val="Arial"/>
      <family val="2"/>
      <charset val="162"/>
    </font>
    <font>
      <vertAlign val="superscript"/>
      <sz val="8"/>
      <color theme="1"/>
      <name val="Arial"/>
      <family val="2"/>
      <charset val="162"/>
    </font>
    <font>
      <sz val="7"/>
      <color theme="1"/>
      <name val="Arial"/>
      <family val="2"/>
      <charset val="162"/>
    </font>
    <font>
      <u/>
      <sz val="8"/>
      <color theme="1"/>
      <name val="Arial"/>
      <family val="2"/>
      <charset val="162"/>
    </font>
    <font>
      <b/>
      <sz val="8"/>
      <color theme="7" tint="-0.499984740745262"/>
      <name val="Arial"/>
      <family val="2"/>
      <charset val="162"/>
    </font>
    <font>
      <b/>
      <sz val="12"/>
      <color theme="7" tint="-0.499984740745262"/>
      <name val="Arial"/>
      <family val="2"/>
      <charset val="162"/>
    </font>
    <font>
      <b/>
      <sz val="8"/>
      <color rgb="FFFF000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0" fillId="0" borderId="0" xfId="0" applyAlignment="1" applyProtection="1">
      <alignment vertical="center"/>
      <protection hidden="1"/>
    </xf>
    <xf numFmtId="0" fontId="0" fillId="2" borderId="0" xfId="0" applyFill="1" applyAlignment="1" applyProtection="1">
      <alignment vertic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7" fillId="0" borderId="0" xfId="0" applyFont="1" applyAlignment="1" applyProtection="1">
      <alignment vertical="center"/>
      <protection hidden="1"/>
    </xf>
    <xf numFmtId="0" fontId="1" fillId="0" borderId="0" xfId="0" applyFont="1" applyAlignment="1" applyProtection="1">
      <alignment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0" fillId="4" borderId="0" xfId="0" applyFill="1" applyAlignment="1" applyProtection="1">
      <alignment vertical="center"/>
      <protection hidden="1"/>
    </xf>
    <xf numFmtId="0" fontId="10" fillId="0" borderId="0" xfId="0" applyFont="1" applyAlignment="1" applyProtection="1">
      <alignment vertical="center"/>
      <protection hidden="1"/>
    </xf>
    <xf numFmtId="0" fontId="7" fillId="3" borderId="2" xfId="0" applyFont="1" applyFill="1" applyBorder="1" applyAlignment="1" applyProtection="1">
      <alignment vertical="center"/>
      <protection hidden="1"/>
    </xf>
    <xf numFmtId="0" fontId="0" fillId="3" borderId="4" xfId="0" applyFill="1" applyBorder="1" applyAlignment="1" applyProtection="1">
      <alignment vertical="center"/>
      <protection hidden="1"/>
    </xf>
    <xf numFmtId="0" fontId="0" fillId="3" borderId="5" xfId="0" applyFill="1" applyBorder="1" applyAlignment="1" applyProtection="1">
      <alignment vertical="center"/>
      <protection hidden="1"/>
    </xf>
    <xf numFmtId="0" fontId="0" fillId="3" borderId="6" xfId="0" applyFill="1" applyBorder="1" applyAlignment="1" applyProtection="1">
      <alignment vertical="center"/>
      <protection hidden="1"/>
    </xf>
    <xf numFmtId="0" fontId="0" fillId="6" borderId="0" xfId="0" applyFill="1" applyAlignment="1" applyProtection="1">
      <alignment vertical="center"/>
      <protection hidden="1"/>
    </xf>
    <xf numFmtId="0" fontId="0" fillId="0" borderId="0" xfId="0" applyAlignment="1" applyProtection="1">
      <alignment horizontal="right" vertical="center"/>
      <protection hidden="1"/>
    </xf>
    <xf numFmtId="0" fontId="14" fillId="0" borderId="0" xfId="0" applyFont="1" applyAlignment="1" applyProtection="1">
      <alignment vertical="center"/>
      <protection hidden="1"/>
    </xf>
    <xf numFmtId="0" fontId="1" fillId="0" borderId="20" xfId="0" applyFont="1" applyBorder="1" applyAlignment="1" applyProtection="1">
      <alignment vertical="center"/>
      <protection hidden="1"/>
    </xf>
    <xf numFmtId="0" fontId="11" fillId="0" borderId="0" xfId="0" applyFont="1" applyAlignment="1" applyProtection="1">
      <alignment vertical="center"/>
      <protection hidden="1"/>
    </xf>
    <xf numFmtId="0" fontId="0" fillId="0" borderId="21" xfId="0" applyBorder="1" applyAlignment="1" applyProtection="1">
      <alignment vertical="center"/>
      <protection hidden="1"/>
    </xf>
    <xf numFmtId="0" fontId="17" fillId="0" borderId="0" xfId="0" applyFont="1" applyAlignment="1" applyProtection="1">
      <alignment vertical="center"/>
      <protection hidden="1"/>
    </xf>
    <xf numFmtId="0" fontId="0" fillId="0" borderId="20" xfId="0" applyBorder="1" applyAlignment="1" applyProtection="1">
      <alignment vertical="center"/>
      <protection hidden="1"/>
    </xf>
    <xf numFmtId="0" fontId="8" fillId="0" borderId="0" xfId="0" applyFont="1" applyAlignment="1" applyProtection="1">
      <alignment vertical="center"/>
      <protection hidden="1"/>
    </xf>
    <xf numFmtId="0" fontId="0" fillId="0" borderId="0" xfId="0" applyAlignment="1" applyProtection="1">
      <alignment vertical="center" textRotation="90"/>
      <protection hidden="1"/>
    </xf>
    <xf numFmtId="0" fontId="0" fillId="0" borderId="34" xfId="0" applyBorder="1" applyAlignment="1" applyProtection="1">
      <alignment vertical="center"/>
      <protection hidden="1"/>
    </xf>
    <xf numFmtId="0" fontId="0" fillId="0" borderId="41" xfId="0" applyBorder="1" applyAlignment="1" applyProtection="1">
      <alignment vertical="center"/>
      <protection hidden="1"/>
    </xf>
    <xf numFmtId="0" fontId="0" fillId="0" borderId="42" xfId="0" applyBorder="1" applyAlignment="1" applyProtection="1">
      <alignment vertical="center"/>
      <protection hidden="1"/>
    </xf>
    <xf numFmtId="0" fontId="0" fillId="0" borderId="0" xfId="0" applyAlignment="1" applyProtection="1">
      <alignment horizontal="left" vertical="center"/>
      <protection hidden="1"/>
    </xf>
    <xf numFmtId="0" fontId="11" fillId="3" borderId="2" xfId="0" applyFont="1" applyFill="1" applyBorder="1" applyAlignment="1" applyProtection="1">
      <alignment horizontal="center" vertical="center"/>
      <protection hidden="1"/>
    </xf>
    <xf numFmtId="0" fontId="0" fillId="3" borderId="29" xfId="0" applyFill="1" applyBorder="1" applyAlignment="1" applyProtection="1">
      <alignment horizontal="center" vertical="center"/>
      <protection hidden="1"/>
    </xf>
    <xf numFmtId="0" fontId="0" fillId="3" borderId="30" xfId="0" applyFill="1" applyBorder="1" applyAlignment="1" applyProtection="1">
      <alignment horizontal="center" vertical="center"/>
      <protection hidden="1"/>
    </xf>
    <xf numFmtId="0" fontId="0" fillId="3" borderId="20" xfId="0" applyFill="1" applyBorder="1" applyAlignment="1" applyProtection="1">
      <alignment horizontal="center" vertical="center"/>
      <protection hidden="1"/>
    </xf>
    <xf numFmtId="0" fontId="0" fillId="3" borderId="14" xfId="0" applyFill="1" applyBorder="1" applyAlignment="1" applyProtection="1">
      <alignment horizontal="center" vertical="center"/>
      <protection hidden="1"/>
    </xf>
    <xf numFmtId="0" fontId="0" fillId="3" borderId="34" xfId="0" applyFill="1" applyBorder="1" applyAlignment="1" applyProtection="1">
      <alignment horizontal="center" vertical="center"/>
      <protection hidden="1"/>
    </xf>
    <xf numFmtId="0" fontId="0" fillId="3" borderId="35" xfId="0" applyFill="1" applyBorder="1" applyAlignment="1" applyProtection="1">
      <alignment horizontal="center" vertical="center"/>
      <protection hidden="1"/>
    </xf>
    <xf numFmtId="0" fontId="0" fillId="3" borderId="4" xfId="0" applyFill="1" applyBorder="1" applyAlignment="1" applyProtection="1">
      <alignment horizontal="center" vertical="center"/>
      <protection hidden="1"/>
    </xf>
    <xf numFmtId="0" fontId="0" fillId="3" borderId="5" xfId="0" applyFill="1" applyBorder="1" applyAlignment="1" applyProtection="1">
      <alignment horizontal="center" vertical="center"/>
      <protection hidden="1"/>
    </xf>
    <xf numFmtId="0" fontId="0" fillId="3" borderId="6" xfId="0" applyFill="1" applyBorder="1" applyAlignment="1" applyProtection="1">
      <alignment horizontal="center" vertical="center"/>
      <protection hidden="1"/>
    </xf>
    <xf numFmtId="0" fontId="0" fillId="0" borderId="4" xfId="0" applyBorder="1" applyAlignment="1" applyProtection="1">
      <alignment horizontal="center" vertical="center"/>
      <protection hidden="1"/>
    </xf>
    <xf numFmtId="0" fontId="0" fillId="0" borderId="5" xfId="0" applyBorder="1" applyAlignment="1" applyProtection="1">
      <alignment horizontal="center" vertical="center"/>
      <protection hidden="1"/>
    </xf>
    <xf numFmtId="0" fontId="0" fillId="0" borderId="44" xfId="0" applyBorder="1" applyAlignment="1" applyProtection="1">
      <alignment horizontal="center" vertical="center"/>
      <protection hidden="1"/>
    </xf>
    <xf numFmtId="0" fontId="0" fillId="3" borderId="17" xfId="0" applyFill="1" applyBorder="1" applyAlignment="1" applyProtection="1">
      <alignment horizontal="center" vertical="center"/>
      <protection hidden="1"/>
    </xf>
    <xf numFmtId="0" fontId="0" fillId="3" borderId="40" xfId="0" applyFill="1" applyBorder="1" applyAlignment="1" applyProtection="1">
      <alignment horizontal="center" vertical="center"/>
      <protection hidden="1"/>
    </xf>
    <xf numFmtId="0" fontId="0" fillId="0" borderId="3" xfId="0" applyBorder="1" applyAlignment="1" applyProtection="1">
      <alignment horizontal="center" vertical="center"/>
      <protection hidden="1"/>
    </xf>
    <xf numFmtId="0" fontId="0" fillId="0" borderId="32" xfId="0" applyBorder="1" applyAlignment="1" applyProtection="1">
      <alignment horizontal="center" vertical="center"/>
      <protection hidden="1"/>
    </xf>
    <xf numFmtId="0" fontId="0" fillId="3" borderId="2" xfId="0" applyFill="1" applyBorder="1" applyAlignment="1" applyProtection="1">
      <alignment horizontal="center" vertical="center"/>
      <protection hidden="1"/>
    </xf>
    <xf numFmtId="0" fontId="0" fillId="3" borderId="36" xfId="0" applyFill="1" applyBorder="1" applyAlignment="1" applyProtection="1">
      <alignment horizontal="center" vertical="center"/>
      <protection hidden="1"/>
    </xf>
    <xf numFmtId="0" fontId="0" fillId="0" borderId="2" xfId="0" applyBorder="1" applyAlignment="1" applyProtection="1">
      <alignment horizontal="center" vertical="center"/>
      <protection hidden="1"/>
    </xf>
    <xf numFmtId="0" fontId="0" fillId="0" borderId="33" xfId="0" applyBorder="1" applyAlignment="1" applyProtection="1">
      <alignment horizontal="center" vertical="center"/>
      <protection hidden="1"/>
    </xf>
    <xf numFmtId="0" fontId="0" fillId="0" borderId="25" xfId="0" applyBorder="1" applyAlignment="1" applyProtection="1">
      <alignment horizontal="center" vertical="center"/>
      <protection hidden="1"/>
    </xf>
    <xf numFmtId="0" fontId="0" fillId="0" borderId="38" xfId="0" applyBorder="1" applyAlignment="1" applyProtection="1">
      <alignment horizontal="center" vertical="center"/>
      <protection hidden="1"/>
    </xf>
    <xf numFmtId="0" fontId="0" fillId="0" borderId="23" xfId="0" applyBorder="1" applyAlignment="1" applyProtection="1">
      <alignment horizontal="center" vertical="center"/>
      <protection hidden="1"/>
    </xf>
    <xf numFmtId="0" fontId="0" fillId="0" borderId="39" xfId="0" applyBorder="1" applyAlignment="1" applyProtection="1">
      <alignment horizontal="center" vertical="center"/>
      <protection hidden="1"/>
    </xf>
    <xf numFmtId="0" fontId="0" fillId="0" borderId="36" xfId="0" applyBorder="1" applyAlignment="1" applyProtection="1">
      <alignment horizontal="center" vertical="center"/>
      <protection hidden="1"/>
    </xf>
    <xf numFmtId="0" fontId="0" fillId="0" borderId="37" xfId="0" applyBorder="1" applyAlignment="1" applyProtection="1">
      <alignment horizontal="center" vertical="center"/>
      <protection hidden="1"/>
    </xf>
    <xf numFmtId="0" fontId="0" fillId="3" borderId="1" xfId="0" applyFill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11" fillId="3" borderId="17" xfId="0" applyFont="1" applyFill="1" applyBorder="1" applyAlignment="1" applyProtection="1">
      <alignment horizontal="center" vertical="center" wrapText="1"/>
      <protection hidden="1"/>
    </xf>
    <xf numFmtId="0" fontId="11" fillId="3" borderId="18" xfId="0" applyFont="1" applyFill="1" applyBorder="1" applyAlignment="1" applyProtection="1">
      <alignment horizontal="center" vertical="center" wrapText="1"/>
      <protection hidden="1"/>
    </xf>
    <xf numFmtId="0" fontId="11" fillId="3" borderId="19" xfId="0" applyFont="1" applyFill="1" applyBorder="1" applyAlignment="1" applyProtection="1">
      <alignment horizontal="center" vertical="center" wrapText="1"/>
      <protection hidden="1"/>
    </xf>
    <xf numFmtId="0" fontId="11" fillId="3" borderId="20" xfId="0" applyFont="1" applyFill="1" applyBorder="1" applyAlignment="1" applyProtection="1">
      <alignment horizontal="center" vertical="center" wrapText="1"/>
      <protection hidden="1"/>
    </xf>
    <xf numFmtId="0" fontId="11" fillId="3" borderId="0" xfId="0" applyFont="1" applyFill="1" applyAlignment="1" applyProtection="1">
      <alignment horizontal="center" vertical="center" wrapText="1"/>
      <protection hidden="1"/>
    </xf>
    <xf numFmtId="0" fontId="11" fillId="3" borderId="21" xfId="0" applyFont="1" applyFill="1" applyBorder="1" applyAlignment="1" applyProtection="1">
      <alignment horizontal="center" vertical="center" wrapText="1"/>
      <protection hidden="1"/>
    </xf>
    <xf numFmtId="0" fontId="11" fillId="3" borderId="26" xfId="0" applyFont="1" applyFill="1" applyBorder="1" applyAlignment="1" applyProtection="1">
      <alignment horizontal="center" vertical="center" wrapText="1"/>
      <protection hidden="1"/>
    </xf>
    <xf numFmtId="0" fontId="11" fillId="3" borderId="27" xfId="0" applyFont="1" applyFill="1" applyBorder="1" applyAlignment="1" applyProtection="1">
      <alignment horizontal="center" vertical="center" wrapText="1"/>
      <protection hidden="1"/>
    </xf>
    <xf numFmtId="0" fontId="11" fillId="3" borderId="28" xfId="0" applyFont="1" applyFill="1" applyBorder="1" applyAlignment="1" applyProtection="1">
      <alignment horizontal="center" vertical="center" wrapText="1"/>
      <protection hidden="1"/>
    </xf>
    <xf numFmtId="0" fontId="0" fillId="3" borderId="25" xfId="0" applyFill="1" applyBorder="1" applyAlignment="1" applyProtection="1">
      <alignment horizontal="center" vertical="center"/>
      <protection hidden="1"/>
    </xf>
    <xf numFmtId="0" fontId="0" fillId="0" borderId="22" xfId="0" applyBorder="1" applyAlignment="1" applyProtection="1">
      <alignment horizontal="center" vertical="center"/>
      <protection hidden="1"/>
    </xf>
    <xf numFmtId="0" fontId="0" fillId="0" borderId="31" xfId="0" applyBorder="1" applyAlignment="1" applyProtection="1">
      <alignment horizontal="center" vertical="center"/>
      <protection hidden="1"/>
    </xf>
    <xf numFmtId="0" fontId="0" fillId="3" borderId="12" xfId="0" applyFill="1" applyBorder="1" applyAlignment="1" applyProtection="1">
      <alignment horizontal="center" vertical="center"/>
      <protection hidden="1"/>
    </xf>
    <xf numFmtId="0" fontId="0" fillId="3" borderId="22" xfId="0" applyFill="1" applyBorder="1" applyAlignment="1" applyProtection="1">
      <alignment horizontal="center" vertical="center"/>
      <protection hidden="1"/>
    </xf>
    <xf numFmtId="0" fontId="0" fillId="3" borderId="43" xfId="0" applyFill="1" applyBorder="1" applyAlignment="1" applyProtection="1">
      <alignment horizontal="center" vertical="center"/>
      <protection hidden="1"/>
    </xf>
    <xf numFmtId="0" fontId="0" fillId="3" borderId="23" xfId="0" applyFill="1" applyBorder="1" applyAlignment="1" applyProtection="1">
      <alignment horizontal="center" vertical="center"/>
      <protection hidden="1"/>
    </xf>
    <xf numFmtId="0" fontId="0" fillId="3" borderId="3" xfId="0" applyFill="1" applyBorder="1" applyAlignment="1" applyProtection="1">
      <alignment horizontal="center" vertical="center"/>
      <protection hidden="1"/>
    </xf>
    <xf numFmtId="0" fontId="0" fillId="0" borderId="6" xfId="0" applyBorder="1" applyAlignment="1" applyProtection="1">
      <alignment horizontal="center" vertical="center"/>
      <protection hidden="1"/>
    </xf>
    <xf numFmtId="0" fontId="0" fillId="0" borderId="11" xfId="0" applyBorder="1" applyAlignment="1" applyProtection="1">
      <alignment horizontal="center" vertical="center"/>
      <protection hidden="1"/>
    </xf>
    <xf numFmtId="0" fontId="0" fillId="0" borderId="24" xfId="0" applyBorder="1" applyAlignment="1" applyProtection="1">
      <alignment horizontal="center" vertical="center"/>
      <protection hidden="1"/>
    </xf>
    <xf numFmtId="0" fontId="0" fillId="0" borderId="12" xfId="0" applyBorder="1" applyAlignment="1" applyProtection="1">
      <alignment horizontal="center" vertical="center"/>
      <protection hidden="1"/>
    </xf>
    <xf numFmtId="0" fontId="9" fillId="3" borderId="2" xfId="0" applyFont="1" applyFill="1" applyBorder="1" applyAlignment="1" applyProtection="1">
      <alignment horizontal="center" vertical="center"/>
      <protection hidden="1"/>
    </xf>
    <xf numFmtId="0" fontId="15" fillId="4" borderId="17" xfId="0" applyFont="1" applyFill="1" applyBorder="1" applyAlignment="1" applyProtection="1">
      <alignment horizontal="center" vertical="center" wrapText="1"/>
      <protection hidden="1"/>
    </xf>
    <xf numFmtId="0" fontId="15" fillId="4" borderId="18" xfId="0" applyFont="1" applyFill="1" applyBorder="1" applyAlignment="1" applyProtection="1">
      <alignment horizontal="center" vertical="center" wrapText="1"/>
      <protection hidden="1"/>
    </xf>
    <xf numFmtId="0" fontId="15" fillId="4" borderId="19" xfId="0" applyFont="1" applyFill="1" applyBorder="1" applyAlignment="1" applyProtection="1">
      <alignment horizontal="center" vertical="center" wrapText="1"/>
      <protection hidden="1"/>
    </xf>
    <xf numFmtId="0" fontId="0" fillId="0" borderId="7" xfId="0" applyBorder="1" applyAlignment="1" applyProtection="1">
      <alignment horizontal="center" vertical="center"/>
      <protection hidden="1"/>
    </xf>
    <xf numFmtId="0" fontId="0" fillId="0" borderId="8" xfId="0" applyBorder="1" applyAlignment="1" applyProtection="1">
      <alignment horizontal="center" vertical="center"/>
      <protection hidden="1"/>
    </xf>
    <xf numFmtId="0" fontId="0" fillId="0" borderId="13" xfId="0" applyBorder="1" applyAlignment="1" applyProtection="1">
      <alignment horizontal="center" vertical="center"/>
      <protection hidden="1"/>
    </xf>
    <xf numFmtId="0" fontId="0" fillId="0" borderId="14" xfId="0" applyBorder="1" applyAlignment="1" applyProtection="1">
      <alignment horizontal="center" vertical="center"/>
      <protection hidden="1"/>
    </xf>
    <xf numFmtId="0" fontId="0" fillId="0" borderId="15" xfId="0" applyBorder="1" applyAlignment="1" applyProtection="1">
      <alignment horizontal="center" vertical="center"/>
      <protection hidden="1"/>
    </xf>
    <xf numFmtId="0" fontId="0" fillId="0" borderId="16" xfId="0" applyBorder="1" applyAlignment="1" applyProtection="1">
      <alignment horizontal="center" vertical="center"/>
      <protection hidden="1"/>
    </xf>
    <xf numFmtId="0" fontId="0" fillId="6" borderId="2" xfId="0" applyFill="1" applyBorder="1" applyAlignment="1" applyProtection="1">
      <alignment horizontal="center" vertical="center"/>
      <protection hidden="1"/>
    </xf>
    <xf numFmtId="0" fontId="0" fillId="3" borderId="11" xfId="0" applyFill="1" applyBorder="1" applyAlignment="1" applyProtection="1">
      <alignment horizontal="center" vertical="center"/>
      <protection hidden="1"/>
    </xf>
    <xf numFmtId="0" fontId="0" fillId="5" borderId="0" xfId="0" applyFill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 textRotation="90"/>
      <protection hidden="1"/>
    </xf>
    <xf numFmtId="0" fontId="0" fillId="2" borderId="0" xfId="0" applyFill="1" applyAlignment="1" applyProtection="1">
      <alignment horizontal="center" vertical="center"/>
      <protection locked="0"/>
    </xf>
    <xf numFmtId="0" fontId="11" fillId="3" borderId="4" xfId="0" applyFont="1" applyFill="1" applyBorder="1" applyAlignment="1" applyProtection="1">
      <alignment horizontal="center" vertical="center"/>
      <protection hidden="1"/>
    </xf>
    <xf numFmtId="0" fontId="11" fillId="3" borderId="5" xfId="0" applyFont="1" applyFill="1" applyBorder="1" applyAlignment="1" applyProtection="1">
      <alignment horizontal="center" vertical="center"/>
      <protection hidden="1"/>
    </xf>
    <xf numFmtId="0" fontId="11" fillId="3" borderId="6" xfId="0" applyFont="1" applyFill="1" applyBorder="1" applyAlignment="1" applyProtection="1">
      <alignment horizontal="center" vertical="center"/>
      <protection hidden="1"/>
    </xf>
    <xf numFmtId="0" fontId="11" fillId="3" borderId="1" xfId="0" applyFont="1" applyFill="1" applyBorder="1" applyAlignment="1" applyProtection="1">
      <alignment horizontal="center" vertical="center"/>
      <protection hidden="1"/>
    </xf>
    <xf numFmtId="0" fontId="0" fillId="2" borderId="0" xfId="0" applyFill="1" applyAlignment="1" applyProtection="1">
      <alignment horizontal="center" vertical="center" textRotation="90"/>
      <protection locked="0"/>
    </xf>
    <xf numFmtId="0" fontId="0" fillId="3" borderId="2" xfId="0" applyFill="1" applyBorder="1" applyAlignment="1" applyProtection="1">
      <alignment horizontal="center" vertical="center" wrapText="1"/>
      <protection hidden="1"/>
    </xf>
    <xf numFmtId="0" fontId="0" fillId="3" borderId="1" xfId="0" applyFill="1" applyBorder="1" applyAlignment="1" applyProtection="1">
      <alignment horizontal="center" vertical="center" wrapText="1"/>
      <protection hidden="1"/>
    </xf>
    <xf numFmtId="0" fontId="0" fillId="0" borderId="1" xfId="0" applyBorder="1" applyAlignment="1" applyProtection="1">
      <alignment horizontal="center" vertical="center"/>
      <protection hidden="1"/>
    </xf>
    <xf numFmtId="0" fontId="13" fillId="3" borderId="4" xfId="0" applyFont="1" applyFill="1" applyBorder="1" applyAlignment="1" applyProtection="1">
      <alignment horizontal="center" vertical="center"/>
      <protection hidden="1"/>
    </xf>
    <xf numFmtId="0" fontId="13" fillId="3" borderId="5" xfId="0" applyFont="1" applyFill="1" applyBorder="1" applyAlignment="1" applyProtection="1">
      <alignment horizontal="center" vertical="center"/>
      <protection hidden="1"/>
    </xf>
    <xf numFmtId="0" fontId="13" fillId="3" borderId="6" xfId="0" applyFont="1" applyFill="1" applyBorder="1" applyAlignment="1" applyProtection="1">
      <alignment horizontal="center" vertical="center"/>
      <protection hidden="1"/>
    </xf>
    <xf numFmtId="0" fontId="13" fillId="3" borderId="7" xfId="0" applyFont="1" applyFill="1" applyBorder="1" applyAlignment="1" applyProtection="1">
      <alignment horizontal="center" vertical="center" wrapText="1"/>
      <protection hidden="1"/>
    </xf>
    <xf numFmtId="0" fontId="13" fillId="3" borderId="8" xfId="0" applyFont="1" applyFill="1" applyBorder="1" applyAlignment="1" applyProtection="1">
      <alignment horizontal="center" vertical="center" wrapText="1"/>
      <protection hidden="1"/>
    </xf>
    <xf numFmtId="0" fontId="13" fillId="3" borderId="9" xfId="0" applyFont="1" applyFill="1" applyBorder="1" applyAlignment="1" applyProtection="1">
      <alignment horizontal="center" vertical="center" wrapText="1"/>
      <protection hidden="1"/>
    </xf>
    <xf numFmtId="0" fontId="13" fillId="3" borderId="10" xfId="0" applyFont="1" applyFill="1" applyBorder="1" applyAlignment="1" applyProtection="1">
      <alignment horizontal="center" vertical="center" wrapText="1"/>
      <protection hidden="1"/>
    </xf>
    <xf numFmtId="0" fontId="0" fillId="3" borderId="7" xfId="0" applyFill="1" applyBorder="1" applyAlignment="1" applyProtection="1">
      <alignment horizontal="center" vertical="center"/>
      <protection hidden="1"/>
    </xf>
    <xf numFmtId="0" fontId="0" fillId="3" borderId="8" xfId="0" applyFill="1" applyBorder="1" applyAlignment="1" applyProtection="1">
      <alignment horizontal="center" vertical="center"/>
      <protection hidden="1"/>
    </xf>
    <xf numFmtId="0" fontId="0" fillId="3" borderId="9" xfId="0" applyFill="1" applyBorder="1" applyAlignment="1" applyProtection="1">
      <alignment horizontal="center" vertical="center"/>
      <protection hidden="1"/>
    </xf>
    <xf numFmtId="0" fontId="0" fillId="3" borderId="10" xfId="0" applyFill="1" applyBorder="1" applyAlignment="1" applyProtection="1">
      <alignment horizontal="center" vertical="center"/>
      <protection hidden="1"/>
    </xf>
    <xf numFmtId="0" fontId="9" fillId="3" borderId="7" xfId="0" applyFont="1" applyFill="1" applyBorder="1" applyAlignment="1" applyProtection="1">
      <alignment horizontal="center" vertical="center"/>
      <protection hidden="1"/>
    </xf>
    <xf numFmtId="0" fontId="9" fillId="3" borderId="8" xfId="0" applyFont="1" applyFill="1" applyBorder="1" applyAlignment="1" applyProtection="1">
      <alignment horizontal="center" vertical="center"/>
      <protection hidden="1"/>
    </xf>
    <xf numFmtId="0" fontId="9" fillId="3" borderId="9" xfId="0" applyFont="1" applyFill="1" applyBorder="1" applyAlignment="1" applyProtection="1">
      <alignment horizontal="center" vertical="center"/>
      <protection hidden="1"/>
    </xf>
    <xf numFmtId="0" fontId="9" fillId="3" borderId="10" xfId="0" applyFont="1" applyFill="1" applyBorder="1" applyAlignment="1" applyProtection="1">
      <alignment horizontal="center" vertical="center"/>
      <protection hidden="1"/>
    </xf>
    <xf numFmtId="0" fontId="8" fillId="0" borderId="0" xfId="0" applyFont="1" applyAlignment="1" applyProtection="1">
      <alignment horizontal="center" vertical="center" textRotation="90"/>
      <protection hidden="1"/>
    </xf>
    <xf numFmtId="0" fontId="8" fillId="3" borderId="1" xfId="0" applyFont="1" applyFill="1" applyBorder="1" applyAlignment="1" applyProtection="1">
      <alignment horizontal="center" vertical="center"/>
      <protection hidden="1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6" fillId="3" borderId="2" xfId="0" applyFont="1" applyFill="1" applyBorder="1" applyAlignment="1" applyProtection="1">
      <alignment horizontal="center" vertical="center"/>
      <protection hidden="1"/>
    </xf>
    <xf numFmtId="0" fontId="2" fillId="0" borderId="2" xfId="0" applyFont="1" applyBorder="1" applyAlignment="1" applyProtection="1">
      <alignment horizontal="center" vertical="center"/>
      <protection hidden="1"/>
    </xf>
    <xf numFmtId="0" fontId="4" fillId="3" borderId="2" xfId="0" applyFont="1" applyFill="1" applyBorder="1" applyAlignment="1" applyProtection="1">
      <alignment horizontal="center" vertical="center" textRotation="90"/>
      <protection hidden="1"/>
    </xf>
    <xf numFmtId="0" fontId="2" fillId="3" borderId="2" xfId="0" applyFont="1" applyFill="1" applyBorder="1" applyAlignment="1" applyProtection="1">
      <alignment horizontal="center" vertical="center"/>
      <protection hidden="1"/>
    </xf>
    <xf numFmtId="0" fontId="2" fillId="3" borderId="1" xfId="0" applyFont="1" applyFill="1" applyBorder="1" applyAlignment="1" applyProtection="1">
      <alignment horizontal="center" vertical="center"/>
      <protection hidden="1"/>
    </xf>
    <xf numFmtId="0" fontId="2" fillId="3" borderId="2" xfId="0" applyFont="1" applyFill="1" applyBorder="1" applyAlignment="1" applyProtection="1">
      <alignment horizontal="center" vertical="center" textRotation="90"/>
      <protection hidden="1"/>
    </xf>
    <xf numFmtId="0" fontId="2" fillId="3" borderId="3" xfId="0" applyFont="1" applyFill="1" applyBorder="1" applyAlignment="1" applyProtection="1">
      <alignment horizontal="center" vertical="center"/>
      <protection hidden="1"/>
    </xf>
    <xf numFmtId="0" fontId="2" fillId="0" borderId="3" xfId="0" applyFont="1" applyBorder="1" applyAlignment="1" applyProtection="1">
      <alignment horizontal="center" vertical="center"/>
      <protection hidden="1"/>
    </xf>
  </cellXfs>
  <cellStyles count="1">
    <cellStyle name="Normal" xfId="0" builtinId="0"/>
  </cellStyles>
  <dxfs count="36"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55</xdr:col>
      <xdr:colOff>152400</xdr:colOff>
      <xdr:row>19</xdr:row>
      <xdr:rowOff>61913</xdr:rowOff>
    </xdr:from>
    <xdr:to>
      <xdr:col>58</xdr:col>
      <xdr:colOff>9525</xdr:colOff>
      <xdr:row>28</xdr:row>
      <xdr:rowOff>0</xdr:rowOff>
    </xdr:to>
    <xdr:grpSp>
      <xdr:nvGrpSpPr>
        <xdr:cNvPr id="144" name="Group 143">
          <a:extLst>
            <a:ext uri="{FF2B5EF4-FFF2-40B4-BE49-F238E27FC236}">
              <a16:creationId xmlns:a16="http://schemas.microsoft.com/office/drawing/2014/main" id="{9AF2C3C4-B887-4124-98D1-F35C15196386}"/>
            </a:ext>
          </a:extLst>
        </xdr:cNvPr>
        <xdr:cNvGrpSpPr/>
      </xdr:nvGrpSpPr>
      <xdr:grpSpPr>
        <a:xfrm>
          <a:off x="9058275" y="3195638"/>
          <a:ext cx="342900" cy="1223962"/>
          <a:chOff x="9544050" y="3224213"/>
          <a:chExt cx="342900" cy="1223962"/>
        </a:xfrm>
      </xdr:grpSpPr>
      <xdr:sp macro="" textlink="">
        <xdr:nvSpPr>
          <xdr:cNvPr id="145" name="Rectangle 144">
            <a:extLst>
              <a:ext uri="{FF2B5EF4-FFF2-40B4-BE49-F238E27FC236}">
                <a16:creationId xmlns:a16="http://schemas.microsoft.com/office/drawing/2014/main" id="{5E14BE53-D169-5F52-DB42-84157AE60A02}"/>
              </a:ext>
            </a:extLst>
          </xdr:cNvPr>
          <xdr:cNvSpPr/>
        </xdr:nvSpPr>
        <xdr:spPr>
          <a:xfrm>
            <a:off x="9553575" y="3943350"/>
            <a:ext cx="328613" cy="100013"/>
          </a:xfrm>
          <a:prstGeom prst="rect">
            <a:avLst/>
          </a:prstGeom>
          <a:pattFill prst="ltUpDiag">
            <a:fgClr>
              <a:schemeClr val="tx1"/>
            </a:fgClr>
            <a:bgClr>
              <a:schemeClr val="bg1"/>
            </a:bgClr>
          </a:patt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r-TR" sz="1100"/>
          </a:p>
        </xdr:txBody>
      </xdr:sp>
      <xdr:cxnSp macro="">
        <xdr:nvCxnSpPr>
          <xdr:cNvPr id="146" name="Straight Connector 145">
            <a:extLst>
              <a:ext uri="{FF2B5EF4-FFF2-40B4-BE49-F238E27FC236}">
                <a16:creationId xmlns:a16="http://schemas.microsoft.com/office/drawing/2014/main" id="{D460049E-7D71-0D98-26B7-356FCD50602E}"/>
              </a:ext>
            </a:extLst>
          </xdr:cNvPr>
          <xdr:cNvCxnSpPr/>
        </xdr:nvCxnSpPr>
        <xdr:spPr>
          <a:xfrm>
            <a:off x="9553575" y="3938588"/>
            <a:ext cx="333375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47" name="Straight Connector 146">
            <a:extLst>
              <a:ext uri="{FF2B5EF4-FFF2-40B4-BE49-F238E27FC236}">
                <a16:creationId xmlns:a16="http://schemas.microsoft.com/office/drawing/2014/main" id="{BD90E7DB-CD65-38A9-B573-D2130BBF3242}"/>
              </a:ext>
            </a:extLst>
          </xdr:cNvPr>
          <xdr:cNvCxnSpPr/>
        </xdr:nvCxnSpPr>
        <xdr:spPr>
          <a:xfrm flipV="1">
            <a:off x="9715500" y="3228976"/>
            <a:ext cx="0" cy="70485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48" name="Straight Connector 147">
            <a:extLst>
              <a:ext uri="{FF2B5EF4-FFF2-40B4-BE49-F238E27FC236}">
                <a16:creationId xmlns:a16="http://schemas.microsoft.com/office/drawing/2014/main" id="{9058B63A-3EDF-BFA0-C763-28AB0F77CE05}"/>
              </a:ext>
            </a:extLst>
          </xdr:cNvPr>
          <xdr:cNvCxnSpPr/>
        </xdr:nvCxnSpPr>
        <xdr:spPr>
          <a:xfrm>
            <a:off x="9625013" y="3224213"/>
            <a:ext cx="166687" cy="0"/>
          </a:xfrm>
          <a:prstGeom prst="line">
            <a:avLst/>
          </a:prstGeom>
          <a:ln w="9525">
            <a:solidFill>
              <a:schemeClr val="tx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149" name="Group 148">
            <a:extLst>
              <a:ext uri="{FF2B5EF4-FFF2-40B4-BE49-F238E27FC236}">
                <a16:creationId xmlns:a16="http://schemas.microsoft.com/office/drawing/2014/main" id="{B7CA8BF6-A85F-9ACE-9C86-53F14C0D479F}"/>
              </a:ext>
            </a:extLst>
          </xdr:cNvPr>
          <xdr:cNvGrpSpPr/>
        </xdr:nvGrpSpPr>
        <xdr:grpSpPr>
          <a:xfrm>
            <a:off x="9544050" y="4157663"/>
            <a:ext cx="333375" cy="290512"/>
            <a:chOff x="14401800" y="2014538"/>
            <a:chExt cx="333375" cy="290512"/>
          </a:xfrm>
        </xdr:grpSpPr>
        <xdr:cxnSp macro="">
          <xdr:nvCxnSpPr>
            <xdr:cNvPr id="150" name="Straight Connector 149">
              <a:extLst>
                <a:ext uri="{FF2B5EF4-FFF2-40B4-BE49-F238E27FC236}">
                  <a16:creationId xmlns:a16="http://schemas.microsoft.com/office/drawing/2014/main" id="{CDA2FDC5-7D07-8817-B95A-0C2883B6E884}"/>
                </a:ext>
              </a:extLst>
            </xdr:cNvPr>
            <xdr:cNvCxnSpPr/>
          </xdr:nvCxnSpPr>
          <xdr:spPr>
            <a:xfrm flipV="1">
              <a:off x="14406559" y="2014538"/>
              <a:ext cx="0" cy="290512"/>
            </a:xfrm>
            <a:prstGeom prst="line">
              <a:avLst/>
            </a:prstGeom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51" name="Straight Connector 150">
              <a:extLst>
                <a:ext uri="{FF2B5EF4-FFF2-40B4-BE49-F238E27FC236}">
                  <a16:creationId xmlns:a16="http://schemas.microsoft.com/office/drawing/2014/main" id="{57CF9724-455F-F383-3518-EAE92B449595}"/>
                </a:ext>
              </a:extLst>
            </xdr:cNvPr>
            <xdr:cNvCxnSpPr/>
          </xdr:nvCxnSpPr>
          <xdr:spPr>
            <a:xfrm flipV="1">
              <a:off x="14735171" y="2014538"/>
              <a:ext cx="0" cy="290512"/>
            </a:xfrm>
            <a:prstGeom prst="line">
              <a:avLst/>
            </a:prstGeom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52" name="Straight Connector 151">
              <a:extLst>
                <a:ext uri="{FF2B5EF4-FFF2-40B4-BE49-F238E27FC236}">
                  <a16:creationId xmlns:a16="http://schemas.microsoft.com/office/drawing/2014/main" id="{2012AAED-7252-F38F-10FC-BAF6B9D3960A}"/>
                </a:ext>
              </a:extLst>
            </xdr:cNvPr>
            <xdr:cNvCxnSpPr/>
          </xdr:nvCxnSpPr>
          <xdr:spPr>
            <a:xfrm>
              <a:off x="14401800" y="2162175"/>
              <a:ext cx="333375" cy="0"/>
            </a:xfrm>
            <a:prstGeom prst="line">
              <a:avLst/>
            </a:prstGeom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54</xdr:col>
      <xdr:colOff>0</xdr:colOff>
      <xdr:row>33</xdr:row>
      <xdr:rowOff>47626</xdr:rowOff>
    </xdr:from>
    <xdr:to>
      <xdr:col>61</xdr:col>
      <xdr:colOff>57151</xdr:colOff>
      <xdr:row>37</xdr:row>
      <xdr:rowOff>35719</xdr:rowOff>
    </xdr:to>
    <xdr:grpSp>
      <xdr:nvGrpSpPr>
        <xdr:cNvPr id="153" name="Group 152">
          <a:extLst>
            <a:ext uri="{FF2B5EF4-FFF2-40B4-BE49-F238E27FC236}">
              <a16:creationId xmlns:a16="http://schemas.microsoft.com/office/drawing/2014/main" id="{25E510B2-0DB8-4AB1-89BC-3176367AFCC6}"/>
            </a:ext>
          </a:extLst>
        </xdr:cNvPr>
        <xdr:cNvGrpSpPr/>
      </xdr:nvGrpSpPr>
      <xdr:grpSpPr>
        <a:xfrm>
          <a:off x="8743950" y="5181601"/>
          <a:ext cx="1190626" cy="559593"/>
          <a:chOff x="9229725" y="5210176"/>
          <a:chExt cx="1190626" cy="559593"/>
        </a:xfrm>
      </xdr:grpSpPr>
      <xdr:cxnSp macro="">
        <xdr:nvCxnSpPr>
          <xdr:cNvPr id="154" name="Straight Connector 153">
            <a:extLst>
              <a:ext uri="{FF2B5EF4-FFF2-40B4-BE49-F238E27FC236}">
                <a16:creationId xmlns:a16="http://schemas.microsoft.com/office/drawing/2014/main" id="{493DF4D8-C622-6864-2182-3E665CF05ECF}"/>
              </a:ext>
            </a:extLst>
          </xdr:cNvPr>
          <xdr:cNvCxnSpPr/>
        </xdr:nvCxnSpPr>
        <xdr:spPr>
          <a:xfrm>
            <a:off x="9229725" y="5300663"/>
            <a:ext cx="1185863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55" name="Straight Connector 154">
            <a:extLst>
              <a:ext uri="{FF2B5EF4-FFF2-40B4-BE49-F238E27FC236}">
                <a16:creationId xmlns:a16="http://schemas.microsoft.com/office/drawing/2014/main" id="{030CF40E-1C2F-F5FB-B425-C90C6A16D810}"/>
              </a:ext>
            </a:extLst>
          </xdr:cNvPr>
          <xdr:cNvCxnSpPr/>
        </xdr:nvCxnSpPr>
        <xdr:spPr>
          <a:xfrm>
            <a:off x="9229726" y="5210176"/>
            <a:ext cx="0" cy="180974"/>
          </a:xfrm>
          <a:prstGeom prst="line">
            <a:avLst/>
          </a:prstGeom>
          <a:ln w="9525">
            <a:solidFill>
              <a:schemeClr val="tx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56" name="Straight Connector 155">
            <a:extLst>
              <a:ext uri="{FF2B5EF4-FFF2-40B4-BE49-F238E27FC236}">
                <a16:creationId xmlns:a16="http://schemas.microsoft.com/office/drawing/2014/main" id="{3AEE39A7-3BAD-6EFD-D208-5A0871AC9F56}"/>
              </a:ext>
            </a:extLst>
          </xdr:cNvPr>
          <xdr:cNvCxnSpPr/>
        </xdr:nvCxnSpPr>
        <xdr:spPr>
          <a:xfrm>
            <a:off x="10420351" y="5219699"/>
            <a:ext cx="0" cy="180974"/>
          </a:xfrm>
          <a:prstGeom prst="line">
            <a:avLst/>
          </a:prstGeom>
          <a:ln w="9525">
            <a:solidFill>
              <a:schemeClr val="tx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157" name="Group 156">
            <a:extLst>
              <a:ext uri="{FF2B5EF4-FFF2-40B4-BE49-F238E27FC236}">
                <a16:creationId xmlns:a16="http://schemas.microsoft.com/office/drawing/2014/main" id="{D63064AA-2B61-1041-9998-654D8428519D}"/>
              </a:ext>
            </a:extLst>
          </xdr:cNvPr>
          <xdr:cNvGrpSpPr/>
        </xdr:nvGrpSpPr>
        <xdr:grpSpPr>
          <a:xfrm rot="5400000">
            <a:off x="9658350" y="5457826"/>
            <a:ext cx="333375" cy="290512"/>
            <a:chOff x="14401800" y="2014538"/>
            <a:chExt cx="333375" cy="290512"/>
          </a:xfrm>
        </xdr:grpSpPr>
        <xdr:cxnSp macro="">
          <xdr:nvCxnSpPr>
            <xdr:cNvPr id="158" name="Straight Connector 157">
              <a:extLst>
                <a:ext uri="{FF2B5EF4-FFF2-40B4-BE49-F238E27FC236}">
                  <a16:creationId xmlns:a16="http://schemas.microsoft.com/office/drawing/2014/main" id="{0575B954-5112-ECA1-8B78-2F2302802BF7}"/>
                </a:ext>
              </a:extLst>
            </xdr:cNvPr>
            <xdr:cNvCxnSpPr/>
          </xdr:nvCxnSpPr>
          <xdr:spPr>
            <a:xfrm flipV="1">
              <a:off x="14406559" y="2014538"/>
              <a:ext cx="0" cy="290512"/>
            </a:xfrm>
            <a:prstGeom prst="line">
              <a:avLst/>
            </a:prstGeom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59" name="Straight Connector 158">
              <a:extLst>
                <a:ext uri="{FF2B5EF4-FFF2-40B4-BE49-F238E27FC236}">
                  <a16:creationId xmlns:a16="http://schemas.microsoft.com/office/drawing/2014/main" id="{5CC2BEAA-4A8D-6AD8-D382-7818B4B1803C}"/>
                </a:ext>
              </a:extLst>
            </xdr:cNvPr>
            <xdr:cNvCxnSpPr/>
          </xdr:nvCxnSpPr>
          <xdr:spPr>
            <a:xfrm flipV="1">
              <a:off x="14735171" y="2014538"/>
              <a:ext cx="0" cy="290512"/>
            </a:xfrm>
            <a:prstGeom prst="line">
              <a:avLst/>
            </a:prstGeom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60" name="Straight Connector 159">
              <a:extLst>
                <a:ext uri="{FF2B5EF4-FFF2-40B4-BE49-F238E27FC236}">
                  <a16:creationId xmlns:a16="http://schemas.microsoft.com/office/drawing/2014/main" id="{8413FE2D-B412-2E35-9497-06E61965F69C}"/>
                </a:ext>
              </a:extLst>
            </xdr:cNvPr>
            <xdr:cNvCxnSpPr/>
          </xdr:nvCxnSpPr>
          <xdr:spPr>
            <a:xfrm>
              <a:off x="14401800" y="2162175"/>
              <a:ext cx="333375" cy="0"/>
            </a:xfrm>
            <a:prstGeom prst="line">
              <a:avLst/>
            </a:prstGeom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39</xdr:col>
      <xdr:colOff>85725</xdr:colOff>
      <xdr:row>152</xdr:row>
      <xdr:rowOff>0</xdr:rowOff>
    </xdr:from>
    <xdr:to>
      <xdr:col>40</xdr:col>
      <xdr:colOff>66675</xdr:colOff>
      <xdr:row>157</xdr:row>
      <xdr:rowOff>133350</xdr:rowOff>
    </xdr:to>
    <xdr:sp macro="" textlink="">
      <xdr:nvSpPr>
        <xdr:cNvPr id="200" name="Right Bracket 199">
          <a:extLst>
            <a:ext uri="{FF2B5EF4-FFF2-40B4-BE49-F238E27FC236}">
              <a16:creationId xmlns:a16="http://schemas.microsoft.com/office/drawing/2014/main" id="{1B153C90-5710-4968-8B97-FEFA90389BCE}"/>
            </a:ext>
          </a:extLst>
        </xdr:cNvPr>
        <xdr:cNvSpPr/>
      </xdr:nvSpPr>
      <xdr:spPr>
        <a:xfrm>
          <a:off x="6238875" y="205740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66674</xdr:colOff>
      <xdr:row>152</xdr:row>
      <xdr:rowOff>19049</xdr:rowOff>
    </xdr:from>
    <xdr:to>
      <xdr:col>10</xdr:col>
      <xdr:colOff>19050</xdr:colOff>
      <xdr:row>158</xdr:row>
      <xdr:rowOff>9524</xdr:rowOff>
    </xdr:to>
    <xdr:sp macro="" textlink="">
      <xdr:nvSpPr>
        <xdr:cNvPr id="201" name="Left Bracket 200">
          <a:extLst>
            <a:ext uri="{FF2B5EF4-FFF2-40B4-BE49-F238E27FC236}">
              <a16:creationId xmlns:a16="http://schemas.microsoft.com/office/drawing/2014/main" id="{E162927A-C63F-43BA-A66D-E01F70044AA8}"/>
            </a:ext>
          </a:extLst>
        </xdr:cNvPr>
        <xdr:cNvSpPr/>
      </xdr:nvSpPr>
      <xdr:spPr>
        <a:xfrm>
          <a:off x="1362074" y="20593049"/>
          <a:ext cx="114301" cy="847725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66674</xdr:colOff>
      <xdr:row>182</xdr:row>
      <xdr:rowOff>0</xdr:rowOff>
    </xdr:from>
    <xdr:to>
      <xdr:col>10</xdr:col>
      <xdr:colOff>19050</xdr:colOff>
      <xdr:row>187</xdr:row>
      <xdr:rowOff>138111</xdr:rowOff>
    </xdr:to>
    <xdr:sp macro="" textlink="">
      <xdr:nvSpPr>
        <xdr:cNvPr id="202" name="Left Bracket 201">
          <a:extLst>
            <a:ext uri="{FF2B5EF4-FFF2-40B4-BE49-F238E27FC236}">
              <a16:creationId xmlns:a16="http://schemas.microsoft.com/office/drawing/2014/main" id="{CA8C9016-E27D-4CBF-A5C1-6E0D268F0DC0}"/>
            </a:ext>
          </a:extLst>
        </xdr:cNvPr>
        <xdr:cNvSpPr/>
      </xdr:nvSpPr>
      <xdr:spPr>
        <a:xfrm>
          <a:off x="1362074" y="215741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39</xdr:col>
      <xdr:colOff>85725</xdr:colOff>
      <xdr:row>182</xdr:row>
      <xdr:rowOff>0</xdr:rowOff>
    </xdr:from>
    <xdr:to>
      <xdr:col>40</xdr:col>
      <xdr:colOff>66675</xdr:colOff>
      <xdr:row>187</xdr:row>
      <xdr:rowOff>133350</xdr:rowOff>
    </xdr:to>
    <xdr:sp macro="" textlink="">
      <xdr:nvSpPr>
        <xdr:cNvPr id="203" name="Right Bracket 202">
          <a:extLst>
            <a:ext uri="{FF2B5EF4-FFF2-40B4-BE49-F238E27FC236}">
              <a16:creationId xmlns:a16="http://schemas.microsoft.com/office/drawing/2014/main" id="{C4C18BE8-9B8C-44F6-81BF-BF0AB775148C}"/>
            </a:ext>
          </a:extLst>
        </xdr:cNvPr>
        <xdr:cNvSpPr/>
      </xdr:nvSpPr>
      <xdr:spPr>
        <a:xfrm>
          <a:off x="6238875" y="215741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66674</xdr:colOff>
      <xdr:row>189</xdr:row>
      <xdr:rowOff>0</xdr:rowOff>
    </xdr:from>
    <xdr:to>
      <xdr:col>10</xdr:col>
      <xdr:colOff>19050</xdr:colOff>
      <xdr:row>194</xdr:row>
      <xdr:rowOff>138111</xdr:rowOff>
    </xdr:to>
    <xdr:sp macro="" textlink="">
      <xdr:nvSpPr>
        <xdr:cNvPr id="204" name="Left Bracket 203">
          <a:extLst>
            <a:ext uri="{FF2B5EF4-FFF2-40B4-BE49-F238E27FC236}">
              <a16:creationId xmlns:a16="http://schemas.microsoft.com/office/drawing/2014/main" id="{B1518BD6-2DB4-487E-A1B3-69076144D34C}"/>
            </a:ext>
          </a:extLst>
        </xdr:cNvPr>
        <xdr:cNvSpPr/>
      </xdr:nvSpPr>
      <xdr:spPr>
        <a:xfrm>
          <a:off x="1362074" y="225742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39</xdr:col>
      <xdr:colOff>85725</xdr:colOff>
      <xdr:row>189</xdr:row>
      <xdr:rowOff>0</xdr:rowOff>
    </xdr:from>
    <xdr:to>
      <xdr:col>40</xdr:col>
      <xdr:colOff>66675</xdr:colOff>
      <xdr:row>194</xdr:row>
      <xdr:rowOff>133350</xdr:rowOff>
    </xdr:to>
    <xdr:sp macro="" textlink="">
      <xdr:nvSpPr>
        <xdr:cNvPr id="205" name="Right Bracket 204">
          <a:extLst>
            <a:ext uri="{FF2B5EF4-FFF2-40B4-BE49-F238E27FC236}">
              <a16:creationId xmlns:a16="http://schemas.microsoft.com/office/drawing/2014/main" id="{B2671662-C10B-4DFD-9239-371CF4790332}"/>
            </a:ext>
          </a:extLst>
        </xdr:cNvPr>
        <xdr:cNvSpPr/>
      </xdr:nvSpPr>
      <xdr:spPr>
        <a:xfrm>
          <a:off x="6238875" y="225742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66674</xdr:colOff>
      <xdr:row>196</xdr:row>
      <xdr:rowOff>0</xdr:rowOff>
    </xdr:from>
    <xdr:to>
      <xdr:col>10</xdr:col>
      <xdr:colOff>19050</xdr:colOff>
      <xdr:row>201</xdr:row>
      <xdr:rowOff>138111</xdr:rowOff>
    </xdr:to>
    <xdr:sp macro="" textlink="">
      <xdr:nvSpPr>
        <xdr:cNvPr id="206" name="Left Bracket 205">
          <a:extLst>
            <a:ext uri="{FF2B5EF4-FFF2-40B4-BE49-F238E27FC236}">
              <a16:creationId xmlns:a16="http://schemas.microsoft.com/office/drawing/2014/main" id="{B3167D32-C1F8-46CB-B74E-AF71F2B322A0}"/>
            </a:ext>
          </a:extLst>
        </xdr:cNvPr>
        <xdr:cNvSpPr/>
      </xdr:nvSpPr>
      <xdr:spPr>
        <a:xfrm>
          <a:off x="1362074" y="235743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39</xdr:col>
      <xdr:colOff>85725</xdr:colOff>
      <xdr:row>196</xdr:row>
      <xdr:rowOff>0</xdr:rowOff>
    </xdr:from>
    <xdr:to>
      <xdr:col>40</xdr:col>
      <xdr:colOff>66675</xdr:colOff>
      <xdr:row>201</xdr:row>
      <xdr:rowOff>133350</xdr:rowOff>
    </xdr:to>
    <xdr:sp macro="" textlink="">
      <xdr:nvSpPr>
        <xdr:cNvPr id="207" name="Right Bracket 206">
          <a:extLst>
            <a:ext uri="{FF2B5EF4-FFF2-40B4-BE49-F238E27FC236}">
              <a16:creationId xmlns:a16="http://schemas.microsoft.com/office/drawing/2014/main" id="{AA74E15C-3105-4FDC-8A86-C5B0EAB82410}"/>
            </a:ext>
          </a:extLst>
        </xdr:cNvPr>
        <xdr:cNvSpPr/>
      </xdr:nvSpPr>
      <xdr:spPr>
        <a:xfrm>
          <a:off x="6238875" y="235743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0</xdr:colOff>
      <xdr:row>323</xdr:row>
      <xdr:rowOff>0</xdr:rowOff>
    </xdr:from>
    <xdr:to>
      <xdr:col>9</xdr:col>
      <xdr:colOff>114301</xdr:colOff>
      <xdr:row>328</xdr:row>
      <xdr:rowOff>138111</xdr:rowOff>
    </xdr:to>
    <xdr:sp macro="" textlink="">
      <xdr:nvSpPr>
        <xdr:cNvPr id="208" name="Left Bracket 207">
          <a:extLst>
            <a:ext uri="{FF2B5EF4-FFF2-40B4-BE49-F238E27FC236}">
              <a16:creationId xmlns:a16="http://schemas.microsoft.com/office/drawing/2014/main" id="{6F9FC598-D421-4C63-9907-B0E2C975AFAB}"/>
            </a:ext>
          </a:extLst>
        </xdr:cNvPr>
        <xdr:cNvSpPr/>
      </xdr:nvSpPr>
      <xdr:spPr>
        <a:xfrm>
          <a:off x="1295400" y="24717375"/>
          <a:ext cx="114301" cy="87153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24</xdr:col>
      <xdr:colOff>38100</xdr:colOff>
      <xdr:row>323</xdr:row>
      <xdr:rowOff>9525</xdr:rowOff>
    </xdr:from>
    <xdr:to>
      <xdr:col>25</xdr:col>
      <xdr:colOff>19050</xdr:colOff>
      <xdr:row>329</xdr:row>
      <xdr:rowOff>0</xdr:rowOff>
    </xdr:to>
    <xdr:sp macro="" textlink="">
      <xdr:nvSpPr>
        <xdr:cNvPr id="209" name="Right Bracket 208">
          <a:extLst>
            <a:ext uri="{FF2B5EF4-FFF2-40B4-BE49-F238E27FC236}">
              <a16:creationId xmlns:a16="http://schemas.microsoft.com/office/drawing/2014/main" id="{8AEA36CD-9CA5-4A22-9FDB-4194B85846AE}"/>
            </a:ext>
          </a:extLst>
        </xdr:cNvPr>
        <xdr:cNvSpPr/>
      </xdr:nvSpPr>
      <xdr:spPr>
        <a:xfrm>
          <a:off x="3762375" y="24726900"/>
          <a:ext cx="142875" cy="86677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</xdr:col>
      <xdr:colOff>142875</xdr:colOff>
      <xdr:row>332</xdr:row>
      <xdr:rowOff>9525</xdr:rowOff>
    </xdr:from>
    <xdr:to>
      <xdr:col>9</xdr:col>
      <xdr:colOff>95251</xdr:colOff>
      <xdr:row>338</xdr:row>
      <xdr:rowOff>4761</xdr:rowOff>
    </xdr:to>
    <xdr:sp macro="" textlink="">
      <xdr:nvSpPr>
        <xdr:cNvPr id="210" name="Left Bracket 209">
          <a:extLst>
            <a:ext uri="{FF2B5EF4-FFF2-40B4-BE49-F238E27FC236}">
              <a16:creationId xmlns:a16="http://schemas.microsoft.com/office/drawing/2014/main" id="{FDCC7B5F-26BF-474A-8F0B-4847386B2C28}"/>
            </a:ext>
          </a:extLst>
        </xdr:cNvPr>
        <xdr:cNvSpPr/>
      </xdr:nvSpPr>
      <xdr:spPr>
        <a:xfrm>
          <a:off x="1276350" y="258889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20</xdr:col>
      <xdr:colOff>38100</xdr:colOff>
      <xdr:row>332</xdr:row>
      <xdr:rowOff>0</xdr:rowOff>
    </xdr:from>
    <xdr:to>
      <xdr:col>21</xdr:col>
      <xdr:colOff>19050</xdr:colOff>
      <xdr:row>337</xdr:row>
      <xdr:rowOff>133350</xdr:rowOff>
    </xdr:to>
    <xdr:sp macro="" textlink="">
      <xdr:nvSpPr>
        <xdr:cNvPr id="211" name="Right Bracket 210">
          <a:extLst>
            <a:ext uri="{FF2B5EF4-FFF2-40B4-BE49-F238E27FC236}">
              <a16:creationId xmlns:a16="http://schemas.microsoft.com/office/drawing/2014/main" id="{AD89081B-4FB5-456E-BE94-0A1986CFED64}"/>
            </a:ext>
          </a:extLst>
        </xdr:cNvPr>
        <xdr:cNvSpPr/>
      </xdr:nvSpPr>
      <xdr:spPr>
        <a:xfrm>
          <a:off x="3114675" y="258794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152400</xdr:colOff>
      <xdr:row>340</xdr:row>
      <xdr:rowOff>9525</xdr:rowOff>
    </xdr:from>
    <xdr:to>
      <xdr:col>10</xdr:col>
      <xdr:colOff>104776</xdr:colOff>
      <xdr:row>346</xdr:row>
      <xdr:rowOff>4761</xdr:rowOff>
    </xdr:to>
    <xdr:sp macro="" textlink="">
      <xdr:nvSpPr>
        <xdr:cNvPr id="212" name="Left Bracket 211">
          <a:extLst>
            <a:ext uri="{FF2B5EF4-FFF2-40B4-BE49-F238E27FC236}">
              <a16:creationId xmlns:a16="http://schemas.microsoft.com/office/drawing/2014/main" id="{C5392B81-800A-48BD-A2A7-FEAF9A299345}"/>
            </a:ext>
          </a:extLst>
        </xdr:cNvPr>
        <xdr:cNvSpPr/>
      </xdr:nvSpPr>
      <xdr:spPr>
        <a:xfrm>
          <a:off x="6791325" y="258889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21</xdr:col>
      <xdr:colOff>9525</xdr:colOff>
      <xdr:row>340</xdr:row>
      <xdr:rowOff>9525</xdr:rowOff>
    </xdr:from>
    <xdr:to>
      <xdr:col>21</xdr:col>
      <xdr:colOff>152400</xdr:colOff>
      <xdr:row>346</xdr:row>
      <xdr:rowOff>0</xdr:rowOff>
    </xdr:to>
    <xdr:sp macro="" textlink="">
      <xdr:nvSpPr>
        <xdr:cNvPr id="213" name="Right Bracket 212">
          <a:extLst>
            <a:ext uri="{FF2B5EF4-FFF2-40B4-BE49-F238E27FC236}">
              <a16:creationId xmlns:a16="http://schemas.microsoft.com/office/drawing/2014/main" id="{60E75EFA-9C4D-421B-BDD6-8B1E7E4F13AC}"/>
            </a:ext>
          </a:extLst>
        </xdr:cNvPr>
        <xdr:cNvSpPr/>
      </xdr:nvSpPr>
      <xdr:spPr>
        <a:xfrm>
          <a:off x="8591550" y="258889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133350</xdr:colOff>
      <xdr:row>354</xdr:row>
      <xdr:rowOff>9525</xdr:rowOff>
    </xdr:from>
    <xdr:to>
      <xdr:col>16</xdr:col>
      <xdr:colOff>85726</xdr:colOff>
      <xdr:row>360</xdr:row>
      <xdr:rowOff>4761</xdr:rowOff>
    </xdr:to>
    <xdr:sp macro="" textlink="">
      <xdr:nvSpPr>
        <xdr:cNvPr id="214" name="Left Bracket 213">
          <a:extLst>
            <a:ext uri="{FF2B5EF4-FFF2-40B4-BE49-F238E27FC236}">
              <a16:creationId xmlns:a16="http://schemas.microsoft.com/office/drawing/2014/main" id="{3BEA7A69-A2A5-47FF-96E6-463776F20BA2}"/>
            </a:ext>
          </a:extLst>
        </xdr:cNvPr>
        <xdr:cNvSpPr/>
      </xdr:nvSpPr>
      <xdr:spPr>
        <a:xfrm>
          <a:off x="2400300" y="268890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21</xdr:col>
      <xdr:colOff>57150</xdr:colOff>
      <xdr:row>354</xdr:row>
      <xdr:rowOff>9525</xdr:rowOff>
    </xdr:from>
    <xdr:to>
      <xdr:col>22</xdr:col>
      <xdr:colOff>38100</xdr:colOff>
      <xdr:row>360</xdr:row>
      <xdr:rowOff>0</xdr:rowOff>
    </xdr:to>
    <xdr:sp macro="" textlink="">
      <xdr:nvSpPr>
        <xdr:cNvPr id="215" name="Right Bracket 214">
          <a:extLst>
            <a:ext uri="{FF2B5EF4-FFF2-40B4-BE49-F238E27FC236}">
              <a16:creationId xmlns:a16="http://schemas.microsoft.com/office/drawing/2014/main" id="{D0B67E7C-88E0-40F4-9682-FE28C4DBF907}"/>
            </a:ext>
          </a:extLst>
        </xdr:cNvPr>
        <xdr:cNvSpPr/>
      </xdr:nvSpPr>
      <xdr:spPr>
        <a:xfrm>
          <a:off x="3295650" y="268890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23</xdr:col>
      <xdr:colOff>133350</xdr:colOff>
      <xdr:row>354</xdr:row>
      <xdr:rowOff>9525</xdr:rowOff>
    </xdr:from>
    <xdr:to>
      <xdr:col>24</xdr:col>
      <xdr:colOff>85726</xdr:colOff>
      <xdr:row>360</xdr:row>
      <xdr:rowOff>4761</xdr:rowOff>
    </xdr:to>
    <xdr:sp macro="" textlink="">
      <xdr:nvSpPr>
        <xdr:cNvPr id="216" name="Left Bracket 215">
          <a:extLst>
            <a:ext uri="{FF2B5EF4-FFF2-40B4-BE49-F238E27FC236}">
              <a16:creationId xmlns:a16="http://schemas.microsoft.com/office/drawing/2014/main" id="{3ABAEF99-4A20-46AA-ABBA-8A36839001A2}"/>
            </a:ext>
          </a:extLst>
        </xdr:cNvPr>
        <xdr:cNvSpPr/>
      </xdr:nvSpPr>
      <xdr:spPr>
        <a:xfrm>
          <a:off x="3695700" y="268890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29</xdr:col>
      <xdr:colOff>47625</xdr:colOff>
      <xdr:row>354</xdr:row>
      <xdr:rowOff>9525</xdr:rowOff>
    </xdr:from>
    <xdr:to>
      <xdr:col>30</xdr:col>
      <xdr:colOff>28575</xdr:colOff>
      <xdr:row>360</xdr:row>
      <xdr:rowOff>0</xdr:rowOff>
    </xdr:to>
    <xdr:sp macro="" textlink="">
      <xdr:nvSpPr>
        <xdr:cNvPr id="217" name="Right Bracket 216">
          <a:extLst>
            <a:ext uri="{FF2B5EF4-FFF2-40B4-BE49-F238E27FC236}">
              <a16:creationId xmlns:a16="http://schemas.microsoft.com/office/drawing/2014/main" id="{63CE0B7E-9C3E-4C55-9491-078A0D734BCC}"/>
            </a:ext>
          </a:extLst>
        </xdr:cNvPr>
        <xdr:cNvSpPr/>
      </xdr:nvSpPr>
      <xdr:spPr>
        <a:xfrm>
          <a:off x="4581525" y="268890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31</xdr:col>
      <xdr:colOff>133350</xdr:colOff>
      <xdr:row>354</xdr:row>
      <xdr:rowOff>0</xdr:rowOff>
    </xdr:from>
    <xdr:to>
      <xdr:col>32</xdr:col>
      <xdr:colOff>85726</xdr:colOff>
      <xdr:row>359</xdr:row>
      <xdr:rowOff>138111</xdr:rowOff>
    </xdr:to>
    <xdr:sp macro="" textlink="">
      <xdr:nvSpPr>
        <xdr:cNvPr id="218" name="Left Bracket 217">
          <a:extLst>
            <a:ext uri="{FF2B5EF4-FFF2-40B4-BE49-F238E27FC236}">
              <a16:creationId xmlns:a16="http://schemas.microsoft.com/office/drawing/2014/main" id="{7D8C245F-41F0-4F34-A3A9-45B62440F336}"/>
            </a:ext>
          </a:extLst>
        </xdr:cNvPr>
        <xdr:cNvSpPr/>
      </xdr:nvSpPr>
      <xdr:spPr>
        <a:xfrm>
          <a:off x="4991100" y="268795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37</xdr:col>
      <xdr:colOff>47625</xdr:colOff>
      <xdr:row>354</xdr:row>
      <xdr:rowOff>0</xdr:rowOff>
    </xdr:from>
    <xdr:to>
      <xdr:col>38</xdr:col>
      <xdr:colOff>28575</xdr:colOff>
      <xdr:row>359</xdr:row>
      <xdr:rowOff>133350</xdr:rowOff>
    </xdr:to>
    <xdr:sp macro="" textlink="">
      <xdr:nvSpPr>
        <xdr:cNvPr id="219" name="Right Bracket 218">
          <a:extLst>
            <a:ext uri="{FF2B5EF4-FFF2-40B4-BE49-F238E27FC236}">
              <a16:creationId xmlns:a16="http://schemas.microsoft.com/office/drawing/2014/main" id="{3BB99F3E-BEA3-46D8-A787-2EE8F6D886CA}"/>
            </a:ext>
          </a:extLst>
        </xdr:cNvPr>
        <xdr:cNvSpPr/>
      </xdr:nvSpPr>
      <xdr:spPr>
        <a:xfrm>
          <a:off x="5876925" y="268795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133350</xdr:colOff>
      <xdr:row>361</xdr:row>
      <xdr:rowOff>9525</xdr:rowOff>
    </xdr:from>
    <xdr:to>
      <xdr:col>16</xdr:col>
      <xdr:colOff>85726</xdr:colOff>
      <xdr:row>367</xdr:row>
      <xdr:rowOff>4761</xdr:rowOff>
    </xdr:to>
    <xdr:sp macro="" textlink="">
      <xdr:nvSpPr>
        <xdr:cNvPr id="220" name="Left Bracket 219">
          <a:extLst>
            <a:ext uri="{FF2B5EF4-FFF2-40B4-BE49-F238E27FC236}">
              <a16:creationId xmlns:a16="http://schemas.microsoft.com/office/drawing/2014/main" id="{55487EB2-C7DA-4AF2-BB26-DD8CD1F08364}"/>
            </a:ext>
          </a:extLst>
        </xdr:cNvPr>
        <xdr:cNvSpPr/>
      </xdr:nvSpPr>
      <xdr:spPr>
        <a:xfrm>
          <a:off x="2400300" y="278892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21</xdr:col>
      <xdr:colOff>57150</xdr:colOff>
      <xdr:row>361</xdr:row>
      <xdr:rowOff>9525</xdr:rowOff>
    </xdr:from>
    <xdr:to>
      <xdr:col>22</xdr:col>
      <xdr:colOff>38100</xdr:colOff>
      <xdr:row>367</xdr:row>
      <xdr:rowOff>0</xdr:rowOff>
    </xdr:to>
    <xdr:sp macro="" textlink="">
      <xdr:nvSpPr>
        <xdr:cNvPr id="221" name="Right Bracket 220">
          <a:extLst>
            <a:ext uri="{FF2B5EF4-FFF2-40B4-BE49-F238E27FC236}">
              <a16:creationId xmlns:a16="http://schemas.microsoft.com/office/drawing/2014/main" id="{CF9250DC-EB62-4C18-BDFA-8014E314493F}"/>
            </a:ext>
          </a:extLst>
        </xdr:cNvPr>
        <xdr:cNvSpPr/>
      </xdr:nvSpPr>
      <xdr:spPr>
        <a:xfrm>
          <a:off x="3295650" y="278892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23</xdr:col>
      <xdr:colOff>133350</xdr:colOff>
      <xdr:row>361</xdr:row>
      <xdr:rowOff>9525</xdr:rowOff>
    </xdr:from>
    <xdr:to>
      <xdr:col>24</xdr:col>
      <xdr:colOff>85726</xdr:colOff>
      <xdr:row>367</xdr:row>
      <xdr:rowOff>4761</xdr:rowOff>
    </xdr:to>
    <xdr:sp macro="" textlink="">
      <xdr:nvSpPr>
        <xdr:cNvPr id="222" name="Left Bracket 221">
          <a:extLst>
            <a:ext uri="{FF2B5EF4-FFF2-40B4-BE49-F238E27FC236}">
              <a16:creationId xmlns:a16="http://schemas.microsoft.com/office/drawing/2014/main" id="{04B8899A-B6CE-47A9-A191-328EAC08FF99}"/>
            </a:ext>
          </a:extLst>
        </xdr:cNvPr>
        <xdr:cNvSpPr/>
      </xdr:nvSpPr>
      <xdr:spPr>
        <a:xfrm>
          <a:off x="3695700" y="278892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29</xdr:col>
      <xdr:colOff>47625</xdr:colOff>
      <xdr:row>361</xdr:row>
      <xdr:rowOff>9525</xdr:rowOff>
    </xdr:from>
    <xdr:to>
      <xdr:col>30</xdr:col>
      <xdr:colOff>28575</xdr:colOff>
      <xdr:row>367</xdr:row>
      <xdr:rowOff>0</xdr:rowOff>
    </xdr:to>
    <xdr:sp macro="" textlink="">
      <xdr:nvSpPr>
        <xdr:cNvPr id="223" name="Right Bracket 222">
          <a:extLst>
            <a:ext uri="{FF2B5EF4-FFF2-40B4-BE49-F238E27FC236}">
              <a16:creationId xmlns:a16="http://schemas.microsoft.com/office/drawing/2014/main" id="{2E7244C8-6290-412B-8939-841E70AA5940}"/>
            </a:ext>
          </a:extLst>
        </xdr:cNvPr>
        <xdr:cNvSpPr/>
      </xdr:nvSpPr>
      <xdr:spPr>
        <a:xfrm>
          <a:off x="4581525" y="278892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31</xdr:col>
      <xdr:colOff>133350</xdr:colOff>
      <xdr:row>361</xdr:row>
      <xdr:rowOff>0</xdr:rowOff>
    </xdr:from>
    <xdr:to>
      <xdr:col>32</xdr:col>
      <xdr:colOff>85726</xdr:colOff>
      <xdr:row>366</xdr:row>
      <xdr:rowOff>138111</xdr:rowOff>
    </xdr:to>
    <xdr:sp macro="" textlink="">
      <xdr:nvSpPr>
        <xdr:cNvPr id="224" name="Left Bracket 223">
          <a:extLst>
            <a:ext uri="{FF2B5EF4-FFF2-40B4-BE49-F238E27FC236}">
              <a16:creationId xmlns:a16="http://schemas.microsoft.com/office/drawing/2014/main" id="{BBB9E474-D743-44DA-9EDA-2FDE8AB60037}"/>
            </a:ext>
          </a:extLst>
        </xdr:cNvPr>
        <xdr:cNvSpPr/>
      </xdr:nvSpPr>
      <xdr:spPr>
        <a:xfrm>
          <a:off x="4991100" y="278796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37</xdr:col>
      <xdr:colOff>47625</xdr:colOff>
      <xdr:row>361</xdr:row>
      <xdr:rowOff>0</xdr:rowOff>
    </xdr:from>
    <xdr:to>
      <xdr:col>38</xdr:col>
      <xdr:colOff>28575</xdr:colOff>
      <xdr:row>366</xdr:row>
      <xdr:rowOff>133350</xdr:rowOff>
    </xdr:to>
    <xdr:sp macro="" textlink="">
      <xdr:nvSpPr>
        <xdr:cNvPr id="225" name="Right Bracket 224">
          <a:extLst>
            <a:ext uri="{FF2B5EF4-FFF2-40B4-BE49-F238E27FC236}">
              <a16:creationId xmlns:a16="http://schemas.microsoft.com/office/drawing/2014/main" id="{FF7606A5-DEE8-4C5C-AA83-1168E73BFC37}"/>
            </a:ext>
          </a:extLst>
        </xdr:cNvPr>
        <xdr:cNvSpPr/>
      </xdr:nvSpPr>
      <xdr:spPr>
        <a:xfrm>
          <a:off x="5876925" y="278796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133350</xdr:colOff>
      <xdr:row>368</xdr:row>
      <xdr:rowOff>9525</xdr:rowOff>
    </xdr:from>
    <xdr:to>
      <xdr:col>16</xdr:col>
      <xdr:colOff>85726</xdr:colOff>
      <xdr:row>374</xdr:row>
      <xdr:rowOff>4761</xdr:rowOff>
    </xdr:to>
    <xdr:sp macro="" textlink="">
      <xdr:nvSpPr>
        <xdr:cNvPr id="226" name="Left Bracket 225">
          <a:extLst>
            <a:ext uri="{FF2B5EF4-FFF2-40B4-BE49-F238E27FC236}">
              <a16:creationId xmlns:a16="http://schemas.microsoft.com/office/drawing/2014/main" id="{59749B9F-1500-4C35-96CE-DADE8D765C84}"/>
            </a:ext>
          </a:extLst>
        </xdr:cNvPr>
        <xdr:cNvSpPr/>
      </xdr:nvSpPr>
      <xdr:spPr>
        <a:xfrm>
          <a:off x="2400300" y="288893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21</xdr:col>
      <xdr:colOff>57150</xdr:colOff>
      <xdr:row>368</xdr:row>
      <xdr:rowOff>9525</xdr:rowOff>
    </xdr:from>
    <xdr:to>
      <xdr:col>22</xdr:col>
      <xdr:colOff>38100</xdr:colOff>
      <xdr:row>374</xdr:row>
      <xdr:rowOff>0</xdr:rowOff>
    </xdr:to>
    <xdr:sp macro="" textlink="">
      <xdr:nvSpPr>
        <xdr:cNvPr id="227" name="Right Bracket 226">
          <a:extLst>
            <a:ext uri="{FF2B5EF4-FFF2-40B4-BE49-F238E27FC236}">
              <a16:creationId xmlns:a16="http://schemas.microsoft.com/office/drawing/2014/main" id="{F7E374F8-CA9E-4E52-9949-F57F37133856}"/>
            </a:ext>
          </a:extLst>
        </xdr:cNvPr>
        <xdr:cNvSpPr/>
      </xdr:nvSpPr>
      <xdr:spPr>
        <a:xfrm>
          <a:off x="3295650" y="288893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23</xdr:col>
      <xdr:colOff>133350</xdr:colOff>
      <xdr:row>368</xdr:row>
      <xdr:rowOff>9525</xdr:rowOff>
    </xdr:from>
    <xdr:to>
      <xdr:col>24</xdr:col>
      <xdr:colOff>85726</xdr:colOff>
      <xdr:row>374</xdr:row>
      <xdr:rowOff>4761</xdr:rowOff>
    </xdr:to>
    <xdr:sp macro="" textlink="">
      <xdr:nvSpPr>
        <xdr:cNvPr id="228" name="Left Bracket 227">
          <a:extLst>
            <a:ext uri="{FF2B5EF4-FFF2-40B4-BE49-F238E27FC236}">
              <a16:creationId xmlns:a16="http://schemas.microsoft.com/office/drawing/2014/main" id="{13817886-C7BD-4543-9786-803E63EABC7A}"/>
            </a:ext>
          </a:extLst>
        </xdr:cNvPr>
        <xdr:cNvSpPr/>
      </xdr:nvSpPr>
      <xdr:spPr>
        <a:xfrm>
          <a:off x="3695700" y="288893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29</xdr:col>
      <xdr:colOff>47625</xdr:colOff>
      <xdr:row>368</xdr:row>
      <xdr:rowOff>9525</xdr:rowOff>
    </xdr:from>
    <xdr:to>
      <xdr:col>30</xdr:col>
      <xdr:colOff>28575</xdr:colOff>
      <xdr:row>374</xdr:row>
      <xdr:rowOff>0</xdr:rowOff>
    </xdr:to>
    <xdr:sp macro="" textlink="">
      <xdr:nvSpPr>
        <xdr:cNvPr id="229" name="Right Bracket 228">
          <a:extLst>
            <a:ext uri="{FF2B5EF4-FFF2-40B4-BE49-F238E27FC236}">
              <a16:creationId xmlns:a16="http://schemas.microsoft.com/office/drawing/2014/main" id="{6C608FE5-56FD-42BA-82E8-1A28289191DC}"/>
            </a:ext>
          </a:extLst>
        </xdr:cNvPr>
        <xdr:cNvSpPr/>
      </xdr:nvSpPr>
      <xdr:spPr>
        <a:xfrm>
          <a:off x="4581525" y="288893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31</xdr:col>
      <xdr:colOff>133350</xdr:colOff>
      <xdr:row>368</xdr:row>
      <xdr:rowOff>0</xdr:rowOff>
    </xdr:from>
    <xdr:to>
      <xdr:col>32</xdr:col>
      <xdr:colOff>85726</xdr:colOff>
      <xdr:row>373</xdr:row>
      <xdr:rowOff>138111</xdr:rowOff>
    </xdr:to>
    <xdr:sp macro="" textlink="">
      <xdr:nvSpPr>
        <xdr:cNvPr id="230" name="Left Bracket 229">
          <a:extLst>
            <a:ext uri="{FF2B5EF4-FFF2-40B4-BE49-F238E27FC236}">
              <a16:creationId xmlns:a16="http://schemas.microsoft.com/office/drawing/2014/main" id="{924B8AF1-8BBC-468E-81BB-C78A24BC88B3}"/>
            </a:ext>
          </a:extLst>
        </xdr:cNvPr>
        <xdr:cNvSpPr/>
      </xdr:nvSpPr>
      <xdr:spPr>
        <a:xfrm>
          <a:off x="4991100" y="288798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37</xdr:col>
      <xdr:colOff>47625</xdr:colOff>
      <xdr:row>368</xdr:row>
      <xdr:rowOff>0</xdr:rowOff>
    </xdr:from>
    <xdr:to>
      <xdr:col>38</xdr:col>
      <xdr:colOff>28575</xdr:colOff>
      <xdr:row>373</xdr:row>
      <xdr:rowOff>133350</xdr:rowOff>
    </xdr:to>
    <xdr:sp macro="" textlink="">
      <xdr:nvSpPr>
        <xdr:cNvPr id="231" name="Right Bracket 230">
          <a:extLst>
            <a:ext uri="{FF2B5EF4-FFF2-40B4-BE49-F238E27FC236}">
              <a16:creationId xmlns:a16="http://schemas.microsoft.com/office/drawing/2014/main" id="{8DC4E899-2A3A-44B2-AE76-3B650D7AA11A}"/>
            </a:ext>
          </a:extLst>
        </xdr:cNvPr>
        <xdr:cNvSpPr/>
      </xdr:nvSpPr>
      <xdr:spPr>
        <a:xfrm>
          <a:off x="5876925" y="288798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7</xdr:col>
      <xdr:colOff>9525</xdr:colOff>
      <xdr:row>636</xdr:row>
      <xdr:rowOff>133350</xdr:rowOff>
    </xdr:from>
    <xdr:to>
      <xdr:col>7</xdr:col>
      <xdr:colOff>123826</xdr:colOff>
      <xdr:row>642</xdr:row>
      <xdr:rowOff>128586</xdr:rowOff>
    </xdr:to>
    <xdr:sp macro="" textlink="">
      <xdr:nvSpPr>
        <xdr:cNvPr id="232" name="Left Bracket 231">
          <a:extLst>
            <a:ext uri="{FF2B5EF4-FFF2-40B4-BE49-F238E27FC236}">
              <a16:creationId xmlns:a16="http://schemas.microsoft.com/office/drawing/2014/main" id="{C2F04A17-4DA4-4B75-9135-B8141DF5A9CD}"/>
            </a:ext>
          </a:extLst>
        </xdr:cNvPr>
        <xdr:cNvSpPr/>
      </xdr:nvSpPr>
      <xdr:spPr>
        <a:xfrm>
          <a:off x="981075" y="380523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9525</xdr:colOff>
      <xdr:row>637</xdr:row>
      <xdr:rowOff>0</xdr:rowOff>
    </xdr:from>
    <xdr:to>
      <xdr:col>9</xdr:col>
      <xdr:colOff>152400</xdr:colOff>
      <xdr:row>642</xdr:row>
      <xdr:rowOff>133350</xdr:rowOff>
    </xdr:to>
    <xdr:sp macro="" textlink="">
      <xdr:nvSpPr>
        <xdr:cNvPr id="233" name="Right Bracket 232">
          <a:extLst>
            <a:ext uri="{FF2B5EF4-FFF2-40B4-BE49-F238E27FC236}">
              <a16:creationId xmlns:a16="http://schemas.microsoft.com/office/drawing/2014/main" id="{E8D12B98-5721-420D-A53E-A7C1A7914B91}"/>
            </a:ext>
          </a:extLst>
        </xdr:cNvPr>
        <xdr:cNvSpPr/>
      </xdr:nvSpPr>
      <xdr:spPr>
        <a:xfrm>
          <a:off x="1304925" y="380619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10</xdr:col>
      <xdr:colOff>133350</xdr:colOff>
      <xdr:row>637</xdr:row>
      <xdr:rowOff>9525</xdr:rowOff>
    </xdr:from>
    <xdr:to>
      <xdr:col>11</xdr:col>
      <xdr:colOff>85726</xdr:colOff>
      <xdr:row>643</xdr:row>
      <xdr:rowOff>4761</xdr:rowOff>
    </xdr:to>
    <xdr:sp macro="" textlink="">
      <xdr:nvSpPr>
        <xdr:cNvPr id="234" name="Left Bracket 233">
          <a:extLst>
            <a:ext uri="{FF2B5EF4-FFF2-40B4-BE49-F238E27FC236}">
              <a16:creationId xmlns:a16="http://schemas.microsoft.com/office/drawing/2014/main" id="{068EACC7-9408-4241-870C-0CD82C912950}"/>
            </a:ext>
          </a:extLst>
        </xdr:cNvPr>
        <xdr:cNvSpPr/>
      </xdr:nvSpPr>
      <xdr:spPr>
        <a:xfrm>
          <a:off x="1590675" y="380714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16</xdr:col>
      <xdr:colOff>47625</xdr:colOff>
      <xdr:row>637</xdr:row>
      <xdr:rowOff>9525</xdr:rowOff>
    </xdr:from>
    <xdr:to>
      <xdr:col>17</xdr:col>
      <xdr:colOff>28575</xdr:colOff>
      <xdr:row>643</xdr:row>
      <xdr:rowOff>0</xdr:rowOff>
    </xdr:to>
    <xdr:sp macro="" textlink="">
      <xdr:nvSpPr>
        <xdr:cNvPr id="235" name="Right Bracket 234">
          <a:extLst>
            <a:ext uri="{FF2B5EF4-FFF2-40B4-BE49-F238E27FC236}">
              <a16:creationId xmlns:a16="http://schemas.microsoft.com/office/drawing/2014/main" id="{700BEF12-A266-4D4A-B917-ACFF9C29950D}"/>
            </a:ext>
          </a:extLst>
        </xdr:cNvPr>
        <xdr:cNvSpPr/>
      </xdr:nvSpPr>
      <xdr:spPr>
        <a:xfrm>
          <a:off x="2476500" y="380714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19</xdr:col>
      <xdr:colOff>0</xdr:colOff>
      <xdr:row>637</xdr:row>
      <xdr:rowOff>0</xdr:rowOff>
    </xdr:from>
    <xdr:to>
      <xdr:col>19</xdr:col>
      <xdr:colOff>114301</xdr:colOff>
      <xdr:row>642</xdr:row>
      <xdr:rowOff>138111</xdr:rowOff>
    </xdr:to>
    <xdr:sp macro="" textlink="">
      <xdr:nvSpPr>
        <xdr:cNvPr id="236" name="Left Bracket 235">
          <a:extLst>
            <a:ext uri="{FF2B5EF4-FFF2-40B4-BE49-F238E27FC236}">
              <a16:creationId xmlns:a16="http://schemas.microsoft.com/office/drawing/2014/main" id="{D1108292-E3B3-4CFD-85E0-D0B383B5077C}"/>
            </a:ext>
          </a:extLst>
        </xdr:cNvPr>
        <xdr:cNvSpPr/>
      </xdr:nvSpPr>
      <xdr:spPr>
        <a:xfrm>
          <a:off x="2914650" y="380619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19</xdr:col>
      <xdr:colOff>133350</xdr:colOff>
      <xdr:row>637</xdr:row>
      <xdr:rowOff>0</xdr:rowOff>
    </xdr:from>
    <xdr:to>
      <xdr:col>20</xdr:col>
      <xdr:colOff>114300</xdr:colOff>
      <xdr:row>642</xdr:row>
      <xdr:rowOff>133350</xdr:rowOff>
    </xdr:to>
    <xdr:sp macro="" textlink="">
      <xdr:nvSpPr>
        <xdr:cNvPr id="237" name="Right Bracket 236">
          <a:extLst>
            <a:ext uri="{FF2B5EF4-FFF2-40B4-BE49-F238E27FC236}">
              <a16:creationId xmlns:a16="http://schemas.microsoft.com/office/drawing/2014/main" id="{B506DDE0-7CE1-4655-8EC2-2371FB1F2930}"/>
            </a:ext>
          </a:extLst>
        </xdr:cNvPr>
        <xdr:cNvSpPr/>
      </xdr:nvSpPr>
      <xdr:spPr>
        <a:xfrm>
          <a:off x="3048000" y="380619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26</xdr:col>
      <xdr:colOff>133350</xdr:colOff>
      <xdr:row>637</xdr:row>
      <xdr:rowOff>9525</xdr:rowOff>
    </xdr:from>
    <xdr:to>
      <xdr:col>27</xdr:col>
      <xdr:colOff>85726</xdr:colOff>
      <xdr:row>643</xdr:row>
      <xdr:rowOff>4761</xdr:rowOff>
    </xdr:to>
    <xdr:sp macro="" textlink="">
      <xdr:nvSpPr>
        <xdr:cNvPr id="238" name="Left Bracket 237">
          <a:extLst>
            <a:ext uri="{FF2B5EF4-FFF2-40B4-BE49-F238E27FC236}">
              <a16:creationId xmlns:a16="http://schemas.microsoft.com/office/drawing/2014/main" id="{A1A9DF64-80F9-4E12-BC86-CE81CC3C840B}"/>
            </a:ext>
          </a:extLst>
        </xdr:cNvPr>
        <xdr:cNvSpPr/>
      </xdr:nvSpPr>
      <xdr:spPr>
        <a:xfrm>
          <a:off x="4181475" y="380714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32</xdr:col>
      <xdr:colOff>57150</xdr:colOff>
      <xdr:row>637</xdr:row>
      <xdr:rowOff>9525</xdr:rowOff>
    </xdr:from>
    <xdr:to>
      <xdr:col>33</xdr:col>
      <xdr:colOff>38100</xdr:colOff>
      <xdr:row>643</xdr:row>
      <xdr:rowOff>0</xdr:rowOff>
    </xdr:to>
    <xdr:sp macro="" textlink="">
      <xdr:nvSpPr>
        <xdr:cNvPr id="239" name="Right Bracket 238">
          <a:extLst>
            <a:ext uri="{FF2B5EF4-FFF2-40B4-BE49-F238E27FC236}">
              <a16:creationId xmlns:a16="http://schemas.microsoft.com/office/drawing/2014/main" id="{57D90AAE-B860-4A74-92DE-E1AF42C1958B}"/>
            </a:ext>
          </a:extLst>
        </xdr:cNvPr>
        <xdr:cNvSpPr/>
      </xdr:nvSpPr>
      <xdr:spPr>
        <a:xfrm>
          <a:off x="5076825" y="380714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34</xdr:col>
      <xdr:colOff>0</xdr:colOff>
      <xdr:row>637</xdr:row>
      <xdr:rowOff>0</xdr:rowOff>
    </xdr:from>
    <xdr:to>
      <xdr:col>34</xdr:col>
      <xdr:colOff>114301</xdr:colOff>
      <xdr:row>642</xdr:row>
      <xdr:rowOff>138111</xdr:rowOff>
    </xdr:to>
    <xdr:sp macro="" textlink="">
      <xdr:nvSpPr>
        <xdr:cNvPr id="240" name="Left Bracket 239">
          <a:extLst>
            <a:ext uri="{FF2B5EF4-FFF2-40B4-BE49-F238E27FC236}">
              <a16:creationId xmlns:a16="http://schemas.microsoft.com/office/drawing/2014/main" id="{89BA24EC-5CC8-449E-A561-AF8AD20B36AC}"/>
            </a:ext>
          </a:extLst>
        </xdr:cNvPr>
        <xdr:cNvSpPr/>
      </xdr:nvSpPr>
      <xdr:spPr>
        <a:xfrm>
          <a:off x="5343525" y="380619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34</xdr:col>
      <xdr:colOff>133350</xdr:colOff>
      <xdr:row>637</xdr:row>
      <xdr:rowOff>0</xdr:rowOff>
    </xdr:from>
    <xdr:to>
      <xdr:col>35</xdr:col>
      <xdr:colOff>114300</xdr:colOff>
      <xdr:row>642</xdr:row>
      <xdr:rowOff>133350</xdr:rowOff>
    </xdr:to>
    <xdr:sp macro="" textlink="">
      <xdr:nvSpPr>
        <xdr:cNvPr id="241" name="Right Bracket 240">
          <a:extLst>
            <a:ext uri="{FF2B5EF4-FFF2-40B4-BE49-F238E27FC236}">
              <a16:creationId xmlns:a16="http://schemas.microsoft.com/office/drawing/2014/main" id="{FFB2D0A6-C55D-4D64-BF7B-546CD4EB22DE}"/>
            </a:ext>
          </a:extLst>
        </xdr:cNvPr>
        <xdr:cNvSpPr/>
      </xdr:nvSpPr>
      <xdr:spPr>
        <a:xfrm>
          <a:off x="5476875" y="380619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7</xdr:col>
      <xdr:colOff>9525</xdr:colOff>
      <xdr:row>643</xdr:row>
      <xdr:rowOff>133350</xdr:rowOff>
    </xdr:from>
    <xdr:to>
      <xdr:col>7</xdr:col>
      <xdr:colOff>123826</xdr:colOff>
      <xdr:row>649</xdr:row>
      <xdr:rowOff>128586</xdr:rowOff>
    </xdr:to>
    <xdr:sp macro="" textlink="">
      <xdr:nvSpPr>
        <xdr:cNvPr id="242" name="Left Bracket 241">
          <a:extLst>
            <a:ext uri="{FF2B5EF4-FFF2-40B4-BE49-F238E27FC236}">
              <a16:creationId xmlns:a16="http://schemas.microsoft.com/office/drawing/2014/main" id="{20BA9613-4198-49F1-885F-4AE6AD273CE0}"/>
            </a:ext>
          </a:extLst>
        </xdr:cNvPr>
        <xdr:cNvSpPr/>
      </xdr:nvSpPr>
      <xdr:spPr>
        <a:xfrm>
          <a:off x="981075" y="390525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9525</xdr:colOff>
      <xdr:row>644</xdr:row>
      <xdr:rowOff>0</xdr:rowOff>
    </xdr:from>
    <xdr:to>
      <xdr:col>9</xdr:col>
      <xdr:colOff>152400</xdr:colOff>
      <xdr:row>649</xdr:row>
      <xdr:rowOff>133350</xdr:rowOff>
    </xdr:to>
    <xdr:sp macro="" textlink="">
      <xdr:nvSpPr>
        <xdr:cNvPr id="243" name="Right Bracket 242">
          <a:extLst>
            <a:ext uri="{FF2B5EF4-FFF2-40B4-BE49-F238E27FC236}">
              <a16:creationId xmlns:a16="http://schemas.microsoft.com/office/drawing/2014/main" id="{0A6F5D6F-EFDF-49EE-8C78-D162E48F179C}"/>
            </a:ext>
          </a:extLst>
        </xdr:cNvPr>
        <xdr:cNvSpPr/>
      </xdr:nvSpPr>
      <xdr:spPr>
        <a:xfrm>
          <a:off x="1304925" y="390620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10</xdr:col>
      <xdr:colOff>133350</xdr:colOff>
      <xdr:row>644</xdr:row>
      <xdr:rowOff>9525</xdr:rowOff>
    </xdr:from>
    <xdr:to>
      <xdr:col>11</xdr:col>
      <xdr:colOff>85726</xdr:colOff>
      <xdr:row>650</xdr:row>
      <xdr:rowOff>4761</xdr:rowOff>
    </xdr:to>
    <xdr:sp macro="" textlink="">
      <xdr:nvSpPr>
        <xdr:cNvPr id="244" name="Left Bracket 243">
          <a:extLst>
            <a:ext uri="{FF2B5EF4-FFF2-40B4-BE49-F238E27FC236}">
              <a16:creationId xmlns:a16="http://schemas.microsoft.com/office/drawing/2014/main" id="{AB378CF6-799E-4255-A4ED-038C13E791FE}"/>
            </a:ext>
          </a:extLst>
        </xdr:cNvPr>
        <xdr:cNvSpPr/>
      </xdr:nvSpPr>
      <xdr:spPr>
        <a:xfrm>
          <a:off x="1590675" y="390715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16</xdr:col>
      <xdr:colOff>47625</xdr:colOff>
      <xdr:row>644</xdr:row>
      <xdr:rowOff>9525</xdr:rowOff>
    </xdr:from>
    <xdr:to>
      <xdr:col>17</xdr:col>
      <xdr:colOff>28575</xdr:colOff>
      <xdr:row>650</xdr:row>
      <xdr:rowOff>0</xdr:rowOff>
    </xdr:to>
    <xdr:sp macro="" textlink="">
      <xdr:nvSpPr>
        <xdr:cNvPr id="245" name="Right Bracket 244">
          <a:extLst>
            <a:ext uri="{FF2B5EF4-FFF2-40B4-BE49-F238E27FC236}">
              <a16:creationId xmlns:a16="http://schemas.microsoft.com/office/drawing/2014/main" id="{D4AB7ABC-5C34-40B2-A0EF-197C882529C1}"/>
            </a:ext>
          </a:extLst>
        </xdr:cNvPr>
        <xdr:cNvSpPr/>
      </xdr:nvSpPr>
      <xdr:spPr>
        <a:xfrm>
          <a:off x="2476500" y="390715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19</xdr:col>
      <xdr:colOff>0</xdr:colOff>
      <xdr:row>644</xdr:row>
      <xdr:rowOff>0</xdr:rowOff>
    </xdr:from>
    <xdr:to>
      <xdr:col>19</xdr:col>
      <xdr:colOff>114301</xdr:colOff>
      <xdr:row>649</xdr:row>
      <xdr:rowOff>138111</xdr:rowOff>
    </xdr:to>
    <xdr:sp macro="" textlink="">
      <xdr:nvSpPr>
        <xdr:cNvPr id="246" name="Left Bracket 245">
          <a:extLst>
            <a:ext uri="{FF2B5EF4-FFF2-40B4-BE49-F238E27FC236}">
              <a16:creationId xmlns:a16="http://schemas.microsoft.com/office/drawing/2014/main" id="{2E80F13C-F118-4DE2-B130-3463163EE11B}"/>
            </a:ext>
          </a:extLst>
        </xdr:cNvPr>
        <xdr:cNvSpPr/>
      </xdr:nvSpPr>
      <xdr:spPr>
        <a:xfrm>
          <a:off x="2914650" y="390620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19</xdr:col>
      <xdr:colOff>133350</xdr:colOff>
      <xdr:row>644</xdr:row>
      <xdr:rowOff>0</xdr:rowOff>
    </xdr:from>
    <xdr:to>
      <xdr:col>20</xdr:col>
      <xdr:colOff>114300</xdr:colOff>
      <xdr:row>649</xdr:row>
      <xdr:rowOff>133350</xdr:rowOff>
    </xdr:to>
    <xdr:sp macro="" textlink="">
      <xdr:nvSpPr>
        <xdr:cNvPr id="247" name="Right Bracket 246">
          <a:extLst>
            <a:ext uri="{FF2B5EF4-FFF2-40B4-BE49-F238E27FC236}">
              <a16:creationId xmlns:a16="http://schemas.microsoft.com/office/drawing/2014/main" id="{AEE1595B-54A7-43E6-9D03-BEB03A54E578}"/>
            </a:ext>
          </a:extLst>
        </xdr:cNvPr>
        <xdr:cNvSpPr/>
      </xdr:nvSpPr>
      <xdr:spPr>
        <a:xfrm>
          <a:off x="3048000" y="390620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26</xdr:col>
      <xdr:colOff>133350</xdr:colOff>
      <xdr:row>644</xdr:row>
      <xdr:rowOff>9525</xdr:rowOff>
    </xdr:from>
    <xdr:to>
      <xdr:col>27</xdr:col>
      <xdr:colOff>85726</xdr:colOff>
      <xdr:row>650</xdr:row>
      <xdr:rowOff>4761</xdr:rowOff>
    </xdr:to>
    <xdr:sp macro="" textlink="">
      <xdr:nvSpPr>
        <xdr:cNvPr id="248" name="Left Bracket 247">
          <a:extLst>
            <a:ext uri="{FF2B5EF4-FFF2-40B4-BE49-F238E27FC236}">
              <a16:creationId xmlns:a16="http://schemas.microsoft.com/office/drawing/2014/main" id="{EA2BF114-9CD3-4C36-ACCF-0D5C02A3FB78}"/>
            </a:ext>
          </a:extLst>
        </xdr:cNvPr>
        <xdr:cNvSpPr/>
      </xdr:nvSpPr>
      <xdr:spPr>
        <a:xfrm>
          <a:off x="4181475" y="390715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32</xdr:col>
      <xdr:colOff>57150</xdr:colOff>
      <xdr:row>644</xdr:row>
      <xdr:rowOff>9525</xdr:rowOff>
    </xdr:from>
    <xdr:to>
      <xdr:col>33</xdr:col>
      <xdr:colOff>38100</xdr:colOff>
      <xdr:row>650</xdr:row>
      <xdr:rowOff>0</xdr:rowOff>
    </xdr:to>
    <xdr:sp macro="" textlink="">
      <xdr:nvSpPr>
        <xdr:cNvPr id="249" name="Right Bracket 248">
          <a:extLst>
            <a:ext uri="{FF2B5EF4-FFF2-40B4-BE49-F238E27FC236}">
              <a16:creationId xmlns:a16="http://schemas.microsoft.com/office/drawing/2014/main" id="{F8145EF7-B30A-4D48-B9A1-D41046132055}"/>
            </a:ext>
          </a:extLst>
        </xdr:cNvPr>
        <xdr:cNvSpPr/>
      </xdr:nvSpPr>
      <xdr:spPr>
        <a:xfrm>
          <a:off x="5076825" y="390715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34</xdr:col>
      <xdr:colOff>0</xdr:colOff>
      <xdr:row>644</xdr:row>
      <xdr:rowOff>0</xdr:rowOff>
    </xdr:from>
    <xdr:to>
      <xdr:col>34</xdr:col>
      <xdr:colOff>114301</xdr:colOff>
      <xdr:row>649</xdr:row>
      <xdr:rowOff>138111</xdr:rowOff>
    </xdr:to>
    <xdr:sp macro="" textlink="">
      <xdr:nvSpPr>
        <xdr:cNvPr id="250" name="Left Bracket 249">
          <a:extLst>
            <a:ext uri="{FF2B5EF4-FFF2-40B4-BE49-F238E27FC236}">
              <a16:creationId xmlns:a16="http://schemas.microsoft.com/office/drawing/2014/main" id="{8F6C8CC5-9984-476E-82E9-20D7BCDF0709}"/>
            </a:ext>
          </a:extLst>
        </xdr:cNvPr>
        <xdr:cNvSpPr/>
      </xdr:nvSpPr>
      <xdr:spPr>
        <a:xfrm>
          <a:off x="5343525" y="390620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34</xdr:col>
      <xdr:colOff>133350</xdr:colOff>
      <xdr:row>644</xdr:row>
      <xdr:rowOff>0</xdr:rowOff>
    </xdr:from>
    <xdr:to>
      <xdr:col>35</xdr:col>
      <xdr:colOff>114300</xdr:colOff>
      <xdr:row>649</xdr:row>
      <xdr:rowOff>133350</xdr:rowOff>
    </xdr:to>
    <xdr:sp macro="" textlink="">
      <xdr:nvSpPr>
        <xdr:cNvPr id="251" name="Right Bracket 250">
          <a:extLst>
            <a:ext uri="{FF2B5EF4-FFF2-40B4-BE49-F238E27FC236}">
              <a16:creationId xmlns:a16="http://schemas.microsoft.com/office/drawing/2014/main" id="{2222B095-83BB-47A1-AACD-AFCEAF3BE09B}"/>
            </a:ext>
          </a:extLst>
        </xdr:cNvPr>
        <xdr:cNvSpPr/>
      </xdr:nvSpPr>
      <xdr:spPr>
        <a:xfrm>
          <a:off x="5476875" y="390620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7</xdr:col>
      <xdr:colOff>9525</xdr:colOff>
      <xdr:row>650</xdr:row>
      <xdr:rowOff>133350</xdr:rowOff>
    </xdr:from>
    <xdr:to>
      <xdr:col>7</xdr:col>
      <xdr:colOff>123826</xdr:colOff>
      <xdr:row>656</xdr:row>
      <xdr:rowOff>128586</xdr:rowOff>
    </xdr:to>
    <xdr:sp macro="" textlink="">
      <xdr:nvSpPr>
        <xdr:cNvPr id="252" name="Left Bracket 251">
          <a:extLst>
            <a:ext uri="{FF2B5EF4-FFF2-40B4-BE49-F238E27FC236}">
              <a16:creationId xmlns:a16="http://schemas.microsoft.com/office/drawing/2014/main" id="{EF24A85F-A7EF-4BE7-877F-E37A8DBE8E34}"/>
            </a:ext>
          </a:extLst>
        </xdr:cNvPr>
        <xdr:cNvSpPr/>
      </xdr:nvSpPr>
      <xdr:spPr>
        <a:xfrm>
          <a:off x="981075" y="400526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9525</xdr:colOff>
      <xdr:row>651</xdr:row>
      <xdr:rowOff>0</xdr:rowOff>
    </xdr:from>
    <xdr:to>
      <xdr:col>9</xdr:col>
      <xdr:colOff>152400</xdr:colOff>
      <xdr:row>656</xdr:row>
      <xdr:rowOff>133350</xdr:rowOff>
    </xdr:to>
    <xdr:sp macro="" textlink="">
      <xdr:nvSpPr>
        <xdr:cNvPr id="253" name="Right Bracket 252">
          <a:extLst>
            <a:ext uri="{FF2B5EF4-FFF2-40B4-BE49-F238E27FC236}">
              <a16:creationId xmlns:a16="http://schemas.microsoft.com/office/drawing/2014/main" id="{9389A446-FD1B-4B0C-9E13-BC3A2944BF50}"/>
            </a:ext>
          </a:extLst>
        </xdr:cNvPr>
        <xdr:cNvSpPr/>
      </xdr:nvSpPr>
      <xdr:spPr>
        <a:xfrm>
          <a:off x="1304925" y="400621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10</xdr:col>
      <xdr:colOff>133350</xdr:colOff>
      <xdr:row>651</xdr:row>
      <xdr:rowOff>9525</xdr:rowOff>
    </xdr:from>
    <xdr:to>
      <xdr:col>11</xdr:col>
      <xdr:colOff>85726</xdr:colOff>
      <xdr:row>657</xdr:row>
      <xdr:rowOff>4761</xdr:rowOff>
    </xdr:to>
    <xdr:sp macro="" textlink="">
      <xdr:nvSpPr>
        <xdr:cNvPr id="254" name="Left Bracket 253">
          <a:extLst>
            <a:ext uri="{FF2B5EF4-FFF2-40B4-BE49-F238E27FC236}">
              <a16:creationId xmlns:a16="http://schemas.microsoft.com/office/drawing/2014/main" id="{7636B9F8-D7A4-47EA-8135-FA7FAFACE84A}"/>
            </a:ext>
          </a:extLst>
        </xdr:cNvPr>
        <xdr:cNvSpPr/>
      </xdr:nvSpPr>
      <xdr:spPr>
        <a:xfrm>
          <a:off x="1590675" y="400716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16</xdr:col>
      <xdr:colOff>47625</xdr:colOff>
      <xdr:row>651</xdr:row>
      <xdr:rowOff>9525</xdr:rowOff>
    </xdr:from>
    <xdr:to>
      <xdr:col>17</xdr:col>
      <xdr:colOff>28575</xdr:colOff>
      <xdr:row>657</xdr:row>
      <xdr:rowOff>0</xdr:rowOff>
    </xdr:to>
    <xdr:sp macro="" textlink="">
      <xdr:nvSpPr>
        <xdr:cNvPr id="255" name="Right Bracket 254">
          <a:extLst>
            <a:ext uri="{FF2B5EF4-FFF2-40B4-BE49-F238E27FC236}">
              <a16:creationId xmlns:a16="http://schemas.microsoft.com/office/drawing/2014/main" id="{21A7D894-4249-43C6-98A3-10F3546F88E8}"/>
            </a:ext>
          </a:extLst>
        </xdr:cNvPr>
        <xdr:cNvSpPr/>
      </xdr:nvSpPr>
      <xdr:spPr>
        <a:xfrm>
          <a:off x="2476500" y="400716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19</xdr:col>
      <xdr:colOff>0</xdr:colOff>
      <xdr:row>651</xdr:row>
      <xdr:rowOff>0</xdr:rowOff>
    </xdr:from>
    <xdr:to>
      <xdr:col>19</xdr:col>
      <xdr:colOff>114301</xdr:colOff>
      <xdr:row>656</xdr:row>
      <xdr:rowOff>138111</xdr:rowOff>
    </xdr:to>
    <xdr:sp macro="" textlink="">
      <xdr:nvSpPr>
        <xdr:cNvPr id="256" name="Left Bracket 255">
          <a:extLst>
            <a:ext uri="{FF2B5EF4-FFF2-40B4-BE49-F238E27FC236}">
              <a16:creationId xmlns:a16="http://schemas.microsoft.com/office/drawing/2014/main" id="{408C76D9-11E6-4AD7-8D46-F7B6407E7300}"/>
            </a:ext>
          </a:extLst>
        </xdr:cNvPr>
        <xdr:cNvSpPr/>
      </xdr:nvSpPr>
      <xdr:spPr>
        <a:xfrm>
          <a:off x="2914650" y="400621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19</xdr:col>
      <xdr:colOff>133350</xdr:colOff>
      <xdr:row>651</xdr:row>
      <xdr:rowOff>0</xdr:rowOff>
    </xdr:from>
    <xdr:to>
      <xdr:col>20</xdr:col>
      <xdr:colOff>114300</xdr:colOff>
      <xdr:row>656</xdr:row>
      <xdr:rowOff>133350</xdr:rowOff>
    </xdr:to>
    <xdr:sp macro="" textlink="">
      <xdr:nvSpPr>
        <xdr:cNvPr id="257" name="Right Bracket 256">
          <a:extLst>
            <a:ext uri="{FF2B5EF4-FFF2-40B4-BE49-F238E27FC236}">
              <a16:creationId xmlns:a16="http://schemas.microsoft.com/office/drawing/2014/main" id="{4D16648B-9F6F-49AA-84BD-D69A98E91AD4}"/>
            </a:ext>
          </a:extLst>
        </xdr:cNvPr>
        <xdr:cNvSpPr/>
      </xdr:nvSpPr>
      <xdr:spPr>
        <a:xfrm>
          <a:off x="3048000" y="400621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26</xdr:col>
      <xdr:colOff>133350</xdr:colOff>
      <xdr:row>651</xdr:row>
      <xdr:rowOff>9525</xdr:rowOff>
    </xdr:from>
    <xdr:to>
      <xdr:col>27</xdr:col>
      <xdr:colOff>85726</xdr:colOff>
      <xdr:row>657</xdr:row>
      <xdr:rowOff>4761</xdr:rowOff>
    </xdr:to>
    <xdr:sp macro="" textlink="">
      <xdr:nvSpPr>
        <xdr:cNvPr id="258" name="Left Bracket 257">
          <a:extLst>
            <a:ext uri="{FF2B5EF4-FFF2-40B4-BE49-F238E27FC236}">
              <a16:creationId xmlns:a16="http://schemas.microsoft.com/office/drawing/2014/main" id="{F598CB85-428B-49B0-A781-85D19271F45C}"/>
            </a:ext>
          </a:extLst>
        </xdr:cNvPr>
        <xdr:cNvSpPr/>
      </xdr:nvSpPr>
      <xdr:spPr>
        <a:xfrm>
          <a:off x="4181475" y="400716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32</xdr:col>
      <xdr:colOff>57150</xdr:colOff>
      <xdr:row>651</xdr:row>
      <xdr:rowOff>9525</xdr:rowOff>
    </xdr:from>
    <xdr:to>
      <xdr:col>33</xdr:col>
      <xdr:colOff>38100</xdr:colOff>
      <xdr:row>657</xdr:row>
      <xdr:rowOff>0</xdr:rowOff>
    </xdr:to>
    <xdr:sp macro="" textlink="">
      <xdr:nvSpPr>
        <xdr:cNvPr id="259" name="Right Bracket 258">
          <a:extLst>
            <a:ext uri="{FF2B5EF4-FFF2-40B4-BE49-F238E27FC236}">
              <a16:creationId xmlns:a16="http://schemas.microsoft.com/office/drawing/2014/main" id="{D5A2E445-B372-4E03-9F56-19FD317638A2}"/>
            </a:ext>
          </a:extLst>
        </xdr:cNvPr>
        <xdr:cNvSpPr/>
      </xdr:nvSpPr>
      <xdr:spPr>
        <a:xfrm>
          <a:off x="5076825" y="400716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34</xdr:col>
      <xdr:colOff>0</xdr:colOff>
      <xdr:row>651</xdr:row>
      <xdr:rowOff>0</xdr:rowOff>
    </xdr:from>
    <xdr:to>
      <xdr:col>34</xdr:col>
      <xdr:colOff>114301</xdr:colOff>
      <xdr:row>656</xdr:row>
      <xdr:rowOff>138111</xdr:rowOff>
    </xdr:to>
    <xdr:sp macro="" textlink="">
      <xdr:nvSpPr>
        <xdr:cNvPr id="260" name="Left Bracket 259">
          <a:extLst>
            <a:ext uri="{FF2B5EF4-FFF2-40B4-BE49-F238E27FC236}">
              <a16:creationId xmlns:a16="http://schemas.microsoft.com/office/drawing/2014/main" id="{ABE127C0-0F04-4DA1-9901-779603C4E935}"/>
            </a:ext>
          </a:extLst>
        </xdr:cNvPr>
        <xdr:cNvSpPr/>
      </xdr:nvSpPr>
      <xdr:spPr>
        <a:xfrm>
          <a:off x="5343525" y="400621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34</xdr:col>
      <xdr:colOff>133350</xdr:colOff>
      <xdr:row>651</xdr:row>
      <xdr:rowOff>0</xdr:rowOff>
    </xdr:from>
    <xdr:to>
      <xdr:col>35</xdr:col>
      <xdr:colOff>114300</xdr:colOff>
      <xdr:row>656</xdr:row>
      <xdr:rowOff>133350</xdr:rowOff>
    </xdr:to>
    <xdr:sp macro="" textlink="">
      <xdr:nvSpPr>
        <xdr:cNvPr id="261" name="Right Bracket 260">
          <a:extLst>
            <a:ext uri="{FF2B5EF4-FFF2-40B4-BE49-F238E27FC236}">
              <a16:creationId xmlns:a16="http://schemas.microsoft.com/office/drawing/2014/main" id="{33348E9F-1E26-477E-8A7D-EFB82A16F601}"/>
            </a:ext>
          </a:extLst>
        </xdr:cNvPr>
        <xdr:cNvSpPr/>
      </xdr:nvSpPr>
      <xdr:spPr>
        <a:xfrm>
          <a:off x="5476875" y="400621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25</xdr:col>
      <xdr:colOff>142875</xdr:colOff>
      <xdr:row>332</xdr:row>
      <xdr:rowOff>9525</xdr:rowOff>
    </xdr:from>
    <xdr:to>
      <xdr:col>26</xdr:col>
      <xdr:colOff>95251</xdr:colOff>
      <xdr:row>338</xdr:row>
      <xdr:rowOff>4761</xdr:rowOff>
    </xdr:to>
    <xdr:sp macro="" textlink="">
      <xdr:nvSpPr>
        <xdr:cNvPr id="340" name="Left Bracket 339">
          <a:extLst>
            <a:ext uri="{FF2B5EF4-FFF2-40B4-BE49-F238E27FC236}">
              <a16:creationId xmlns:a16="http://schemas.microsoft.com/office/drawing/2014/main" id="{3D2C0CC7-AEE3-426F-BFB7-4D66D0C08737}"/>
            </a:ext>
          </a:extLst>
        </xdr:cNvPr>
        <xdr:cNvSpPr/>
      </xdr:nvSpPr>
      <xdr:spPr>
        <a:xfrm>
          <a:off x="4029075" y="258889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37</xdr:col>
      <xdr:colOff>38100</xdr:colOff>
      <xdr:row>332</xdr:row>
      <xdr:rowOff>0</xdr:rowOff>
    </xdr:from>
    <xdr:to>
      <xdr:col>38</xdr:col>
      <xdr:colOff>19050</xdr:colOff>
      <xdr:row>337</xdr:row>
      <xdr:rowOff>133350</xdr:rowOff>
    </xdr:to>
    <xdr:sp macro="" textlink="">
      <xdr:nvSpPr>
        <xdr:cNvPr id="341" name="Right Bracket 340">
          <a:extLst>
            <a:ext uri="{FF2B5EF4-FFF2-40B4-BE49-F238E27FC236}">
              <a16:creationId xmlns:a16="http://schemas.microsoft.com/office/drawing/2014/main" id="{5ABA4AF5-D482-45C4-BE7A-A21BB1137F21}"/>
            </a:ext>
          </a:extLst>
        </xdr:cNvPr>
        <xdr:cNvSpPr/>
      </xdr:nvSpPr>
      <xdr:spPr>
        <a:xfrm>
          <a:off x="5867400" y="258794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66674</xdr:colOff>
      <xdr:row>203</xdr:row>
      <xdr:rowOff>0</xdr:rowOff>
    </xdr:from>
    <xdr:to>
      <xdr:col>10</xdr:col>
      <xdr:colOff>19050</xdr:colOff>
      <xdr:row>208</xdr:row>
      <xdr:rowOff>138111</xdr:rowOff>
    </xdr:to>
    <xdr:sp macro="" textlink="">
      <xdr:nvSpPr>
        <xdr:cNvPr id="379" name="Left Bracket 378">
          <a:extLst>
            <a:ext uri="{FF2B5EF4-FFF2-40B4-BE49-F238E27FC236}">
              <a16:creationId xmlns:a16="http://schemas.microsoft.com/office/drawing/2014/main" id="{A934BA03-A7B9-45FD-816C-6366EF6FC774}"/>
            </a:ext>
          </a:extLst>
        </xdr:cNvPr>
        <xdr:cNvSpPr/>
      </xdr:nvSpPr>
      <xdr:spPr>
        <a:xfrm>
          <a:off x="1523999" y="251841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39</xdr:col>
      <xdr:colOff>85725</xdr:colOff>
      <xdr:row>203</xdr:row>
      <xdr:rowOff>0</xdr:rowOff>
    </xdr:from>
    <xdr:to>
      <xdr:col>40</xdr:col>
      <xdr:colOff>66675</xdr:colOff>
      <xdr:row>208</xdr:row>
      <xdr:rowOff>133350</xdr:rowOff>
    </xdr:to>
    <xdr:sp macro="" textlink="">
      <xdr:nvSpPr>
        <xdr:cNvPr id="380" name="Right Bracket 379">
          <a:extLst>
            <a:ext uri="{FF2B5EF4-FFF2-40B4-BE49-F238E27FC236}">
              <a16:creationId xmlns:a16="http://schemas.microsoft.com/office/drawing/2014/main" id="{B38EA804-936A-46D7-8A78-41F24FA81E89}"/>
            </a:ext>
          </a:extLst>
        </xdr:cNvPr>
        <xdr:cNvSpPr/>
      </xdr:nvSpPr>
      <xdr:spPr>
        <a:xfrm>
          <a:off x="6400800" y="251841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66674</xdr:colOff>
      <xdr:row>210</xdr:row>
      <xdr:rowOff>0</xdr:rowOff>
    </xdr:from>
    <xdr:to>
      <xdr:col>10</xdr:col>
      <xdr:colOff>19050</xdr:colOff>
      <xdr:row>215</xdr:row>
      <xdr:rowOff>138111</xdr:rowOff>
    </xdr:to>
    <xdr:sp macro="" textlink="">
      <xdr:nvSpPr>
        <xdr:cNvPr id="381" name="Left Bracket 380">
          <a:extLst>
            <a:ext uri="{FF2B5EF4-FFF2-40B4-BE49-F238E27FC236}">
              <a16:creationId xmlns:a16="http://schemas.microsoft.com/office/drawing/2014/main" id="{F50A5B51-9E18-452E-AF6B-DE603FF2EF77}"/>
            </a:ext>
          </a:extLst>
        </xdr:cNvPr>
        <xdr:cNvSpPr/>
      </xdr:nvSpPr>
      <xdr:spPr>
        <a:xfrm>
          <a:off x="1523999" y="251841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39</xdr:col>
      <xdr:colOff>85725</xdr:colOff>
      <xdr:row>210</xdr:row>
      <xdr:rowOff>0</xdr:rowOff>
    </xdr:from>
    <xdr:to>
      <xdr:col>40</xdr:col>
      <xdr:colOff>66675</xdr:colOff>
      <xdr:row>215</xdr:row>
      <xdr:rowOff>133350</xdr:rowOff>
    </xdr:to>
    <xdr:sp macro="" textlink="">
      <xdr:nvSpPr>
        <xdr:cNvPr id="382" name="Right Bracket 381">
          <a:extLst>
            <a:ext uri="{FF2B5EF4-FFF2-40B4-BE49-F238E27FC236}">
              <a16:creationId xmlns:a16="http://schemas.microsoft.com/office/drawing/2014/main" id="{07091917-F50A-4EE3-BC15-9AF2778B54BF}"/>
            </a:ext>
          </a:extLst>
        </xdr:cNvPr>
        <xdr:cNvSpPr/>
      </xdr:nvSpPr>
      <xdr:spPr>
        <a:xfrm>
          <a:off x="6400800" y="251841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66674</xdr:colOff>
      <xdr:row>217</xdr:row>
      <xdr:rowOff>0</xdr:rowOff>
    </xdr:from>
    <xdr:to>
      <xdr:col>10</xdr:col>
      <xdr:colOff>19050</xdr:colOff>
      <xdr:row>222</xdr:row>
      <xdr:rowOff>138111</xdr:rowOff>
    </xdr:to>
    <xdr:sp macro="" textlink="">
      <xdr:nvSpPr>
        <xdr:cNvPr id="383" name="Left Bracket 382">
          <a:extLst>
            <a:ext uri="{FF2B5EF4-FFF2-40B4-BE49-F238E27FC236}">
              <a16:creationId xmlns:a16="http://schemas.microsoft.com/office/drawing/2014/main" id="{9CAE9D7E-3FF3-4EE8-A408-27577278A9C2}"/>
            </a:ext>
          </a:extLst>
        </xdr:cNvPr>
        <xdr:cNvSpPr/>
      </xdr:nvSpPr>
      <xdr:spPr>
        <a:xfrm>
          <a:off x="1523999" y="251841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39</xdr:col>
      <xdr:colOff>85725</xdr:colOff>
      <xdr:row>217</xdr:row>
      <xdr:rowOff>0</xdr:rowOff>
    </xdr:from>
    <xdr:to>
      <xdr:col>40</xdr:col>
      <xdr:colOff>66675</xdr:colOff>
      <xdr:row>222</xdr:row>
      <xdr:rowOff>133350</xdr:rowOff>
    </xdr:to>
    <xdr:sp macro="" textlink="">
      <xdr:nvSpPr>
        <xdr:cNvPr id="384" name="Right Bracket 383">
          <a:extLst>
            <a:ext uri="{FF2B5EF4-FFF2-40B4-BE49-F238E27FC236}">
              <a16:creationId xmlns:a16="http://schemas.microsoft.com/office/drawing/2014/main" id="{D00B0DA1-6D64-4511-B229-C71C95B30100}"/>
            </a:ext>
          </a:extLst>
        </xdr:cNvPr>
        <xdr:cNvSpPr/>
      </xdr:nvSpPr>
      <xdr:spPr>
        <a:xfrm>
          <a:off x="6400800" y="251841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66674</xdr:colOff>
      <xdr:row>224</xdr:row>
      <xdr:rowOff>0</xdr:rowOff>
    </xdr:from>
    <xdr:to>
      <xdr:col>10</xdr:col>
      <xdr:colOff>19050</xdr:colOff>
      <xdr:row>229</xdr:row>
      <xdr:rowOff>138111</xdr:rowOff>
    </xdr:to>
    <xdr:sp macro="" textlink="">
      <xdr:nvSpPr>
        <xdr:cNvPr id="385" name="Left Bracket 384">
          <a:extLst>
            <a:ext uri="{FF2B5EF4-FFF2-40B4-BE49-F238E27FC236}">
              <a16:creationId xmlns:a16="http://schemas.microsoft.com/office/drawing/2014/main" id="{FA82C2EA-E253-4F2A-8DAE-D20267CAEA2B}"/>
            </a:ext>
          </a:extLst>
        </xdr:cNvPr>
        <xdr:cNvSpPr/>
      </xdr:nvSpPr>
      <xdr:spPr>
        <a:xfrm>
          <a:off x="1523999" y="251841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39</xdr:col>
      <xdr:colOff>85725</xdr:colOff>
      <xdr:row>224</xdr:row>
      <xdr:rowOff>0</xdr:rowOff>
    </xdr:from>
    <xdr:to>
      <xdr:col>40</xdr:col>
      <xdr:colOff>66675</xdr:colOff>
      <xdr:row>229</xdr:row>
      <xdr:rowOff>133350</xdr:rowOff>
    </xdr:to>
    <xdr:sp macro="" textlink="">
      <xdr:nvSpPr>
        <xdr:cNvPr id="386" name="Right Bracket 385">
          <a:extLst>
            <a:ext uri="{FF2B5EF4-FFF2-40B4-BE49-F238E27FC236}">
              <a16:creationId xmlns:a16="http://schemas.microsoft.com/office/drawing/2014/main" id="{11E87D33-DC09-4DA9-B06D-CAF0BB39234F}"/>
            </a:ext>
          </a:extLst>
        </xdr:cNvPr>
        <xdr:cNvSpPr/>
      </xdr:nvSpPr>
      <xdr:spPr>
        <a:xfrm>
          <a:off x="6400800" y="251841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66674</xdr:colOff>
      <xdr:row>231</xdr:row>
      <xdr:rowOff>0</xdr:rowOff>
    </xdr:from>
    <xdr:to>
      <xdr:col>10</xdr:col>
      <xdr:colOff>19050</xdr:colOff>
      <xdr:row>236</xdr:row>
      <xdr:rowOff>138111</xdr:rowOff>
    </xdr:to>
    <xdr:sp macro="" textlink="">
      <xdr:nvSpPr>
        <xdr:cNvPr id="387" name="Left Bracket 386">
          <a:extLst>
            <a:ext uri="{FF2B5EF4-FFF2-40B4-BE49-F238E27FC236}">
              <a16:creationId xmlns:a16="http://schemas.microsoft.com/office/drawing/2014/main" id="{EC12DC85-0FBF-4BED-958E-E6EE1F7F360E}"/>
            </a:ext>
          </a:extLst>
        </xdr:cNvPr>
        <xdr:cNvSpPr/>
      </xdr:nvSpPr>
      <xdr:spPr>
        <a:xfrm>
          <a:off x="1523999" y="251841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39</xdr:col>
      <xdr:colOff>85725</xdr:colOff>
      <xdr:row>231</xdr:row>
      <xdr:rowOff>0</xdr:rowOff>
    </xdr:from>
    <xdr:to>
      <xdr:col>40</xdr:col>
      <xdr:colOff>66675</xdr:colOff>
      <xdr:row>236</xdr:row>
      <xdr:rowOff>133350</xdr:rowOff>
    </xdr:to>
    <xdr:sp macro="" textlink="">
      <xdr:nvSpPr>
        <xdr:cNvPr id="388" name="Right Bracket 387">
          <a:extLst>
            <a:ext uri="{FF2B5EF4-FFF2-40B4-BE49-F238E27FC236}">
              <a16:creationId xmlns:a16="http://schemas.microsoft.com/office/drawing/2014/main" id="{D2F7F8D8-F8EA-45BD-81FA-60A5160FB4E4}"/>
            </a:ext>
          </a:extLst>
        </xdr:cNvPr>
        <xdr:cNvSpPr/>
      </xdr:nvSpPr>
      <xdr:spPr>
        <a:xfrm>
          <a:off x="6400800" y="251841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66674</xdr:colOff>
      <xdr:row>238</xdr:row>
      <xdr:rowOff>0</xdr:rowOff>
    </xdr:from>
    <xdr:to>
      <xdr:col>10</xdr:col>
      <xdr:colOff>19050</xdr:colOff>
      <xdr:row>243</xdr:row>
      <xdr:rowOff>138111</xdr:rowOff>
    </xdr:to>
    <xdr:sp macro="" textlink="">
      <xdr:nvSpPr>
        <xdr:cNvPr id="389" name="Left Bracket 388">
          <a:extLst>
            <a:ext uri="{FF2B5EF4-FFF2-40B4-BE49-F238E27FC236}">
              <a16:creationId xmlns:a16="http://schemas.microsoft.com/office/drawing/2014/main" id="{B46E2320-6B7C-430C-9ABE-2403B035B479}"/>
            </a:ext>
          </a:extLst>
        </xdr:cNvPr>
        <xdr:cNvSpPr/>
      </xdr:nvSpPr>
      <xdr:spPr>
        <a:xfrm>
          <a:off x="1523999" y="251841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39</xdr:col>
      <xdr:colOff>85725</xdr:colOff>
      <xdr:row>238</xdr:row>
      <xdr:rowOff>0</xdr:rowOff>
    </xdr:from>
    <xdr:to>
      <xdr:col>40</xdr:col>
      <xdr:colOff>66675</xdr:colOff>
      <xdr:row>243</xdr:row>
      <xdr:rowOff>133350</xdr:rowOff>
    </xdr:to>
    <xdr:sp macro="" textlink="">
      <xdr:nvSpPr>
        <xdr:cNvPr id="390" name="Right Bracket 389">
          <a:extLst>
            <a:ext uri="{FF2B5EF4-FFF2-40B4-BE49-F238E27FC236}">
              <a16:creationId xmlns:a16="http://schemas.microsoft.com/office/drawing/2014/main" id="{014C0F51-9B9B-47F6-92C4-67FB47235F8D}"/>
            </a:ext>
          </a:extLst>
        </xdr:cNvPr>
        <xdr:cNvSpPr/>
      </xdr:nvSpPr>
      <xdr:spPr>
        <a:xfrm>
          <a:off x="6400800" y="251841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66674</xdr:colOff>
      <xdr:row>245</xdr:row>
      <xdr:rowOff>0</xdr:rowOff>
    </xdr:from>
    <xdr:to>
      <xdr:col>10</xdr:col>
      <xdr:colOff>19050</xdr:colOff>
      <xdr:row>250</xdr:row>
      <xdr:rowOff>138111</xdr:rowOff>
    </xdr:to>
    <xdr:sp macro="" textlink="">
      <xdr:nvSpPr>
        <xdr:cNvPr id="391" name="Left Bracket 390">
          <a:extLst>
            <a:ext uri="{FF2B5EF4-FFF2-40B4-BE49-F238E27FC236}">
              <a16:creationId xmlns:a16="http://schemas.microsoft.com/office/drawing/2014/main" id="{00008253-95E1-445E-AE04-AAAE703874F6}"/>
            </a:ext>
          </a:extLst>
        </xdr:cNvPr>
        <xdr:cNvSpPr/>
      </xdr:nvSpPr>
      <xdr:spPr>
        <a:xfrm>
          <a:off x="1523999" y="251841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39</xdr:col>
      <xdr:colOff>85725</xdr:colOff>
      <xdr:row>245</xdr:row>
      <xdr:rowOff>0</xdr:rowOff>
    </xdr:from>
    <xdr:to>
      <xdr:col>40</xdr:col>
      <xdr:colOff>66675</xdr:colOff>
      <xdr:row>250</xdr:row>
      <xdr:rowOff>133350</xdr:rowOff>
    </xdr:to>
    <xdr:sp macro="" textlink="">
      <xdr:nvSpPr>
        <xdr:cNvPr id="392" name="Right Bracket 391">
          <a:extLst>
            <a:ext uri="{FF2B5EF4-FFF2-40B4-BE49-F238E27FC236}">
              <a16:creationId xmlns:a16="http://schemas.microsoft.com/office/drawing/2014/main" id="{823F68AB-C771-4482-A575-A0998017247E}"/>
            </a:ext>
          </a:extLst>
        </xdr:cNvPr>
        <xdr:cNvSpPr/>
      </xdr:nvSpPr>
      <xdr:spPr>
        <a:xfrm>
          <a:off x="6400800" y="251841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66674</xdr:colOff>
      <xdr:row>252</xdr:row>
      <xdr:rowOff>0</xdr:rowOff>
    </xdr:from>
    <xdr:to>
      <xdr:col>10</xdr:col>
      <xdr:colOff>19050</xdr:colOff>
      <xdr:row>257</xdr:row>
      <xdr:rowOff>138111</xdr:rowOff>
    </xdr:to>
    <xdr:sp macro="" textlink="">
      <xdr:nvSpPr>
        <xdr:cNvPr id="393" name="Left Bracket 392">
          <a:extLst>
            <a:ext uri="{FF2B5EF4-FFF2-40B4-BE49-F238E27FC236}">
              <a16:creationId xmlns:a16="http://schemas.microsoft.com/office/drawing/2014/main" id="{D45C864D-B7BF-4123-9043-227CD2893ED9}"/>
            </a:ext>
          </a:extLst>
        </xdr:cNvPr>
        <xdr:cNvSpPr/>
      </xdr:nvSpPr>
      <xdr:spPr>
        <a:xfrm>
          <a:off x="1523999" y="261842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39</xdr:col>
      <xdr:colOff>85725</xdr:colOff>
      <xdr:row>252</xdr:row>
      <xdr:rowOff>0</xdr:rowOff>
    </xdr:from>
    <xdr:to>
      <xdr:col>40</xdr:col>
      <xdr:colOff>66675</xdr:colOff>
      <xdr:row>257</xdr:row>
      <xdr:rowOff>133350</xdr:rowOff>
    </xdr:to>
    <xdr:sp macro="" textlink="">
      <xdr:nvSpPr>
        <xdr:cNvPr id="394" name="Right Bracket 393">
          <a:extLst>
            <a:ext uri="{FF2B5EF4-FFF2-40B4-BE49-F238E27FC236}">
              <a16:creationId xmlns:a16="http://schemas.microsoft.com/office/drawing/2014/main" id="{F9A0D51A-552E-4F74-93AF-B7FE0E634E87}"/>
            </a:ext>
          </a:extLst>
        </xdr:cNvPr>
        <xdr:cNvSpPr/>
      </xdr:nvSpPr>
      <xdr:spPr>
        <a:xfrm>
          <a:off x="6400800" y="261842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66674</xdr:colOff>
      <xdr:row>259</xdr:row>
      <xdr:rowOff>0</xdr:rowOff>
    </xdr:from>
    <xdr:to>
      <xdr:col>10</xdr:col>
      <xdr:colOff>19050</xdr:colOff>
      <xdr:row>264</xdr:row>
      <xdr:rowOff>138111</xdr:rowOff>
    </xdr:to>
    <xdr:sp macro="" textlink="">
      <xdr:nvSpPr>
        <xdr:cNvPr id="395" name="Left Bracket 394">
          <a:extLst>
            <a:ext uri="{FF2B5EF4-FFF2-40B4-BE49-F238E27FC236}">
              <a16:creationId xmlns:a16="http://schemas.microsoft.com/office/drawing/2014/main" id="{9FF846A8-DDD0-4B3A-AB09-20C9C1F6AAD4}"/>
            </a:ext>
          </a:extLst>
        </xdr:cNvPr>
        <xdr:cNvSpPr/>
      </xdr:nvSpPr>
      <xdr:spPr>
        <a:xfrm>
          <a:off x="1523999" y="271843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39</xdr:col>
      <xdr:colOff>85725</xdr:colOff>
      <xdr:row>259</xdr:row>
      <xdr:rowOff>0</xdr:rowOff>
    </xdr:from>
    <xdr:to>
      <xdr:col>40</xdr:col>
      <xdr:colOff>66675</xdr:colOff>
      <xdr:row>264</xdr:row>
      <xdr:rowOff>133350</xdr:rowOff>
    </xdr:to>
    <xdr:sp macro="" textlink="">
      <xdr:nvSpPr>
        <xdr:cNvPr id="396" name="Right Bracket 395">
          <a:extLst>
            <a:ext uri="{FF2B5EF4-FFF2-40B4-BE49-F238E27FC236}">
              <a16:creationId xmlns:a16="http://schemas.microsoft.com/office/drawing/2014/main" id="{CD94538C-7452-47CC-83B3-26D6B3951631}"/>
            </a:ext>
          </a:extLst>
        </xdr:cNvPr>
        <xdr:cNvSpPr/>
      </xdr:nvSpPr>
      <xdr:spPr>
        <a:xfrm>
          <a:off x="6400800" y="271843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66674</xdr:colOff>
      <xdr:row>266</xdr:row>
      <xdr:rowOff>0</xdr:rowOff>
    </xdr:from>
    <xdr:to>
      <xdr:col>10</xdr:col>
      <xdr:colOff>19050</xdr:colOff>
      <xdr:row>271</xdr:row>
      <xdr:rowOff>138111</xdr:rowOff>
    </xdr:to>
    <xdr:sp macro="" textlink="">
      <xdr:nvSpPr>
        <xdr:cNvPr id="397" name="Left Bracket 396">
          <a:extLst>
            <a:ext uri="{FF2B5EF4-FFF2-40B4-BE49-F238E27FC236}">
              <a16:creationId xmlns:a16="http://schemas.microsoft.com/office/drawing/2014/main" id="{246B15CF-057D-401B-A56F-0CC35D38DEDC}"/>
            </a:ext>
          </a:extLst>
        </xdr:cNvPr>
        <xdr:cNvSpPr/>
      </xdr:nvSpPr>
      <xdr:spPr>
        <a:xfrm>
          <a:off x="1523999" y="281844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39</xdr:col>
      <xdr:colOff>85725</xdr:colOff>
      <xdr:row>266</xdr:row>
      <xdr:rowOff>0</xdr:rowOff>
    </xdr:from>
    <xdr:to>
      <xdr:col>40</xdr:col>
      <xdr:colOff>66675</xdr:colOff>
      <xdr:row>271</xdr:row>
      <xdr:rowOff>133350</xdr:rowOff>
    </xdr:to>
    <xdr:sp macro="" textlink="">
      <xdr:nvSpPr>
        <xdr:cNvPr id="398" name="Right Bracket 397">
          <a:extLst>
            <a:ext uri="{FF2B5EF4-FFF2-40B4-BE49-F238E27FC236}">
              <a16:creationId xmlns:a16="http://schemas.microsoft.com/office/drawing/2014/main" id="{96AC12AE-E397-43B7-A366-A00C9F9A8D87}"/>
            </a:ext>
          </a:extLst>
        </xdr:cNvPr>
        <xdr:cNvSpPr/>
      </xdr:nvSpPr>
      <xdr:spPr>
        <a:xfrm>
          <a:off x="6400800" y="281844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66674</xdr:colOff>
      <xdr:row>273</xdr:row>
      <xdr:rowOff>0</xdr:rowOff>
    </xdr:from>
    <xdr:to>
      <xdr:col>10</xdr:col>
      <xdr:colOff>19050</xdr:colOff>
      <xdr:row>278</xdr:row>
      <xdr:rowOff>138111</xdr:rowOff>
    </xdr:to>
    <xdr:sp macro="" textlink="">
      <xdr:nvSpPr>
        <xdr:cNvPr id="399" name="Left Bracket 398">
          <a:extLst>
            <a:ext uri="{FF2B5EF4-FFF2-40B4-BE49-F238E27FC236}">
              <a16:creationId xmlns:a16="http://schemas.microsoft.com/office/drawing/2014/main" id="{359720B0-21D1-4449-A514-D9FDA770CFFC}"/>
            </a:ext>
          </a:extLst>
        </xdr:cNvPr>
        <xdr:cNvSpPr/>
      </xdr:nvSpPr>
      <xdr:spPr>
        <a:xfrm>
          <a:off x="1523999" y="291846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39</xdr:col>
      <xdr:colOff>85725</xdr:colOff>
      <xdr:row>273</xdr:row>
      <xdr:rowOff>0</xdr:rowOff>
    </xdr:from>
    <xdr:to>
      <xdr:col>40</xdr:col>
      <xdr:colOff>66675</xdr:colOff>
      <xdr:row>278</xdr:row>
      <xdr:rowOff>133350</xdr:rowOff>
    </xdr:to>
    <xdr:sp macro="" textlink="">
      <xdr:nvSpPr>
        <xdr:cNvPr id="400" name="Right Bracket 399">
          <a:extLst>
            <a:ext uri="{FF2B5EF4-FFF2-40B4-BE49-F238E27FC236}">
              <a16:creationId xmlns:a16="http://schemas.microsoft.com/office/drawing/2014/main" id="{BAB46091-DAB5-420A-B6ED-BBAAF76DD11E}"/>
            </a:ext>
          </a:extLst>
        </xdr:cNvPr>
        <xdr:cNvSpPr/>
      </xdr:nvSpPr>
      <xdr:spPr>
        <a:xfrm>
          <a:off x="6400800" y="291846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66674</xdr:colOff>
      <xdr:row>280</xdr:row>
      <xdr:rowOff>0</xdr:rowOff>
    </xdr:from>
    <xdr:to>
      <xdr:col>10</xdr:col>
      <xdr:colOff>19050</xdr:colOff>
      <xdr:row>285</xdr:row>
      <xdr:rowOff>138111</xdr:rowOff>
    </xdr:to>
    <xdr:sp macro="" textlink="">
      <xdr:nvSpPr>
        <xdr:cNvPr id="401" name="Left Bracket 400">
          <a:extLst>
            <a:ext uri="{FF2B5EF4-FFF2-40B4-BE49-F238E27FC236}">
              <a16:creationId xmlns:a16="http://schemas.microsoft.com/office/drawing/2014/main" id="{16C2EEC0-DCE2-49B3-92A6-122FA319BFDD}"/>
            </a:ext>
          </a:extLst>
        </xdr:cNvPr>
        <xdr:cNvSpPr/>
      </xdr:nvSpPr>
      <xdr:spPr>
        <a:xfrm>
          <a:off x="1523999" y="301847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39</xdr:col>
      <xdr:colOff>85725</xdr:colOff>
      <xdr:row>280</xdr:row>
      <xdr:rowOff>0</xdr:rowOff>
    </xdr:from>
    <xdr:to>
      <xdr:col>40</xdr:col>
      <xdr:colOff>66675</xdr:colOff>
      <xdr:row>285</xdr:row>
      <xdr:rowOff>133350</xdr:rowOff>
    </xdr:to>
    <xdr:sp macro="" textlink="">
      <xdr:nvSpPr>
        <xdr:cNvPr id="402" name="Right Bracket 401">
          <a:extLst>
            <a:ext uri="{FF2B5EF4-FFF2-40B4-BE49-F238E27FC236}">
              <a16:creationId xmlns:a16="http://schemas.microsoft.com/office/drawing/2014/main" id="{423BAAAE-0F1C-4607-AEDF-C40DBC3F1E58}"/>
            </a:ext>
          </a:extLst>
        </xdr:cNvPr>
        <xdr:cNvSpPr/>
      </xdr:nvSpPr>
      <xdr:spPr>
        <a:xfrm>
          <a:off x="6400800" y="301847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66674</xdr:colOff>
      <xdr:row>287</xdr:row>
      <xdr:rowOff>0</xdr:rowOff>
    </xdr:from>
    <xdr:to>
      <xdr:col>10</xdr:col>
      <xdr:colOff>19050</xdr:colOff>
      <xdr:row>292</xdr:row>
      <xdr:rowOff>138111</xdr:rowOff>
    </xdr:to>
    <xdr:sp macro="" textlink="">
      <xdr:nvSpPr>
        <xdr:cNvPr id="403" name="Left Bracket 402">
          <a:extLst>
            <a:ext uri="{FF2B5EF4-FFF2-40B4-BE49-F238E27FC236}">
              <a16:creationId xmlns:a16="http://schemas.microsoft.com/office/drawing/2014/main" id="{6AD1F613-F63D-458F-A608-A9230E476580}"/>
            </a:ext>
          </a:extLst>
        </xdr:cNvPr>
        <xdr:cNvSpPr/>
      </xdr:nvSpPr>
      <xdr:spPr>
        <a:xfrm>
          <a:off x="1523999" y="311848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39</xdr:col>
      <xdr:colOff>85725</xdr:colOff>
      <xdr:row>287</xdr:row>
      <xdr:rowOff>0</xdr:rowOff>
    </xdr:from>
    <xdr:to>
      <xdr:col>40</xdr:col>
      <xdr:colOff>66675</xdr:colOff>
      <xdr:row>292</xdr:row>
      <xdr:rowOff>133350</xdr:rowOff>
    </xdr:to>
    <xdr:sp macro="" textlink="">
      <xdr:nvSpPr>
        <xdr:cNvPr id="404" name="Right Bracket 403">
          <a:extLst>
            <a:ext uri="{FF2B5EF4-FFF2-40B4-BE49-F238E27FC236}">
              <a16:creationId xmlns:a16="http://schemas.microsoft.com/office/drawing/2014/main" id="{87364722-DB6B-4841-89A1-BAF39620D0A4}"/>
            </a:ext>
          </a:extLst>
        </xdr:cNvPr>
        <xdr:cNvSpPr/>
      </xdr:nvSpPr>
      <xdr:spPr>
        <a:xfrm>
          <a:off x="6400800" y="311848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66674</xdr:colOff>
      <xdr:row>294</xdr:row>
      <xdr:rowOff>0</xdr:rowOff>
    </xdr:from>
    <xdr:to>
      <xdr:col>10</xdr:col>
      <xdr:colOff>19050</xdr:colOff>
      <xdr:row>299</xdr:row>
      <xdr:rowOff>138111</xdr:rowOff>
    </xdr:to>
    <xdr:sp macro="" textlink="">
      <xdr:nvSpPr>
        <xdr:cNvPr id="405" name="Left Bracket 404">
          <a:extLst>
            <a:ext uri="{FF2B5EF4-FFF2-40B4-BE49-F238E27FC236}">
              <a16:creationId xmlns:a16="http://schemas.microsoft.com/office/drawing/2014/main" id="{5EFC6AF9-757C-40A7-965E-519B0657966E}"/>
            </a:ext>
          </a:extLst>
        </xdr:cNvPr>
        <xdr:cNvSpPr/>
      </xdr:nvSpPr>
      <xdr:spPr>
        <a:xfrm>
          <a:off x="1523999" y="321849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39</xdr:col>
      <xdr:colOff>85725</xdr:colOff>
      <xdr:row>294</xdr:row>
      <xdr:rowOff>0</xdr:rowOff>
    </xdr:from>
    <xdr:to>
      <xdr:col>40</xdr:col>
      <xdr:colOff>66675</xdr:colOff>
      <xdr:row>299</xdr:row>
      <xdr:rowOff>133350</xdr:rowOff>
    </xdr:to>
    <xdr:sp macro="" textlink="">
      <xdr:nvSpPr>
        <xdr:cNvPr id="406" name="Right Bracket 405">
          <a:extLst>
            <a:ext uri="{FF2B5EF4-FFF2-40B4-BE49-F238E27FC236}">
              <a16:creationId xmlns:a16="http://schemas.microsoft.com/office/drawing/2014/main" id="{88D813C5-EAF9-4778-B269-994E2C64243F}"/>
            </a:ext>
          </a:extLst>
        </xdr:cNvPr>
        <xdr:cNvSpPr/>
      </xdr:nvSpPr>
      <xdr:spPr>
        <a:xfrm>
          <a:off x="6400800" y="321849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66674</xdr:colOff>
      <xdr:row>301</xdr:row>
      <xdr:rowOff>0</xdr:rowOff>
    </xdr:from>
    <xdr:to>
      <xdr:col>10</xdr:col>
      <xdr:colOff>19050</xdr:colOff>
      <xdr:row>306</xdr:row>
      <xdr:rowOff>138111</xdr:rowOff>
    </xdr:to>
    <xdr:sp macro="" textlink="">
      <xdr:nvSpPr>
        <xdr:cNvPr id="407" name="Left Bracket 406">
          <a:extLst>
            <a:ext uri="{FF2B5EF4-FFF2-40B4-BE49-F238E27FC236}">
              <a16:creationId xmlns:a16="http://schemas.microsoft.com/office/drawing/2014/main" id="{8C77FC53-E2FF-45F1-9453-1F58737220C8}"/>
            </a:ext>
          </a:extLst>
        </xdr:cNvPr>
        <xdr:cNvSpPr/>
      </xdr:nvSpPr>
      <xdr:spPr>
        <a:xfrm>
          <a:off x="1523999" y="371856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39</xdr:col>
      <xdr:colOff>85725</xdr:colOff>
      <xdr:row>301</xdr:row>
      <xdr:rowOff>0</xdr:rowOff>
    </xdr:from>
    <xdr:to>
      <xdr:col>40</xdr:col>
      <xdr:colOff>66675</xdr:colOff>
      <xdr:row>306</xdr:row>
      <xdr:rowOff>133350</xdr:rowOff>
    </xdr:to>
    <xdr:sp macro="" textlink="">
      <xdr:nvSpPr>
        <xdr:cNvPr id="408" name="Right Bracket 407">
          <a:extLst>
            <a:ext uri="{FF2B5EF4-FFF2-40B4-BE49-F238E27FC236}">
              <a16:creationId xmlns:a16="http://schemas.microsoft.com/office/drawing/2014/main" id="{E76ACF0F-A3B1-46C0-9E7D-559A51080DB5}"/>
            </a:ext>
          </a:extLst>
        </xdr:cNvPr>
        <xdr:cNvSpPr/>
      </xdr:nvSpPr>
      <xdr:spPr>
        <a:xfrm>
          <a:off x="6400800" y="371856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66674</xdr:colOff>
      <xdr:row>308</xdr:row>
      <xdr:rowOff>0</xdr:rowOff>
    </xdr:from>
    <xdr:to>
      <xdr:col>10</xdr:col>
      <xdr:colOff>19050</xdr:colOff>
      <xdr:row>313</xdr:row>
      <xdr:rowOff>138111</xdr:rowOff>
    </xdr:to>
    <xdr:sp macro="" textlink="">
      <xdr:nvSpPr>
        <xdr:cNvPr id="409" name="Left Bracket 408">
          <a:extLst>
            <a:ext uri="{FF2B5EF4-FFF2-40B4-BE49-F238E27FC236}">
              <a16:creationId xmlns:a16="http://schemas.microsoft.com/office/drawing/2014/main" id="{CD48E717-0F2F-4097-8B0A-5E1236F43D25}"/>
            </a:ext>
          </a:extLst>
        </xdr:cNvPr>
        <xdr:cNvSpPr/>
      </xdr:nvSpPr>
      <xdr:spPr>
        <a:xfrm>
          <a:off x="1523999" y="381857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39</xdr:col>
      <xdr:colOff>85725</xdr:colOff>
      <xdr:row>308</xdr:row>
      <xdr:rowOff>0</xdr:rowOff>
    </xdr:from>
    <xdr:to>
      <xdr:col>40</xdr:col>
      <xdr:colOff>66675</xdr:colOff>
      <xdr:row>313</xdr:row>
      <xdr:rowOff>133350</xdr:rowOff>
    </xdr:to>
    <xdr:sp macro="" textlink="">
      <xdr:nvSpPr>
        <xdr:cNvPr id="410" name="Right Bracket 409">
          <a:extLst>
            <a:ext uri="{FF2B5EF4-FFF2-40B4-BE49-F238E27FC236}">
              <a16:creationId xmlns:a16="http://schemas.microsoft.com/office/drawing/2014/main" id="{04622480-4AF2-4324-A4C7-0F12C013F295}"/>
            </a:ext>
          </a:extLst>
        </xdr:cNvPr>
        <xdr:cNvSpPr/>
      </xdr:nvSpPr>
      <xdr:spPr>
        <a:xfrm>
          <a:off x="6400800" y="381857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66674</xdr:colOff>
      <xdr:row>315</xdr:row>
      <xdr:rowOff>0</xdr:rowOff>
    </xdr:from>
    <xdr:to>
      <xdr:col>10</xdr:col>
      <xdr:colOff>19050</xdr:colOff>
      <xdr:row>320</xdr:row>
      <xdr:rowOff>138111</xdr:rowOff>
    </xdr:to>
    <xdr:sp macro="" textlink="">
      <xdr:nvSpPr>
        <xdr:cNvPr id="411" name="Left Bracket 410">
          <a:extLst>
            <a:ext uri="{FF2B5EF4-FFF2-40B4-BE49-F238E27FC236}">
              <a16:creationId xmlns:a16="http://schemas.microsoft.com/office/drawing/2014/main" id="{F31EF09E-5A2A-469B-9A96-7BBCF11ADC73}"/>
            </a:ext>
          </a:extLst>
        </xdr:cNvPr>
        <xdr:cNvSpPr/>
      </xdr:nvSpPr>
      <xdr:spPr>
        <a:xfrm>
          <a:off x="1523999" y="391858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39</xdr:col>
      <xdr:colOff>85725</xdr:colOff>
      <xdr:row>315</xdr:row>
      <xdr:rowOff>0</xdr:rowOff>
    </xdr:from>
    <xdr:to>
      <xdr:col>40</xdr:col>
      <xdr:colOff>66675</xdr:colOff>
      <xdr:row>320</xdr:row>
      <xdr:rowOff>133350</xdr:rowOff>
    </xdr:to>
    <xdr:sp macro="" textlink="">
      <xdr:nvSpPr>
        <xdr:cNvPr id="412" name="Right Bracket 411">
          <a:extLst>
            <a:ext uri="{FF2B5EF4-FFF2-40B4-BE49-F238E27FC236}">
              <a16:creationId xmlns:a16="http://schemas.microsoft.com/office/drawing/2014/main" id="{7E5288DD-B906-4E3C-BE75-DD93C6926EBE}"/>
            </a:ext>
          </a:extLst>
        </xdr:cNvPr>
        <xdr:cNvSpPr/>
      </xdr:nvSpPr>
      <xdr:spPr>
        <a:xfrm>
          <a:off x="6400800" y="391858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41</xdr:col>
      <xdr:colOff>142875</xdr:colOff>
      <xdr:row>332</xdr:row>
      <xdr:rowOff>9525</xdr:rowOff>
    </xdr:from>
    <xdr:to>
      <xdr:col>42</xdr:col>
      <xdr:colOff>95251</xdr:colOff>
      <xdr:row>338</xdr:row>
      <xdr:rowOff>4761</xdr:rowOff>
    </xdr:to>
    <xdr:sp macro="" textlink="">
      <xdr:nvSpPr>
        <xdr:cNvPr id="413" name="Left Bracket 412">
          <a:extLst>
            <a:ext uri="{FF2B5EF4-FFF2-40B4-BE49-F238E27FC236}">
              <a16:creationId xmlns:a16="http://schemas.microsoft.com/office/drawing/2014/main" id="{80F31D43-40A2-43F4-832E-911DA78D5730}"/>
            </a:ext>
          </a:extLst>
        </xdr:cNvPr>
        <xdr:cNvSpPr/>
      </xdr:nvSpPr>
      <xdr:spPr>
        <a:xfrm>
          <a:off x="4191000" y="445008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53</xdr:col>
      <xdr:colOff>38100</xdr:colOff>
      <xdr:row>332</xdr:row>
      <xdr:rowOff>0</xdr:rowOff>
    </xdr:from>
    <xdr:to>
      <xdr:col>54</xdr:col>
      <xdr:colOff>19050</xdr:colOff>
      <xdr:row>337</xdr:row>
      <xdr:rowOff>133350</xdr:rowOff>
    </xdr:to>
    <xdr:sp macro="" textlink="">
      <xdr:nvSpPr>
        <xdr:cNvPr id="414" name="Right Bracket 413">
          <a:extLst>
            <a:ext uri="{FF2B5EF4-FFF2-40B4-BE49-F238E27FC236}">
              <a16:creationId xmlns:a16="http://schemas.microsoft.com/office/drawing/2014/main" id="{36BD0C04-D712-460B-AE9E-CCEBD0F0D895}"/>
            </a:ext>
          </a:extLst>
        </xdr:cNvPr>
        <xdr:cNvSpPr/>
      </xdr:nvSpPr>
      <xdr:spPr>
        <a:xfrm>
          <a:off x="6029325" y="444912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27</xdr:col>
      <xdr:colOff>152400</xdr:colOff>
      <xdr:row>340</xdr:row>
      <xdr:rowOff>9525</xdr:rowOff>
    </xdr:from>
    <xdr:to>
      <xdr:col>28</xdr:col>
      <xdr:colOff>104776</xdr:colOff>
      <xdr:row>346</xdr:row>
      <xdr:rowOff>4761</xdr:rowOff>
    </xdr:to>
    <xdr:sp macro="" textlink="">
      <xdr:nvSpPr>
        <xdr:cNvPr id="415" name="Left Bracket 414">
          <a:extLst>
            <a:ext uri="{FF2B5EF4-FFF2-40B4-BE49-F238E27FC236}">
              <a16:creationId xmlns:a16="http://schemas.microsoft.com/office/drawing/2014/main" id="{D5A5B258-2341-4F7F-9272-121B12C43E2A}"/>
            </a:ext>
          </a:extLst>
        </xdr:cNvPr>
        <xdr:cNvSpPr/>
      </xdr:nvSpPr>
      <xdr:spPr>
        <a:xfrm>
          <a:off x="1609725" y="456438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39</xdr:col>
      <xdr:colOff>9525</xdr:colOff>
      <xdr:row>340</xdr:row>
      <xdr:rowOff>9525</xdr:rowOff>
    </xdr:from>
    <xdr:to>
      <xdr:col>39</xdr:col>
      <xdr:colOff>152400</xdr:colOff>
      <xdr:row>346</xdr:row>
      <xdr:rowOff>0</xdr:rowOff>
    </xdr:to>
    <xdr:sp macro="" textlink="">
      <xdr:nvSpPr>
        <xdr:cNvPr id="416" name="Right Bracket 415">
          <a:extLst>
            <a:ext uri="{FF2B5EF4-FFF2-40B4-BE49-F238E27FC236}">
              <a16:creationId xmlns:a16="http://schemas.microsoft.com/office/drawing/2014/main" id="{285F32D0-76FB-4596-A9E1-823565F0EF6C}"/>
            </a:ext>
          </a:extLst>
        </xdr:cNvPr>
        <xdr:cNvSpPr/>
      </xdr:nvSpPr>
      <xdr:spPr>
        <a:xfrm>
          <a:off x="3409950" y="456438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44</xdr:col>
      <xdr:colOff>152400</xdr:colOff>
      <xdr:row>340</xdr:row>
      <xdr:rowOff>9525</xdr:rowOff>
    </xdr:from>
    <xdr:to>
      <xdr:col>45</xdr:col>
      <xdr:colOff>104776</xdr:colOff>
      <xdr:row>346</xdr:row>
      <xdr:rowOff>4761</xdr:rowOff>
    </xdr:to>
    <xdr:sp macro="" textlink="">
      <xdr:nvSpPr>
        <xdr:cNvPr id="417" name="Left Bracket 416">
          <a:extLst>
            <a:ext uri="{FF2B5EF4-FFF2-40B4-BE49-F238E27FC236}">
              <a16:creationId xmlns:a16="http://schemas.microsoft.com/office/drawing/2014/main" id="{08CFE22C-4888-4B08-92C2-2E26F1AEFD42}"/>
            </a:ext>
          </a:extLst>
        </xdr:cNvPr>
        <xdr:cNvSpPr/>
      </xdr:nvSpPr>
      <xdr:spPr>
        <a:xfrm>
          <a:off x="4524375" y="456438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56</xdr:col>
      <xdr:colOff>9525</xdr:colOff>
      <xdr:row>340</xdr:row>
      <xdr:rowOff>9525</xdr:rowOff>
    </xdr:from>
    <xdr:to>
      <xdr:col>56</xdr:col>
      <xdr:colOff>152400</xdr:colOff>
      <xdr:row>346</xdr:row>
      <xdr:rowOff>0</xdr:rowOff>
    </xdr:to>
    <xdr:sp macro="" textlink="">
      <xdr:nvSpPr>
        <xdr:cNvPr id="418" name="Right Bracket 417">
          <a:extLst>
            <a:ext uri="{FF2B5EF4-FFF2-40B4-BE49-F238E27FC236}">
              <a16:creationId xmlns:a16="http://schemas.microsoft.com/office/drawing/2014/main" id="{4D49E009-1CBC-48B1-99C1-40636B66E6C5}"/>
            </a:ext>
          </a:extLst>
        </xdr:cNvPr>
        <xdr:cNvSpPr/>
      </xdr:nvSpPr>
      <xdr:spPr>
        <a:xfrm>
          <a:off x="6324600" y="456438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152400</xdr:colOff>
      <xdr:row>347</xdr:row>
      <xdr:rowOff>9525</xdr:rowOff>
    </xdr:from>
    <xdr:to>
      <xdr:col>10</xdr:col>
      <xdr:colOff>104776</xdr:colOff>
      <xdr:row>353</xdr:row>
      <xdr:rowOff>4761</xdr:rowOff>
    </xdr:to>
    <xdr:sp macro="" textlink="">
      <xdr:nvSpPr>
        <xdr:cNvPr id="419" name="Left Bracket 418">
          <a:extLst>
            <a:ext uri="{FF2B5EF4-FFF2-40B4-BE49-F238E27FC236}">
              <a16:creationId xmlns:a16="http://schemas.microsoft.com/office/drawing/2014/main" id="{163A899D-72D0-4114-A5A3-D1E3DD1EAF5A}"/>
            </a:ext>
          </a:extLst>
        </xdr:cNvPr>
        <xdr:cNvSpPr/>
      </xdr:nvSpPr>
      <xdr:spPr>
        <a:xfrm>
          <a:off x="4524375" y="456438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21</xdr:col>
      <xdr:colOff>9525</xdr:colOff>
      <xdr:row>347</xdr:row>
      <xdr:rowOff>9525</xdr:rowOff>
    </xdr:from>
    <xdr:to>
      <xdr:col>21</xdr:col>
      <xdr:colOff>152400</xdr:colOff>
      <xdr:row>353</xdr:row>
      <xdr:rowOff>0</xdr:rowOff>
    </xdr:to>
    <xdr:sp macro="" textlink="">
      <xdr:nvSpPr>
        <xdr:cNvPr id="420" name="Right Bracket 419">
          <a:extLst>
            <a:ext uri="{FF2B5EF4-FFF2-40B4-BE49-F238E27FC236}">
              <a16:creationId xmlns:a16="http://schemas.microsoft.com/office/drawing/2014/main" id="{5BB76977-2428-4E88-8EF1-63F89FBAA0A7}"/>
            </a:ext>
          </a:extLst>
        </xdr:cNvPr>
        <xdr:cNvSpPr/>
      </xdr:nvSpPr>
      <xdr:spPr>
        <a:xfrm>
          <a:off x="6324600" y="456438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26</xdr:col>
      <xdr:colOff>152400</xdr:colOff>
      <xdr:row>347</xdr:row>
      <xdr:rowOff>9525</xdr:rowOff>
    </xdr:from>
    <xdr:to>
      <xdr:col>27</xdr:col>
      <xdr:colOff>104776</xdr:colOff>
      <xdr:row>353</xdr:row>
      <xdr:rowOff>4761</xdr:rowOff>
    </xdr:to>
    <xdr:sp macro="" textlink="">
      <xdr:nvSpPr>
        <xdr:cNvPr id="421" name="Left Bracket 420">
          <a:extLst>
            <a:ext uri="{FF2B5EF4-FFF2-40B4-BE49-F238E27FC236}">
              <a16:creationId xmlns:a16="http://schemas.microsoft.com/office/drawing/2014/main" id="{3A59FEE5-088A-4AD4-9C12-C1AD4253DC45}"/>
            </a:ext>
          </a:extLst>
        </xdr:cNvPr>
        <xdr:cNvSpPr/>
      </xdr:nvSpPr>
      <xdr:spPr>
        <a:xfrm>
          <a:off x="7277100" y="456438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38</xdr:col>
      <xdr:colOff>9525</xdr:colOff>
      <xdr:row>347</xdr:row>
      <xdr:rowOff>9525</xdr:rowOff>
    </xdr:from>
    <xdr:to>
      <xdr:col>38</xdr:col>
      <xdr:colOff>152400</xdr:colOff>
      <xdr:row>353</xdr:row>
      <xdr:rowOff>0</xdr:rowOff>
    </xdr:to>
    <xdr:sp macro="" textlink="">
      <xdr:nvSpPr>
        <xdr:cNvPr id="422" name="Right Bracket 421">
          <a:extLst>
            <a:ext uri="{FF2B5EF4-FFF2-40B4-BE49-F238E27FC236}">
              <a16:creationId xmlns:a16="http://schemas.microsoft.com/office/drawing/2014/main" id="{01AB7E29-F9CD-4BF8-BEBD-C90809A5F284}"/>
            </a:ext>
          </a:extLst>
        </xdr:cNvPr>
        <xdr:cNvSpPr/>
      </xdr:nvSpPr>
      <xdr:spPr>
        <a:xfrm>
          <a:off x="9077325" y="456438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133350</xdr:colOff>
      <xdr:row>375</xdr:row>
      <xdr:rowOff>9525</xdr:rowOff>
    </xdr:from>
    <xdr:to>
      <xdr:col>16</xdr:col>
      <xdr:colOff>85726</xdr:colOff>
      <xdr:row>381</xdr:row>
      <xdr:rowOff>4761</xdr:rowOff>
    </xdr:to>
    <xdr:sp macro="" textlink="">
      <xdr:nvSpPr>
        <xdr:cNvPr id="423" name="Left Bracket 422">
          <a:extLst>
            <a:ext uri="{FF2B5EF4-FFF2-40B4-BE49-F238E27FC236}">
              <a16:creationId xmlns:a16="http://schemas.microsoft.com/office/drawing/2014/main" id="{09D0CBC4-FD75-4EE1-A139-CEF0D8376A3A}"/>
            </a:ext>
          </a:extLst>
        </xdr:cNvPr>
        <xdr:cNvSpPr/>
      </xdr:nvSpPr>
      <xdr:spPr>
        <a:xfrm>
          <a:off x="2562225" y="496443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21</xdr:col>
      <xdr:colOff>57150</xdr:colOff>
      <xdr:row>375</xdr:row>
      <xdr:rowOff>9525</xdr:rowOff>
    </xdr:from>
    <xdr:to>
      <xdr:col>22</xdr:col>
      <xdr:colOff>38100</xdr:colOff>
      <xdr:row>381</xdr:row>
      <xdr:rowOff>0</xdr:rowOff>
    </xdr:to>
    <xdr:sp macro="" textlink="">
      <xdr:nvSpPr>
        <xdr:cNvPr id="424" name="Right Bracket 423">
          <a:extLst>
            <a:ext uri="{FF2B5EF4-FFF2-40B4-BE49-F238E27FC236}">
              <a16:creationId xmlns:a16="http://schemas.microsoft.com/office/drawing/2014/main" id="{9F5D2CE7-BB0D-4A2B-BBC5-B07272233170}"/>
            </a:ext>
          </a:extLst>
        </xdr:cNvPr>
        <xdr:cNvSpPr/>
      </xdr:nvSpPr>
      <xdr:spPr>
        <a:xfrm>
          <a:off x="3457575" y="496443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23</xdr:col>
      <xdr:colOff>133350</xdr:colOff>
      <xdr:row>375</xdr:row>
      <xdr:rowOff>9525</xdr:rowOff>
    </xdr:from>
    <xdr:to>
      <xdr:col>24</xdr:col>
      <xdr:colOff>85726</xdr:colOff>
      <xdr:row>381</xdr:row>
      <xdr:rowOff>4761</xdr:rowOff>
    </xdr:to>
    <xdr:sp macro="" textlink="">
      <xdr:nvSpPr>
        <xdr:cNvPr id="425" name="Left Bracket 424">
          <a:extLst>
            <a:ext uri="{FF2B5EF4-FFF2-40B4-BE49-F238E27FC236}">
              <a16:creationId xmlns:a16="http://schemas.microsoft.com/office/drawing/2014/main" id="{4B7D0138-4F8B-45C0-8412-71708C104BD4}"/>
            </a:ext>
          </a:extLst>
        </xdr:cNvPr>
        <xdr:cNvSpPr/>
      </xdr:nvSpPr>
      <xdr:spPr>
        <a:xfrm>
          <a:off x="3857625" y="496443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29</xdr:col>
      <xdr:colOff>47625</xdr:colOff>
      <xdr:row>375</xdr:row>
      <xdr:rowOff>9525</xdr:rowOff>
    </xdr:from>
    <xdr:to>
      <xdr:col>30</xdr:col>
      <xdr:colOff>28575</xdr:colOff>
      <xdr:row>381</xdr:row>
      <xdr:rowOff>0</xdr:rowOff>
    </xdr:to>
    <xdr:sp macro="" textlink="">
      <xdr:nvSpPr>
        <xdr:cNvPr id="426" name="Right Bracket 425">
          <a:extLst>
            <a:ext uri="{FF2B5EF4-FFF2-40B4-BE49-F238E27FC236}">
              <a16:creationId xmlns:a16="http://schemas.microsoft.com/office/drawing/2014/main" id="{C77239CF-57F4-4849-81B0-CE59E333EFC9}"/>
            </a:ext>
          </a:extLst>
        </xdr:cNvPr>
        <xdr:cNvSpPr/>
      </xdr:nvSpPr>
      <xdr:spPr>
        <a:xfrm>
          <a:off x="4743450" y="496443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31</xdr:col>
      <xdr:colOff>133350</xdr:colOff>
      <xdr:row>375</xdr:row>
      <xdr:rowOff>0</xdr:rowOff>
    </xdr:from>
    <xdr:to>
      <xdr:col>32</xdr:col>
      <xdr:colOff>85726</xdr:colOff>
      <xdr:row>380</xdr:row>
      <xdr:rowOff>138111</xdr:rowOff>
    </xdr:to>
    <xdr:sp macro="" textlink="">
      <xdr:nvSpPr>
        <xdr:cNvPr id="427" name="Left Bracket 426">
          <a:extLst>
            <a:ext uri="{FF2B5EF4-FFF2-40B4-BE49-F238E27FC236}">
              <a16:creationId xmlns:a16="http://schemas.microsoft.com/office/drawing/2014/main" id="{B131A964-F02C-4ABD-A2D6-C280FA5B4A6E}"/>
            </a:ext>
          </a:extLst>
        </xdr:cNvPr>
        <xdr:cNvSpPr/>
      </xdr:nvSpPr>
      <xdr:spPr>
        <a:xfrm>
          <a:off x="5153025" y="496347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37</xdr:col>
      <xdr:colOff>47625</xdr:colOff>
      <xdr:row>375</xdr:row>
      <xdr:rowOff>0</xdr:rowOff>
    </xdr:from>
    <xdr:to>
      <xdr:col>38</xdr:col>
      <xdr:colOff>28575</xdr:colOff>
      <xdr:row>380</xdr:row>
      <xdr:rowOff>133350</xdr:rowOff>
    </xdr:to>
    <xdr:sp macro="" textlink="">
      <xdr:nvSpPr>
        <xdr:cNvPr id="428" name="Right Bracket 427">
          <a:extLst>
            <a:ext uri="{FF2B5EF4-FFF2-40B4-BE49-F238E27FC236}">
              <a16:creationId xmlns:a16="http://schemas.microsoft.com/office/drawing/2014/main" id="{AFABD45A-2AF2-41D4-B423-70C33EA2113D}"/>
            </a:ext>
          </a:extLst>
        </xdr:cNvPr>
        <xdr:cNvSpPr/>
      </xdr:nvSpPr>
      <xdr:spPr>
        <a:xfrm>
          <a:off x="6038850" y="496347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133350</xdr:colOff>
      <xdr:row>382</xdr:row>
      <xdr:rowOff>9525</xdr:rowOff>
    </xdr:from>
    <xdr:to>
      <xdr:col>16</xdr:col>
      <xdr:colOff>85726</xdr:colOff>
      <xdr:row>388</xdr:row>
      <xdr:rowOff>4761</xdr:rowOff>
    </xdr:to>
    <xdr:sp macro="" textlink="">
      <xdr:nvSpPr>
        <xdr:cNvPr id="429" name="Left Bracket 428">
          <a:extLst>
            <a:ext uri="{FF2B5EF4-FFF2-40B4-BE49-F238E27FC236}">
              <a16:creationId xmlns:a16="http://schemas.microsoft.com/office/drawing/2014/main" id="{C3FF5A14-D62C-4919-A504-1EA712717A83}"/>
            </a:ext>
          </a:extLst>
        </xdr:cNvPr>
        <xdr:cNvSpPr/>
      </xdr:nvSpPr>
      <xdr:spPr>
        <a:xfrm>
          <a:off x="2562225" y="496443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21</xdr:col>
      <xdr:colOff>57150</xdr:colOff>
      <xdr:row>382</xdr:row>
      <xdr:rowOff>9525</xdr:rowOff>
    </xdr:from>
    <xdr:to>
      <xdr:col>22</xdr:col>
      <xdr:colOff>38100</xdr:colOff>
      <xdr:row>388</xdr:row>
      <xdr:rowOff>0</xdr:rowOff>
    </xdr:to>
    <xdr:sp macro="" textlink="">
      <xdr:nvSpPr>
        <xdr:cNvPr id="430" name="Right Bracket 429">
          <a:extLst>
            <a:ext uri="{FF2B5EF4-FFF2-40B4-BE49-F238E27FC236}">
              <a16:creationId xmlns:a16="http://schemas.microsoft.com/office/drawing/2014/main" id="{313F25D2-04C7-4865-BE44-6C3FE7911A90}"/>
            </a:ext>
          </a:extLst>
        </xdr:cNvPr>
        <xdr:cNvSpPr/>
      </xdr:nvSpPr>
      <xdr:spPr>
        <a:xfrm>
          <a:off x="3457575" y="496443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23</xdr:col>
      <xdr:colOff>133350</xdr:colOff>
      <xdr:row>382</xdr:row>
      <xdr:rowOff>9525</xdr:rowOff>
    </xdr:from>
    <xdr:to>
      <xdr:col>24</xdr:col>
      <xdr:colOff>85726</xdr:colOff>
      <xdr:row>388</xdr:row>
      <xdr:rowOff>4761</xdr:rowOff>
    </xdr:to>
    <xdr:sp macro="" textlink="">
      <xdr:nvSpPr>
        <xdr:cNvPr id="431" name="Left Bracket 430">
          <a:extLst>
            <a:ext uri="{FF2B5EF4-FFF2-40B4-BE49-F238E27FC236}">
              <a16:creationId xmlns:a16="http://schemas.microsoft.com/office/drawing/2014/main" id="{5DC2BE40-561C-40DD-A5EB-73A8E55D3DB2}"/>
            </a:ext>
          </a:extLst>
        </xdr:cNvPr>
        <xdr:cNvSpPr/>
      </xdr:nvSpPr>
      <xdr:spPr>
        <a:xfrm>
          <a:off x="3857625" y="496443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29</xdr:col>
      <xdr:colOff>47625</xdr:colOff>
      <xdr:row>382</xdr:row>
      <xdr:rowOff>9525</xdr:rowOff>
    </xdr:from>
    <xdr:to>
      <xdr:col>30</xdr:col>
      <xdr:colOff>28575</xdr:colOff>
      <xdr:row>388</xdr:row>
      <xdr:rowOff>0</xdr:rowOff>
    </xdr:to>
    <xdr:sp macro="" textlink="">
      <xdr:nvSpPr>
        <xdr:cNvPr id="432" name="Right Bracket 431">
          <a:extLst>
            <a:ext uri="{FF2B5EF4-FFF2-40B4-BE49-F238E27FC236}">
              <a16:creationId xmlns:a16="http://schemas.microsoft.com/office/drawing/2014/main" id="{2137CEE1-B4FB-4D0D-B4B5-493F2FC267E4}"/>
            </a:ext>
          </a:extLst>
        </xdr:cNvPr>
        <xdr:cNvSpPr/>
      </xdr:nvSpPr>
      <xdr:spPr>
        <a:xfrm>
          <a:off x="4743450" y="496443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31</xdr:col>
      <xdr:colOff>133350</xdr:colOff>
      <xdr:row>382</xdr:row>
      <xdr:rowOff>0</xdr:rowOff>
    </xdr:from>
    <xdr:to>
      <xdr:col>32</xdr:col>
      <xdr:colOff>85726</xdr:colOff>
      <xdr:row>387</xdr:row>
      <xdr:rowOff>138111</xdr:rowOff>
    </xdr:to>
    <xdr:sp macro="" textlink="">
      <xdr:nvSpPr>
        <xdr:cNvPr id="433" name="Left Bracket 432">
          <a:extLst>
            <a:ext uri="{FF2B5EF4-FFF2-40B4-BE49-F238E27FC236}">
              <a16:creationId xmlns:a16="http://schemas.microsoft.com/office/drawing/2014/main" id="{EEA2D4A3-8564-4E6D-BFA9-D54DEC574281}"/>
            </a:ext>
          </a:extLst>
        </xdr:cNvPr>
        <xdr:cNvSpPr/>
      </xdr:nvSpPr>
      <xdr:spPr>
        <a:xfrm>
          <a:off x="5153025" y="522636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37</xdr:col>
      <xdr:colOff>47625</xdr:colOff>
      <xdr:row>382</xdr:row>
      <xdr:rowOff>0</xdr:rowOff>
    </xdr:from>
    <xdr:to>
      <xdr:col>38</xdr:col>
      <xdr:colOff>28575</xdr:colOff>
      <xdr:row>387</xdr:row>
      <xdr:rowOff>133350</xdr:rowOff>
    </xdr:to>
    <xdr:sp macro="" textlink="">
      <xdr:nvSpPr>
        <xdr:cNvPr id="434" name="Right Bracket 433">
          <a:extLst>
            <a:ext uri="{FF2B5EF4-FFF2-40B4-BE49-F238E27FC236}">
              <a16:creationId xmlns:a16="http://schemas.microsoft.com/office/drawing/2014/main" id="{3278E466-F9E3-4755-93BB-21E7F63F16CB}"/>
            </a:ext>
          </a:extLst>
        </xdr:cNvPr>
        <xdr:cNvSpPr/>
      </xdr:nvSpPr>
      <xdr:spPr>
        <a:xfrm>
          <a:off x="6038850" y="496347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133350</xdr:colOff>
      <xdr:row>389</xdr:row>
      <xdr:rowOff>9525</xdr:rowOff>
    </xdr:from>
    <xdr:to>
      <xdr:col>16</xdr:col>
      <xdr:colOff>85726</xdr:colOff>
      <xdr:row>395</xdr:row>
      <xdr:rowOff>4761</xdr:rowOff>
    </xdr:to>
    <xdr:sp macro="" textlink="">
      <xdr:nvSpPr>
        <xdr:cNvPr id="435" name="Left Bracket 434">
          <a:extLst>
            <a:ext uri="{FF2B5EF4-FFF2-40B4-BE49-F238E27FC236}">
              <a16:creationId xmlns:a16="http://schemas.microsoft.com/office/drawing/2014/main" id="{A9CD5DA5-402C-43A9-8BE8-DDB41BBF31B9}"/>
            </a:ext>
          </a:extLst>
        </xdr:cNvPr>
        <xdr:cNvSpPr/>
      </xdr:nvSpPr>
      <xdr:spPr>
        <a:xfrm>
          <a:off x="2562225" y="496443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21</xdr:col>
      <xdr:colOff>57150</xdr:colOff>
      <xdr:row>389</xdr:row>
      <xdr:rowOff>9525</xdr:rowOff>
    </xdr:from>
    <xdr:to>
      <xdr:col>22</xdr:col>
      <xdr:colOff>38100</xdr:colOff>
      <xdr:row>395</xdr:row>
      <xdr:rowOff>0</xdr:rowOff>
    </xdr:to>
    <xdr:sp macro="" textlink="">
      <xdr:nvSpPr>
        <xdr:cNvPr id="436" name="Right Bracket 435">
          <a:extLst>
            <a:ext uri="{FF2B5EF4-FFF2-40B4-BE49-F238E27FC236}">
              <a16:creationId xmlns:a16="http://schemas.microsoft.com/office/drawing/2014/main" id="{3D619A57-2EAB-44F9-83C0-D90E9183FA4F}"/>
            </a:ext>
          </a:extLst>
        </xdr:cNvPr>
        <xdr:cNvSpPr/>
      </xdr:nvSpPr>
      <xdr:spPr>
        <a:xfrm>
          <a:off x="3457575" y="496443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23</xdr:col>
      <xdr:colOff>133350</xdr:colOff>
      <xdr:row>389</xdr:row>
      <xdr:rowOff>9525</xdr:rowOff>
    </xdr:from>
    <xdr:to>
      <xdr:col>24</xdr:col>
      <xdr:colOff>85726</xdr:colOff>
      <xdr:row>395</xdr:row>
      <xdr:rowOff>4761</xdr:rowOff>
    </xdr:to>
    <xdr:sp macro="" textlink="">
      <xdr:nvSpPr>
        <xdr:cNvPr id="437" name="Left Bracket 436">
          <a:extLst>
            <a:ext uri="{FF2B5EF4-FFF2-40B4-BE49-F238E27FC236}">
              <a16:creationId xmlns:a16="http://schemas.microsoft.com/office/drawing/2014/main" id="{0BD35576-B261-475C-9B91-8D6209E8A55F}"/>
            </a:ext>
          </a:extLst>
        </xdr:cNvPr>
        <xdr:cNvSpPr/>
      </xdr:nvSpPr>
      <xdr:spPr>
        <a:xfrm>
          <a:off x="3857625" y="496443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29</xdr:col>
      <xdr:colOff>47625</xdr:colOff>
      <xdr:row>389</xdr:row>
      <xdr:rowOff>9525</xdr:rowOff>
    </xdr:from>
    <xdr:to>
      <xdr:col>30</xdr:col>
      <xdr:colOff>28575</xdr:colOff>
      <xdr:row>395</xdr:row>
      <xdr:rowOff>0</xdr:rowOff>
    </xdr:to>
    <xdr:sp macro="" textlink="">
      <xdr:nvSpPr>
        <xdr:cNvPr id="438" name="Right Bracket 437">
          <a:extLst>
            <a:ext uri="{FF2B5EF4-FFF2-40B4-BE49-F238E27FC236}">
              <a16:creationId xmlns:a16="http://schemas.microsoft.com/office/drawing/2014/main" id="{D5004681-738A-47D0-B883-F2F95897C63B}"/>
            </a:ext>
          </a:extLst>
        </xdr:cNvPr>
        <xdr:cNvSpPr/>
      </xdr:nvSpPr>
      <xdr:spPr>
        <a:xfrm>
          <a:off x="4743450" y="496443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31</xdr:col>
      <xdr:colOff>133350</xdr:colOff>
      <xdr:row>389</xdr:row>
      <xdr:rowOff>0</xdr:rowOff>
    </xdr:from>
    <xdr:to>
      <xdr:col>32</xdr:col>
      <xdr:colOff>85726</xdr:colOff>
      <xdr:row>394</xdr:row>
      <xdr:rowOff>138111</xdr:rowOff>
    </xdr:to>
    <xdr:sp macro="" textlink="">
      <xdr:nvSpPr>
        <xdr:cNvPr id="439" name="Left Bracket 438">
          <a:extLst>
            <a:ext uri="{FF2B5EF4-FFF2-40B4-BE49-F238E27FC236}">
              <a16:creationId xmlns:a16="http://schemas.microsoft.com/office/drawing/2014/main" id="{E9944E4C-6249-428D-B20F-993DBBAB2288}"/>
            </a:ext>
          </a:extLst>
        </xdr:cNvPr>
        <xdr:cNvSpPr/>
      </xdr:nvSpPr>
      <xdr:spPr>
        <a:xfrm>
          <a:off x="5153025" y="496347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37</xdr:col>
      <xdr:colOff>47625</xdr:colOff>
      <xdr:row>389</xdr:row>
      <xdr:rowOff>0</xdr:rowOff>
    </xdr:from>
    <xdr:to>
      <xdr:col>38</xdr:col>
      <xdr:colOff>28575</xdr:colOff>
      <xdr:row>394</xdr:row>
      <xdr:rowOff>133350</xdr:rowOff>
    </xdr:to>
    <xdr:sp macro="" textlink="">
      <xdr:nvSpPr>
        <xdr:cNvPr id="440" name="Right Bracket 439">
          <a:extLst>
            <a:ext uri="{FF2B5EF4-FFF2-40B4-BE49-F238E27FC236}">
              <a16:creationId xmlns:a16="http://schemas.microsoft.com/office/drawing/2014/main" id="{DD0AD0C8-67CF-4729-B273-C3E09AB2C343}"/>
            </a:ext>
          </a:extLst>
        </xdr:cNvPr>
        <xdr:cNvSpPr/>
      </xdr:nvSpPr>
      <xdr:spPr>
        <a:xfrm>
          <a:off x="6038850" y="496347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133350</xdr:colOff>
      <xdr:row>396</xdr:row>
      <xdr:rowOff>9525</xdr:rowOff>
    </xdr:from>
    <xdr:to>
      <xdr:col>16</xdr:col>
      <xdr:colOff>85726</xdr:colOff>
      <xdr:row>402</xdr:row>
      <xdr:rowOff>4761</xdr:rowOff>
    </xdr:to>
    <xdr:sp macro="" textlink="">
      <xdr:nvSpPr>
        <xdr:cNvPr id="441" name="Left Bracket 440">
          <a:extLst>
            <a:ext uri="{FF2B5EF4-FFF2-40B4-BE49-F238E27FC236}">
              <a16:creationId xmlns:a16="http://schemas.microsoft.com/office/drawing/2014/main" id="{14E80564-488F-41AF-9D78-A6187C0591B5}"/>
            </a:ext>
          </a:extLst>
        </xdr:cNvPr>
        <xdr:cNvSpPr/>
      </xdr:nvSpPr>
      <xdr:spPr>
        <a:xfrm>
          <a:off x="2562225" y="496443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21</xdr:col>
      <xdr:colOff>57150</xdr:colOff>
      <xdr:row>396</xdr:row>
      <xdr:rowOff>9525</xdr:rowOff>
    </xdr:from>
    <xdr:to>
      <xdr:col>22</xdr:col>
      <xdr:colOff>38100</xdr:colOff>
      <xdr:row>402</xdr:row>
      <xdr:rowOff>0</xdr:rowOff>
    </xdr:to>
    <xdr:sp macro="" textlink="">
      <xdr:nvSpPr>
        <xdr:cNvPr id="442" name="Right Bracket 441">
          <a:extLst>
            <a:ext uri="{FF2B5EF4-FFF2-40B4-BE49-F238E27FC236}">
              <a16:creationId xmlns:a16="http://schemas.microsoft.com/office/drawing/2014/main" id="{475CCF4C-CB72-4295-87E0-9196D67DE55E}"/>
            </a:ext>
          </a:extLst>
        </xdr:cNvPr>
        <xdr:cNvSpPr/>
      </xdr:nvSpPr>
      <xdr:spPr>
        <a:xfrm>
          <a:off x="3457575" y="496443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23</xdr:col>
      <xdr:colOff>133350</xdr:colOff>
      <xdr:row>396</xdr:row>
      <xdr:rowOff>9525</xdr:rowOff>
    </xdr:from>
    <xdr:to>
      <xdr:col>24</xdr:col>
      <xdr:colOff>85726</xdr:colOff>
      <xdr:row>402</xdr:row>
      <xdr:rowOff>4761</xdr:rowOff>
    </xdr:to>
    <xdr:sp macro="" textlink="">
      <xdr:nvSpPr>
        <xdr:cNvPr id="443" name="Left Bracket 442">
          <a:extLst>
            <a:ext uri="{FF2B5EF4-FFF2-40B4-BE49-F238E27FC236}">
              <a16:creationId xmlns:a16="http://schemas.microsoft.com/office/drawing/2014/main" id="{3F147FDB-04E5-4595-8F4B-61183C766787}"/>
            </a:ext>
          </a:extLst>
        </xdr:cNvPr>
        <xdr:cNvSpPr/>
      </xdr:nvSpPr>
      <xdr:spPr>
        <a:xfrm>
          <a:off x="3857625" y="496443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29</xdr:col>
      <xdr:colOff>47625</xdr:colOff>
      <xdr:row>396</xdr:row>
      <xdr:rowOff>9525</xdr:rowOff>
    </xdr:from>
    <xdr:to>
      <xdr:col>30</xdr:col>
      <xdr:colOff>28575</xdr:colOff>
      <xdr:row>402</xdr:row>
      <xdr:rowOff>0</xdr:rowOff>
    </xdr:to>
    <xdr:sp macro="" textlink="">
      <xdr:nvSpPr>
        <xdr:cNvPr id="444" name="Right Bracket 443">
          <a:extLst>
            <a:ext uri="{FF2B5EF4-FFF2-40B4-BE49-F238E27FC236}">
              <a16:creationId xmlns:a16="http://schemas.microsoft.com/office/drawing/2014/main" id="{E4DBA733-8870-4ACB-AAA1-A98F31D309E3}"/>
            </a:ext>
          </a:extLst>
        </xdr:cNvPr>
        <xdr:cNvSpPr/>
      </xdr:nvSpPr>
      <xdr:spPr>
        <a:xfrm>
          <a:off x="4743450" y="496443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31</xdr:col>
      <xdr:colOff>133350</xdr:colOff>
      <xdr:row>396</xdr:row>
      <xdr:rowOff>0</xdr:rowOff>
    </xdr:from>
    <xdr:to>
      <xdr:col>32</xdr:col>
      <xdr:colOff>85726</xdr:colOff>
      <xdr:row>401</xdr:row>
      <xdr:rowOff>138111</xdr:rowOff>
    </xdr:to>
    <xdr:sp macro="" textlink="">
      <xdr:nvSpPr>
        <xdr:cNvPr id="445" name="Left Bracket 444">
          <a:extLst>
            <a:ext uri="{FF2B5EF4-FFF2-40B4-BE49-F238E27FC236}">
              <a16:creationId xmlns:a16="http://schemas.microsoft.com/office/drawing/2014/main" id="{E39786E0-6492-4FF5-8B81-D088F6CDCD09}"/>
            </a:ext>
          </a:extLst>
        </xdr:cNvPr>
        <xdr:cNvSpPr/>
      </xdr:nvSpPr>
      <xdr:spPr>
        <a:xfrm>
          <a:off x="5153025" y="496347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37</xdr:col>
      <xdr:colOff>47625</xdr:colOff>
      <xdr:row>396</xdr:row>
      <xdr:rowOff>0</xdr:rowOff>
    </xdr:from>
    <xdr:to>
      <xdr:col>38</xdr:col>
      <xdr:colOff>28575</xdr:colOff>
      <xdr:row>401</xdr:row>
      <xdr:rowOff>133350</xdr:rowOff>
    </xdr:to>
    <xdr:sp macro="" textlink="">
      <xdr:nvSpPr>
        <xdr:cNvPr id="446" name="Right Bracket 445">
          <a:extLst>
            <a:ext uri="{FF2B5EF4-FFF2-40B4-BE49-F238E27FC236}">
              <a16:creationId xmlns:a16="http://schemas.microsoft.com/office/drawing/2014/main" id="{FE332FB8-B6A6-4F7C-A7D4-9A63F97C3F69}"/>
            </a:ext>
          </a:extLst>
        </xdr:cNvPr>
        <xdr:cNvSpPr/>
      </xdr:nvSpPr>
      <xdr:spPr>
        <a:xfrm>
          <a:off x="6038850" y="496347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133350</xdr:colOff>
      <xdr:row>403</xdr:row>
      <xdr:rowOff>9525</xdr:rowOff>
    </xdr:from>
    <xdr:to>
      <xdr:col>16</xdr:col>
      <xdr:colOff>85726</xdr:colOff>
      <xdr:row>409</xdr:row>
      <xdr:rowOff>4761</xdr:rowOff>
    </xdr:to>
    <xdr:sp macro="" textlink="">
      <xdr:nvSpPr>
        <xdr:cNvPr id="447" name="Left Bracket 446">
          <a:extLst>
            <a:ext uri="{FF2B5EF4-FFF2-40B4-BE49-F238E27FC236}">
              <a16:creationId xmlns:a16="http://schemas.microsoft.com/office/drawing/2014/main" id="{C72ED9ED-B47C-4F67-B75E-0CE2A23A3B3F}"/>
            </a:ext>
          </a:extLst>
        </xdr:cNvPr>
        <xdr:cNvSpPr/>
      </xdr:nvSpPr>
      <xdr:spPr>
        <a:xfrm>
          <a:off x="2562225" y="496443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21</xdr:col>
      <xdr:colOff>57150</xdr:colOff>
      <xdr:row>403</xdr:row>
      <xdr:rowOff>9525</xdr:rowOff>
    </xdr:from>
    <xdr:to>
      <xdr:col>22</xdr:col>
      <xdr:colOff>38100</xdr:colOff>
      <xdr:row>409</xdr:row>
      <xdr:rowOff>0</xdr:rowOff>
    </xdr:to>
    <xdr:sp macro="" textlink="">
      <xdr:nvSpPr>
        <xdr:cNvPr id="448" name="Right Bracket 447">
          <a:extLst>
            <a:ext uri="{FF2B5EF4-FFF2-40B4-BE49-F238E27FC236}">
              <a16:creationId xmlns:a16="http://schemas.microsoft.com/office/drawing/2014/main" id="{10723BDA-BB1E-491B-B726-B4E3BC845B00}"/>
            </a:ext>
          </a:extLst>
        </xdr:cNvPr>
        <xdr:cNvSpPr/>
      </xdr:nvSpPr>
      <xdr:spPr>
        <a:xfrm>
          <a:off x="3457575" y="496443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23</xdr:col>
      <xdr:colOff>133350</xdr:colOff>
      <xdr:row>403</xdr:row>
      <xdr:rowOff>9525</xdr:rowOff>
    </xdr:from>
    <xdr:to>
      <xdr:col>24</xdr:col>
      <xdr:colOff>85726</xdr:colOff>
      <xdr:row>409</xdr:row>
      <xdr:rowOff>4761</xdr:rowOff>
    </xdr:to>
    <xdr:sp macro="" textlink="">
      <xdr:nvSpPr>
        <xdr:cNvPr id="449" name="Left Bracket 448">
          <a:extLst>
            <a:ext uri="{FF2B5EF4-FFF2-40B4-BE49-F238E27FC236}">
              <a16:creationId xmlns:a16="http://schemas.microsoft.com/office/drawing/2014/main" id="{DEC2BCA2-BA14-432A-9AE5-4E5B2F042EEF}"/>
            </a:ext>
          </a:extLst>
        </xdr:cNvPr>
        <xdr:cNvSpPr/>
      </xdr:nvSpPr>
      <xdr:spPr>
        <a:xfrm>
          <a:off x="3857625" y="496443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29</xdr:col>
      <xdr:colOff>47625</xdr:colOff>
      <xdr:row>403</xdr:row>
      <xdr:rowOff>9525</xdr:rowOff>
    </xdr:from>
    <xdr:to>
      <xdr:col>30</xdr:col>
      <xdr:colOff>28575</xdr:colOff>
      <xdr:row>409</xdr:row>
      <xdr:rowOff>0</xdr:rowOff>
    </xdr:to>
    <xdr:sp macro="" textlink="">
      <xdr:nvSpPr>
        <xdr:cNvPr id="450" name="Right Bracket 449">
          <a:extLst>
            <a:ext uri="{FF2B5EF4-FFF2-40B4-BE49-F238E27FC236}">
              <a16:creationId xmlns:a16="http://schemas.microsoft.com/office/drawing/2014/main" id="{C0AB7BBD-AD57-40FD-8E19-1478F7A2D2BB}"/>
            </a:ext>
          </a:extLst>
        </xdr:cNvPr>
        <xdr:cNvSpPr/>
      </xdr:nvSpPr>
      <xdr:spPr>
        <a:xfrm>
          <a:off x="4743450" y="496443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31</xdr:col>
      <xdr:colOff>133350</xdr:colOff>
      <xdr:row>403</xdr:row>
      <xdr:rowOff>0</xdr:rowOff>
    </xdr:from>
    <xdr:to>
      <xdr:col>32</xdr:col>
      <xdr:colOff>85726</xdr:colOff>
      <xdr:row>408</xdr:row>
      <xdr:rowOff>138111</xdr:rowOff>
    </xdr:to>
    <xdr:sp macro="" textlink="">
      <xdr:nvSpPr>
        <xdr:cNvPr id="451" name="Left Bracket 450">
          <a:extLst>
            <a:ext uri="{FF2B5EF4-FFF2-40B4-BE49-F238E27FC236}">
              <a16:creationId xmlns:a16="http://schemas.microsoft.com/office/drawing/2014/main" id="{A9C77D61-B1FF-4D61-91D0-9847EA0EA325}"/>
            </a:ext>
          </a:extLst>
        </xdr:cNvPr>
        <xdr:cNvSpPr/>
      </xdr:nvSpPr>
      <xdr:spPr>
        <a:xfrm>
          <a:off x="5153025" y="496347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37</xdr:col>
      <xdr:colOff>47625</xdr:colOff>
      <xdr:row>403</xdr:row>
      <xdr:rowOff>0</xdr:rowOff>
    </xdr:from>
    <xdr:to>
      <xdr:col>38</xdr:col>
      <xdr:colOff>28575</xdr:colOff>
      <xdr:row>408</xdr:row>
      <xdr:rowOff>133350</xdr:rowOff>
    </xdr:to>
    <xdr:sp macro="" textlink="">
      <xdr:nvSpPr>
        <xdr:cNvPr id="452" name="Right Bracket 451">
          <a:extLst>
            <a:ext uri="{FF2B5EF4-FFF2-40B4-BE49-F238E27FC236}">
              <a16:creationId xmlns:a16="http://schemas.microsoft.com/office/drawing/2014/main" id="{9C9092E1-79FE-4EC8-A5B4-1D1CAC01AAD2}"/>
            </a:ext>
          </a:extLst>
        </xdr:cNvPr>
        <xdr:cNvSpPr/>
      </xdr:nvSpPr>
      <xdr:spPr>
        <a:xfrm>
          <a:off x="6038850" y="496347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133350</xdr:colOff>
      <xdr:row>410</xdr:row>
      <xdr:rowOff>9525</xdr:rowOff>
    </xdr:from>
    <xdr:to>
      <xdr:col>16</xdr:col>
      <xdr:colOff>85726</xdr:colOff>
      <xdr:row>416</xdr:row>
      <xdr:rowOff>4761</xdr:rowOff>
    </xdr:to>
    <xdr:sp macro="" textlink="">
      <xdr:nvSpPr>
        <xdr:cNvPr id="453" name="Left Bracket 452">
          <a:extLst>
            <a:ext uri="{FF2B5EF4-FFF2-40B4-BE49-F238E27FC236}">
              <a16:creationId xmlns:a16="http://schemas.microsoft.com/office/drawing/2014/main" id="{ACE48B06-E028-422F-AF96-7B963BA5C95B}"/>
            </a:ext>
          </a:extLst>
        </xdr:cNvPr>
        <xdr:cNvSpPr/>
      </xdr:nvSpPr>
      <xdr:spPr>
        <a:xfrm>
          <a:off x="2562225" y="496443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21</xdr:col>
      <xdr:colOff>57150</xdr:colOff>
      <xdr:row>410</xdr:row>
      <xdr:rowOff>9525</xdr:rowOff>
    </xdr:from>
    <xdr:to>
      <xdr:col>22</xdr:col>
      <xdr:colOff>38100</xdr:colOff>
      <xdr:row>416</xdr:row>
      <xdr:rowOff>0</xdr:rowOff>
    </xdr:to>
    <xdr:sp macro="" textlink="">
      <xdr:nvSpPr>
        <xdr:cNvPr id="454" name="Right Bracket 453">
          <a:extLst>
            <a:ext uri="{FF2B5EF4-FFF2-40B4-BE49-F238E27FC236}">
              <a16:creationId xmlns:a16="http://schemas.microsoft.com/office/drawing/2014/main" id="{141A453F-B2D9-4775-8DEB-A55734162EED}"/>
            </a:ext>
          </a:extLst>
        </xdr:cNvPr>
        <xdr:cNvSpPr/>
      </xdr:nvSpPr>
      <xdr:spPr>
        <a:xfrm>
          <a:off x="3457575" y="496443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23</xdr:col>
      <xdr:colOff>133350</xdr:colOff>
      <xdr:row>410</xdr:row>
      <xdr:rowOff>9525</xdr:rowOff>
    </xdr:from>
    <xdr:to>
      <xdr:col>24</xdr:col>
      <xdr:colOff>85726</xdr:colOff>
      <xdr:row>416</xdr:row>
      <xdr:rowOff>4761</xdr:rowOff>
    </xdr:to>
    <xdr:sp macro="" textlink="">
      <xdr:nvSpPr>
        <xdr:cNvPr id="455" name="Left Bracket 454">
          <a:extLst>
            <a:ext uri="{FF2B5EF4-FFF2-40B4-BE49-F238E27FC236}">
              <a16:creationId xmlns:a16="http://schemas.microsoft.com/office/drawing/2014/main" id="{CA745A79-E9FD-4CB3-98B1-B20A48B7C78B}"/>
            </a:ext>
          </a:extLst>
        </xdr:cNvPr>
        <xdr:cNvSpPr/>
      </xdr:nvSpPr>
      <xdr:spPr>
        <a:xfrm>
          <a:off x="3857625" y="496443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29</xdr:col>
      <xdr:colOff>47625</xdr:colOff>
      <xdr:row>410</xdr:row>
      <xdr:rowOff>9525</xdr:rowOff>
    </xdr:from>
    <xdr:to>
      <xdr:col>30</xdr:col>
      <xdr:colOff>28575</xdr:colOff>
      <xdr:row>416</xdr:row>
      <xdr:rowOff>0</xdr:rowOff>
    </xdr:to>
    <xdr:sp macro="" textlink="">
      <xdr:nvSpPr>
        <xdr:cNvPr id="456" name="Right Bracket 455">
          <a:extLst>
            <a:ext uri="{FF2B5EF4-FFF2-40B4-BE49-F238E27FC236}">
              <a16:creationId xmlns:a16="http://schemas.microsoft.com/office/drawing/2014/main" id="{AF3BF4B1-5C27-4FFD-A11B-5B7796937026}"/>
            </a:ext>
          </a:extLst>
        </xdr:cNvPr>
        <xdr:cNvSpPr/>
      </xdr:nvSpPr>
      <xdr:spPr>
        <a:xfrm>
          <a:off x="4743450" y="496443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31</xdr:col>
      <xdr:colOff>133350</xdr:colOff>
      <xdr:row>410</xdr:row>
      <xdr:rowOff>0</xdr:rowOff>
    </xdr:from>
    <xdr:to>
      <xdr:col>32</xdr:col>
      <xdr:colOff>85726</xdr:colOff>
      <xdr:row>415</xdr:row>
      <xdr:rowOff>138111</xdr:rowOff>
    </xdr:to>
    <xdr:sp macro="" textlink="">
      <xdr:nvSpPr>
        <xdr:cNvPr id="457" name="Left Bracket 456">
          <a:extLst>
            <a:ext uri="{FF2B5EF4-FFF2-40B4-BE49-F238E27FC236}">
              <a16:creationId xmlns:a16="http://schemas.microsoft.com/office/drawing/2014/main" id="{08C7314F-2EE9-42FF-8D7D-EB25892304C0}"/>
            </a:ext>
          </a:extLst>
        </xdr:cNvPr>
        <xdr:cNvSpPr/>
      </xdr:nvSpPr>
      <xdr:spPr>
        <a:xfrm>
          <a:off x="5153025" y="496347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37</xdr:col>
      <xdr:colOff>47625</xdr:colOff>
      <xdr:row>410</xdr:row>
      <xdr:rowOff>0</xdr:rowOff>
    </xdr:from>
    <xdr:to>
      <xdr:col>38</xdr:col>
      <xdr:colOff>28575</xdr:colOff>
      <xdr:row>415</xdr:row>
      <xdr:rowOff>133350</xdr:rowOff>
    </xdr:to>
    <xdr:sp macro="" textlink="">
      <xdr:nvSpPr>
        <xdr:cNvPr id="458" name="Right Bracket 457">
          <a:extLst>
            <a:ext uri="{FF2B5EF4-FFF2-40B4-BE49-F238E27FC236}">
              <a16:creationId xmlns:a16="http://schemas.microsoft.com/office/drawing/2014/main" id="{0D0136E1-6E34-4FD8-809F-AFCB8AE44C0C}"/>
            </a:ext>
          </a:extLst>
        </xdr:cNvPr>
        <xdr:cNvSpPr/>
      </xdr:nvSpPr>
      <xdr:spPr>
        <a:xfrm>
          <a:off x="6038850" y="496347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133350</xdr:colOff>
      <xdr:row>417</xdr:row>
      <xdr:rowOff>9525</xdr:rowOff>
    </xdr:from>
    <xdr:to>
      <xdr:col>16</xdr:col>
      <xdr:colOff>85726</xdr:colOff>
      <xdr:row>423</xdr:row>
      <xdr:rowOff>4761</xdr:rowOff>
    </xdr:to>
    <xdr:sp macro="" textlink="">
      <xdr:nvSpPr>
        <xdr:cNvPr id="459" name="Left Bracket 458">
          <a:extLst>
            <a:ext uri="{FF2B5EF4-FFF2-40B4-BE49-F238E27FC236}">
              <a16:creationId xmlns:a16="http://schemas.microsoft.com/office/drawing/2014/main" id="{892479F8-F1B6-4898-9128-AD106977B20D}"/>
            </a:ext>
          </a:extLst>
        </xdr:cNvPr>
        <xdr:cNvSpPr/>
      </xdr:nvSpPr>
      <xdr:spPr>
        <a:xfrm>
          <a:off x="2562225" y="496443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21</xdr:col>
      <xdr:colOff>57150</xdr:colOff>
      <xdr:row>417</xdr:row>
      <xdr:rowOff>9525</xdr:rowOff>
    </xdr:from>
    <xdr:to>
      <xdr:col>22</xdr:col>
      <xdr:colOff>38100</xdr:colOff>
      <xdr:row>423</xdr:row>
      <xdr:rowOff>0</xdr:rowOff>
    </xdr:to>
    <xdr:sp macro="" textlink="">
      <xdr:nvSpPr>
        <xdr:cNvPr id="460" name="Right Bracket 459">
          <a:extLst>
            <a:ext uri="{FF2B5EF4-FFF2-40B4-BE49-F238E27FC236}">
              <a16:creationId xmlns:a16="http://schemas.microsoft.com/office/drawing/2014/main" id="{A05F1048-FC31-4DB7-9D4C-6D3D1523F2B0}"/>
            </a:ext>
          </a:extLst>
        </xdr:cNvPr>
        <xdr:cNvSpPr/>
      </xdr:nvSpPr>
      <xdr:spPr>
        <a:xfrm>
          <a:off x="3457575" y="496443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23</xdr:col>
      <xdr:colOff>133350</xdr:colOff>
      <xdr:row>417</xdr:row>
      <xdr:rowOff>9525</xdr:rowOff>
    </xdr:from>
    <xdr:to>
      <xdr:col>24</xdr:col>
      <xdr:colOff>85726</xdr:colOff>
      <xdr:row>423</xdr:row>
      <xdr:rowOff>4761</xdr:rowOff>
    </xdr:to>
    <xdr:sp macro="" textlink="">
      <xdr:nvSpPr>
        <xdr:cNvPr id="461" name="Left Bracket 460">
          <a:extLst>
            <a:ext uri="{FF2B5EF4-FFF2-40B4-BE49-F238E27FC236}">
              <a16:creationId xmlns:a16="http://schemas.microsoft.com/office/drawing/2014/main" id="{3045A035-AA42-403C-9AEA-4E7B959A437C}"/>
            </a:ext>
          </a:extLst>
        </xdr:cNvPr>
        <xdr:cNvSpPr/>
      </xdr:nvSpPr>
      <xdr:spPr>
        <a:xfrm>
          <a:off x="3857625" y="496443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29</xdr:col>
      <xdr:colOff>47625</xdr:colOff>
      <xdr:row>417</xdr:row>
      <xdr:rowOff>9525</xdr:rowOff>
    </xdr:from>
    <xdr:to>
      <xdr:col>30</xdr:col>
      <xdr:colOff>28575</xdr:colOff>
      <xdr:row>423</xdr:row>
      <xdr:rowOff>0</xdr:rowOff>
    </xdr:to>
    <xdr:sp macro="" textlink="">
      <xdr:nvSpPr>
        <xdr:cNvPr id="462" name="Right Bracket 461">
          <a:extLst>
            <a:ext uri="{FF2B5EF4-FFF2-40B4-BE49-F238E27FC236}">
              <a16:creationId xmlns:a16="http://schemas.microsoft.com/office/drawing/2014/main" id="{8180B7BB-CBBC-4A79-A38C-1CBE394599E6}"/>
            </a:ext>
          </a:extLst>
        </xdr:cNvPr>
        <xdr:cNvSpPr/>
      </xdr:nvSpPr>
      <xdr:spPr>
        <a:xfrm>
          <a:off x="4743450" y="496443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31</xdr:col>
      <xdr:colOff>133350</xdr:colOff>
      <xdr:row>417</xdr:row>
      <xdr:rowOff>0</xdr:rowOff>
    </xdr:from>
    <xdr:to>
      <xdr:col>32</xdr:col>
      <xdr:colOff>85726</xdr:colOff>
      <xdr:row>422</xdr:row>
      <xdr:rowOff>138111</xdr:rowOff>
    </xdr:to>
    <xdr:sp macro="" textlink="">
      <xdr:nvSpPr>
        <xdr:cNvPr id="463" name="Left Bracket 462">
          <a:extLst>
            <a:ext uri="{FF2B5EF4-FFF2-40B4-BE49-F238E27FC236}">
              <a16:creationId xmlns:a16="http://schemas.microsoft.com/office/drawing/2014/main" id="{F3EAB96A-D4EC-42F9-A1C3-4BC89CC66104}"/>
            </a:ext>
          </a:extLst>
        </xdr:cNvPr>
        <xdr:cNvSpPr/>
      </xdr:nvSpPr>
      <xdr:spPr>
        <a:xfrm>
          <a:off x="5153025" y="496347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37</xdr:col>
      <xdr:colOff>47625</xdr:colOff>
      <xdr:row>417</xdr:row>
      <xdr:rowOff>0</xdr:rowOff>
    </xdr:from>
    <xdr:to>
      <xdr:col>38</xdr:col>
      <xdr:colOff>28575</xdr:colOff>
      <xdr:row>422</xdr:row>
      <xdr:rowOff>133350</xdr:rowOff>
    </xdr:to>
    <xdr:sp macro="" textlink="">
      <xdr:nvSpPr>
        <xdr:cNvPr id="464" name="Right Bracket 463">
          <a:extLst>
            <a:ext uri="{FF2B5EF4-FFF2-40B4-BE49-F238E27FC236}">
              <a16:creationId xmlns:a16="http://schemas.microsoft.com/office/drawing/2014/main" id="{B56B4FA8-20D3-4BFF-BE71-9A2F538A3D8B}"/>
            </a:ext>
          </a:extLst>
        </xdr:cNvPr>
        <xdr:cNvSpPr/>
      </xdr:nvSpPr>
      <xdr:spPr>
        <a:xfrm>
          <a:off x="6038850" y="496347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133350</xdr:colOff>
      <xdr:row>424</xdr:row>
      <xdr:rowOff>9525</xdr:rowOff>
    </xdr:from>
    <xdr:to>
      <xdr:col>16</xdr:col>
      <xdr:colOff>85726</xdr:colOff>
      <xdr:row>430</xdr:row>
      <xdr:rowOff>4761</xdr:rowOff>
    </xdr:to>
    <xdr:sp macro="" textlink="">
      <xdr:nvSpPr>
        <xdr:cNvPr id="465" name="Left Bracket 464">
          <a:extLst>
            <a:ext uri="{FF2B5EF4-FFF2-40B4-BE49-F238E27FC236}">
              <a16:creationId xmlns:a16="http://schemas.microsoft.com/office/drawing/2014/main" id="{19113589-4DB9-4395-B011-E0264E5F1A79}"/>
            </a:ext>
          </a:extLst>
        </xdr:cNvPr>
        <xdr:cNvSpPr/>
      </xdr:nvSpPr>
      <xdr:spPr>
        <a:xfrm>
          <a:off x="2562225" y="496443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21</xdr:col>
      <xdr:colOff>57150</xdr:colOff>
      <xdr:row>424</xdr:row>
      <xdr:rowOff>9525</xdr:rowOff>
    </xdr:from>
    <xdr:to>
      <xdr:col>22</xdr:col>
      <xdr:colOff>38100</xdr:colOff>
      <xdr:row>430</xdr:row>
      <xdr:rowOff>0</xdr:rowOff>
    </xdr:to>
    <xdr:sp macro="" textlink="">
      <xdr:nvSpPr>
        <xdr:cNvPr id="466" name="Right Bracket 465">
          <a:extLst>
            <a:ext uri="{FF2B5EF4-FFF2-40B4-BE49-F238E27FC236}">
              <a16:creationId xmlns:a16="http://schemas.microsoft.com/office/drawing/2014/main" id="{8BB9621E-4454-4CB4-B1B9-555C1FFA61A2}"/>
            </a:ext>
          </a:extLst>
        </xdr:cNvPr>
        <xdr:cNvSpPr/>
      </xdr:nvSpPr>
      <xdr:spPr>
        <a:xfrm>
          <a:off x="3457575" y="496443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23</xdr:col>
      <xdr:colOff>133350</xdr:colOff>
      <xdr:row>424</xdr:row>
      <xdr:rowOff>9525</xdr:rowOff>
    </xdr:from>
    <xdr:to>
      <xdr:col>24</xdr:col>
      <xdr:colOff>85726</xdr:colOff>
      <xdr:row>430</xdr:row>
      <xdr:rowOff>4761</xdr:rowOff>
    </xdr:to>
    <xdr:sp macro="" textlink="">
      <xdr:nvSpPr>
        <xdr:cNvPr id="467" name="Left Bracket 466">
          <a:extLst>
            <a:ext uri="{FF2B5EF4-FFF2-40B4-BE49-F238E27FC236}">
              <a16:creationId xmlns:a16="http://schemas.microsoft.com/office/drawing/2014/main" id="{D5F3140D-D9E4-4843-A229-88586E1205B6}"/>
            </a:ext>
          </a:extLst>
        </xdr:cNvPr>
        <xdr:cNvSpPr/>
      </xdr:nvSpPr>
      <xdr:spPr>
        <a:xfrm>
          <a:off x="3857625" y="496443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29</xdr:col>
      <xdr:colOff>47625</xdr:colOff>
      <xdr:row>424</xdr:row>
      <xdr:rowOff>9525</xdr:rowOff>
    </xdr:from>
    <xdr:to>
      <xdr:col>30</xdr:col>
      <xdr:colOff>28575</xdr:colOff>
      <xdr:row>430</xdr:row>
      <xdr:rowOff>0</xdr:rowOff>
    </xdr:to>
    <xdr:sp macro="" textlink="">
      <xdr:nvSpPr>
        <xdr:cNvPr id="468" name="Right Bracket 467">
          <a:extLst>
            <a:ext uri="{FF2B5EF4-FFF2-40B4-BE49-F238E27FC236}">
              <a16:creationId xmlns:a16="http://schemas.microsoft.com/office/drawing/2014/main" id="{A8FCEDD3-7BA0-4E46-A2A6-66EA47B2F5F9}"/>
            </a:ext>
          </a:extLst>
        </xdr:cNvPr>
        <xdr:cNvSpPr/>
      </xdr:nvSpPr>
      <xdr:spPr>
        <a:xfrm>
          <a:off x="4743450" y="496443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31</xdr:col>
      <xdr:colOff>133350</xdr:colOff>
      <xdr:row>424</xdr:row>
      <xdr:rowOff>0</xdr:rowOff>
    </xdr:from>
    <xdr:to>
      <xdr:col>32</xdr:col>
      <xdr:colOff>85726</xdr:colOff>
      <xdr:row>429</xdr:row>
      <xdr:rowOff>138111</xdr:rowOff>
    </xdr:to>
    <xdr:sp macro="" textlink="">
      <xdr:nvSpPr>
        <xdr:cNvPr id="469" name="Left Bracket 468">
          <a:extLst>
            <a:ext uri="{FF2B5EF4-FFF2-40B4-BE49-F238E27FC236}">
              <a16:creationId xmlns:a16="http://schemas.microsoft.com/office/drawing/2014/main" id="{A91FC336-D627-401F-A30E-BE29E70025FB}"/>
            </a:ext>
          </a:extLst>
        </xdr:cNvPr>
        <xdr:cNvSpPr/>
      </xdr:nvSpPr>
      <xdr:spPr>
        <a:xfrm>
          <a:off x="5153025" y="496347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37</xdr:col>
      <xdr:colOff>47625</xdr:colOff>
      <xdr:row>424</xdr:row>
      <xdr:rowOff>0</xdr:rowOff>
    </xdr:from>
    <xdr:to>
      <xdr:col>38</xdr:col>
      <xdr:colOff>28575</xdr:colOff>
      <xdr:row>429</xdr:row>
      <xdr:rowOff>133350</xdr:rowOff>
    </xdr:to>
    <xdr:sp macro="" textlink="">
      <xdr:nvSpPr>
        <xdr:cNvPr id="470" name="Right Bracket 469">
          <a:extLst>
            <a:ext uri="{FF2B5EF4-FFF2-40B4-BE49-F238E27FC236}">
              <a16:creationId xmlns:a16="http://schemas.microsoft.com/office/drawing/2014/main" id="{939BCA36-885E-4329-9C86-1B5D28FEB990}"/>
            </a:ext>
          </a:extLst>
        </xdr:cNvPr>
        <xdr:cNvSpPr/>
      </xdr:nvSpPr>
      <xdr:spPr>
        <a:xfrm>
          <a:off x="6038850" y="496347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133350</xdr:colOff>
      <xdr:row>431</xdr:row>
      <xdr:rowOff>9525</xdr:rowOff>
    </xdr:from>
    <xdr:to>
      <xdr:col>16</xdr:col>
      <xdr:colOff>85726</xdr:colOff>
      <xdr:row>437</xdr:row>
      <xdr:rowOff>4761</xdr:rowOff>
    </xdr:to>
    <xdr:sp macro="" textlink="">
      <xdr:nvSpPr>
        <xdr:cNvPr id="471" name="Left Bracket 470">
          <a:extLst>
            <a:ext uri="{FF2B5EF4-FFF2-40B4-BE49-F238E27FC236}">
              <a16:creationId xmlns:a16="http://schemas.microsoft.com/office/drawing/2014/main" id="{ABC9B647-1F5C-4387-8547-7AED258991C0}"/>
            </a:ext>
          </a:extLst>
        </xdr:cNvPr>
        <xdr:cNvSpPr/>
      </xdr:nvSpPr>
      <xdr:spPr>
        <a:xfrm>
          <a:off x="2562225" y="496443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21</xdr:col>
      <xdr:colOff>57150</xdr:colOff>
      <xdr:row>431</xdr:row>
      <xdr:rowOff>9525</xdr:rowOff>
    </xdr:from>
    <xdr:to>
      <xdr:col>22</xdr:col>
      <xdr:colOff>38100</xdr:colOff>
      <xdr:row>437</xdr:row>
      <xdr:rowOff>0</xdr:rowOff>
    </xdr:to>
    <xdr:sp macro="" textlink="">
      <xdr:nvSpPr>
        <xdr:cNvPr id="472" name="Right Bracket 471">
          <a:extLst>
            <a:ext uri="{FF2B5EF4-FFF2-40B4-BE49-F238E27FC236}">
              <a16:creationId xmlns:a16="http://schemas.microsoft.com/office/drawing/2014/main" id="{BA9E3342-0D47-48FB-B03E-E54C864AACA9}"/>
            </a:ext>
          </a:extLst>
        </xdr:cNvPr>
        <xdr:cNvSpPr/>
      </xdr:nvSpPr>
      <xdr:spPr>
        <a:xfrm>
          <a:off x="3457575" y="496443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23</xdr:col>
      <xdr:colOff>133350</xdr:colOff>
      <xdr:row>431</xdr:row>
      <xdr:rowOff>9525</xdr:rowOff>
    </xdr:from>
    <xdr:to>
      <xdr:col>24</xdr:col>
      <xdr:colOff>85726</xdr:colOff>
      <xdr:row>437</xdr:row>
      <xdr:rowOff>4761</xdr:rowOff>
    </xdr:to>
    <xdr:sp macro="" textlink="">
      <xdr:nvSpPr>
        <xdr:cNvPr id="473" name="Left Bracket 472">
          <a:extLst>
            <a:ext uri="{FF2B5EF4-FFF2-40B4-BE49-F238E27FC236}">
              <a16:creationId xmlns:a16="http://schemas.microsoft.com/office/drawing/2014/main" id="{C83CA8F5-A9DE-4B10-9FB1-FE08434D2E9D}"/>
            </a:ext>
          </a:extLst>
        </xdr:cNvPr>
        <xdr:cNvSpPr/>
      </xdr:nvSpPr>
      <xdr:spPr>
        <a:xfrm>
          <a:off x="3857625" y="496443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29</xdr:col>
      <xdr:colOff>47625</xdr:colOff>
      <xdr:row>431</xdr:row>
      <xdr:rowOff>9525</xdr:rowOff>
    </xdr:from>
    <xdr:to>
      <xdr:col>30</xdr:col>
      <xdr:colOff>28575</xdr:colOff>
      <xdr:row>437</xdr:row>
      <xdr:rowOff>0</xdr:rowOff>
    </xdr:to>
    <xdr:sp macro="" textlink="">
      <xdr:nvSpPr>
        <xdr:cNvPr id="474" name="Right Bracket 473">
          <a:extLst>
            <a:ext uri="{FF2B5EF4-FFF2-40B4-BE49-F238E27FC236}">
              <a16:creationId xmlns:a16="http://schemas.microsoft.com/office/drawing/2014/main" id="{60019B3B-B8AB-4095-AFF1-2ACA83C13E1F}"/>
            </a:ext>
          </a:extLst>
        </xdr:cNvPr>
        <xdr:cNvSpPr/>
      </xdr:nvSpPr>
      <xdr:spPr>
        <a:xfrm>
          <a:off x="4743450" y="496443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31</xdr:col>
      <xdr:colOff>133350</xdr:colOff>
      <xdr:row>431</xdr:row>
      <xdr:rowOff>0</xdr:rowOff>
    </xdr:from>
    <xdr:to>
      <xdr:col>32</xdr:col>
      <xdr:colOff>85726</xdr:colOff>
      <xdr:row>436</xdr:row>
      <xdr:rowOff>138111</xdr:rowOff>
    </xdr:to>
    <xdr:sp macro="" textlink="">
      <xdr:nvSpPr>
        <xdr:cNvPr id="475" name="Left Bracket 474">
          <a:extLst>
            <a:ext uri="{FF2B5EF4-FFF2-40B4-BE49-F238E27FC236}">
              <a16:creationId xmlns:a16="http://schemas.microsoft.com/office/drawing/2014/main" id="{47BB9D11-F2E6-4BB9-836F-F2C2285C9F30}"/>
            </a:ext>
          </a:extLst>
        </xdr:cNvPr>
        <xdr:cNvSpPr/>
      </xdr:nvSpPr>
      <xdr:spPr>
        <a:xfrm>
          <a:off x="5153025" y="496347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37</xdr:col>
      <xdr:colOff>47625</xdr:colOff>
      <xdr:row>431</xdr:row>
      <xdr:rowOff>0</xdr:rowOff>
    </xdr:from>
    <xdr:to>
      <xdr:col>38</xdr:col>
      <xdr:colOff>28575</xdr:colOff>
      <xdr:row>436</xdr:row>
      <xdr:rowOff>133350</xdr:rowOff>
    </xdr:to>
    <xdr:sp macro="" textlink="">
      <xdr:nvSpPr>
        <xdr:cNvPr id="476" name="Right Bracket 475">
          <a:extLst>
            <a:ext uri="{FF2B5EF4-FFF2-40B4-BE49-F238E27FC236}">
              <a16:creationId xmlns:a16="http://schemas.microsoft.com/office/drawing/2014/main" id="{E04AAAB2-ACC5-4B7E-B736-54F96D8CDFF6}"/>
            </a:ext>
          </a:extLst>
        </xdr:cNvPr>
        <xdr:cNvSpPr/>
      </xdr:nvSpPr>
      <xdr:spPr>
        <a:xfrm>
          <a:off x="6038850" y="496347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133350</xdr:colOff>
      <xdr:row>438</xdr:row>
      <xdr:rowOff>9525</xdr:rowOff>
    </xdr:from>
    <xdr:to>
      <xdr:col>16</xdr:col>
      <xdr:colOff>85726</xdr:colOff>
      <xdr:row>444</xdr:row>
      <xdr:rowOff>4761</xdr:rowOff>
    </xdr:to>
    <xdr:sp macro="" textlink="">
      <xdr:nvSpPr>
        <xdr:cNvPr id="477" name="Left Bracket 476">
          <a:extLst>
            <a:ext uri="{FF2B5EF4-FFF2-40B4-BE49-F238E27FC236}">
              <a16:creationId xmlns:a16="http://schemas.microsoft.com/office/drawing/2014/main" id="{1DBF6CD1-B133-4BC8-990E-F276F4EE65FC}"/>
            </a:ext>
          </a:extLst>
        </xdr:cNvPr>
        <xdr:cNvSpPr/>
      </xdr:nvSpPr>
      <xdr:spPr>
        <a:xfrm>
          <a:off x="2562225" y="496443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21</xdr:col>
      <xdr:colOff>57150</xdr:colOff>
      <xdr:row>438</xdr:row>
      <xdr:rowOff>9525</xdr:rowOff>
    </xdr:from>
    <xdr:to>
      <xdr:col>22</xdr:col>
      <xdr:colOff>38100</xdr:colOff>
      <xdr:row>444</xdr:row>
      <xdr:rowOff>0</xdr:rowOff>
    </xdr:to>
    <xdr:sp macro="" textlink="">
      <xdr:nvSpPr>
        <xdr:cNvPr id="478" name="Right Bracket 477">
          <a:extLst>
            <a:ext uri="{FF2B5EF4-FFF2-40B4-BE49-F238E27FC236}">
              <a16:creationId xmlns:a16="http://schemas.microsoft.com/office/drawing/2014/main" id="{BF947F9F-F0C9-4B71-8624-44BEFA25C4CE}"/>
            </a:ext>
          </a:extLst>
        </xdr:cNvPr>
        <xdr:cNvSpPr/>
      </xdr:nvSpPr>
      <xdr:spPr>
        <a:xfrm>
          <a:off x="3457575" y="496443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23</xdr:col>
      <xdr:colOff>133350</xdr:colOff>
      <xdr:row>438</xdr:row>
      <xdr:rowOff>9525</xdr:rowOff>
    </xdr:from>
    <xdr:to>
      <xdr:col>24</xdr:col>
      <xdr:colOff>85726</xdr:colOff>
      <xdr:row>444</xdr:row>
      <xdr:rowOff>4761</xdr:rowOff>
    </xdr:to>
    <xdr:sp macro="" textlink="">
      <xdr:nvSpPr>
        <xdr:cNvPr id="479" name="Left Bracket 478">
          <a:extLst>
            <a:ext uri="{FF2B5EF4-FFF2-40B4-BE49-F238E27FC236}">
              <a16:creationId xmlns:a16="http://schemas.microsoft.com/office/drawing/2014/main" id="{CF18DD43-912E-436B-8292-C6E0EEB731E8}"/>
            </a:ext>
          </a:extLst>
        </xdr:cNvPr>
        <xdr:cNvSpPr/>
      </xdr:nvSpPr>
      <xdr:spPr>
        <a:xfrm>
          <a:off x="3857625" y="496443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29</xdr:col>
      <xdr:colOff>47625</xdr:colOff>
      <xdr:row>438</xdr:row>
      <xdr:rowOff>9525</xdr:rowOff>
    </xdr:from>
    <xdr:to>
      <xdr:col>30</xdr:col>
      <xdr:colOff>28575</xdr:colOff>
      <xdr:row>444</xdr:row>
      <xdr:rowOff>0</xdr:rowOff>
    </xdr:to>
    <xdr:sp macro="" textlink="">
      <xdr:nvSpPr>
        <xdr:cNvPr id="480" name="Right Bracket 479">
          <a:extLst>
            <a:ext uri="{FF2B5EF4-FFF2-40B4-BE49-F238E27FC236}">
              <a16:creationId xmlns:a16="http://schemas.microsoft.com/office/drawing/2014/main" id="{94364D28-29E0-4644-ACC2-583309805C7E}"/>
            </a:ext>
          </a:extLst>
        </xdr:cNvPr>
        <xdr:cNvSpPr/>
      </xdr:nvSpPr>
      <xdr:spPr>
        <a:xfrm>
          <a:off x="4743450" y="496443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31</xdr:col>
      <xdr:colOff>133350</xdr:colOff>
      <xdr:row>438</xdr:row>
      <xdr:rowOff>0</xdr:rowOff>
    </xdr:from>
    <xdr:to>
      <xdr:col>32</xdr:col>
      <xdr:colOff>85726</xdr:colOff>
      <xdr:row>443</xdr:row>
      <xdr:rowOff>138111</xdr:rowOff>
    </xdr:to>
    <xdr:sp macro="" textlink="">
      <xdr:nvSpPr>
        <xdr:cNvPr id="481" name="Left Bracket 480">
          <a:extLst>
            <a:ext uri="{FF2B5EF4-FFF2-40B4-BE49-F238E27FC236}">
              <a16:creationId xmlns:a16="http://schemas.microsoft.com/office/drawing/2014/main" id="{925B68E8-3625-4715-BE81-F62BB4FE4273}"/>
            </a:ext>
          </a:extLst>
        </xdr:cNvPr>
        <xdr:cNvSpPr/>
      </xdr:nvSpPr>
      <xdr:spPr>
        <a:xfrm>
          <a:off x="5153025" y="496347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37</xdr:col>
      <xdr:colOff>47625</xdr:colOff>
      <xdr:row>438</xdr:row>
      <xdr:rowOff>0</xdr:rowOff>
    </xdr:from>
    <xdr:to>
      <xdr:col>38</xdr:col>
      <xdr:colOff>28575</xdr:colOff>
      <xdr:row>443</xdr:row>
      <xdr:rowOff>133350</xdr:rowOff>
    </xdr:to>
    <xdr:sp macro="" textlink="">
      <xdr:nvSpPr>
        <xdr:cNvPr id="482" name="Right Bracket 481">
          <a:extLst>
            <a:ext uri="{FF2B5EF4-FFF2-40B4-BE49-F238E27FC236}">
              <a16:creationId xmlns:a16="http://schemas.microsoft.com/office/drawing/2014/main" id="{43AF1191-AA20-4D56-8F8C-05397D6852F8}"/>
            </a:ext>
          </a:extLst>
        </xdr:cNvPr>
        <xdr:cNvSpPr/>
      </xdr:nvSpPr>
      <xdr:spPr>
        <a:xfrm>
          <a:off x="6038850" y="496347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133350</xdr:colOff>
      <xdr:row>445</xdr:row>
      <xdr:rowOff>9525</xdr:rowOff>
    </xdr:from>
    <xdr:to>
      <xdr:col>16</xdr:col>
      <xdr:colOff>85726</xdr:colOff>
      <xdr:row>451</xdr:row>
      <xdr:rowOff>4761</xdr:rowOff>
    </xdr:to>
    <xdr:sp macro="" textlink="">
      <xdr:nvSpPr>
        <xdr:cNvPr id="483" name="Left Bracket 482">
          <a:extLst>
            <a:ext uri="{FF2B5EF4-FFF2-40B4-BE49-F238E27FC236}">
              <a16:creationId xmlns:a16="http://schemas.microsoft.com/office/drawing/2014/main" id="{E2A6927A-7008-4CF1-BBA6-778CD71B88FE}"/>
            </a:ext>
          </a:extLst>
        </xdr:cNvPr>
        <xdr:cNvSpPr/>
      </xdr:nvSpPr>
      <xdr:spPr>
        <a:xfrm>
          <a:off x="2562225" y="596455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21</xdr:col>
      <xdr:colOff>57150</xdr:colOff>
      <xdr:row>445</xdr:row>
      <xdr:rowOff>9525</xdr:rowOff>
    </xdr:from>
    <xdr:to>
      <xdr:col>22</xdr:col>
      <xdr:colOff>38100</xdr:colOff>
      <xdr:row>451</xdr:row>
      <xdr:rowOff>0</xdr:rowOff>
    </xdr:to>
    <xdr:sp macro="" textlink="">
      <xdr:nvSpPr>
        <xdr:cNvPr id="484" name="Right Bracket 483">
          <a:extLst>
            <a:ext uri="{FF2B5EF4-FFF2-40B4-BE49-F238E27FC236}">
              <a16:creationId xmlns:a16="http://schemas.microsoft.com/office/drawing/2014/main" id="{D736876B-FC36-4776-A8CB-4099E45A8412}"/>
            </a:ext>
          </a:extLst>
        </xdr:cNvPr>
        <xdr:cNvSpPr/>
      </xdr:nvSpPr>
      <xdr:spPr>
        <a:xfrm>
          <a:off x="3457575" y="596455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23</xdr:col>
      <xdr:colOff>133350</xdr:colOff>
      <xdr:row>445</xdr:row>
      <xdr:rowOff>9525</xdr:rowOff>
    </xdr:from>
    <xdr:to>
      <xdr:col>24</xdr:col>
      <xdr:colOff>85726</xdr:colOff>
      <xdr:row>451</xdr:row>
      <xdr:rowOff>4761</xdr:rowOff>
    </xdr:to>
    <xdr:sp macro="" textlink="">
      <xdr:nvSpPr>
        <xdr:cNvPr id="485" name="Left Bracket 484">
          <a:extLst>
            <a:ext uri="{FF2B5EF4-FFF2-40B4-BE49-F238E27FC236}">
              <a16:creationId xmlns:a16="http://schemas.microsoft.com/office/drawing/2014/main" id="{EB33940E-6DF0-4F27-838A-D22735D7DC82}"/>
            </a:ext>
          </a:extLst>
        </xdr:cNvPr>
        <xdr:cNvSpPr/>
      </xdr:nvSpPr>
      <xdr:spPr>
        <a:xfrm>
          <a:off x="3857625" y="596455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29</xdr:col>
      <xdr:colOff>47625</xdr:colOff>
      <xdr:row>445</xdr:row>
      <xdr:rowOff>9525</xdr:rowOff>
    </xdr:from>
    <xdr:to>
      <xdr:col>30</xdr:col>
      <xdr:colOff>28575</xdr:colOff>
      <xdr:row>451</xdr:row>
      <xdr:rowOff>0</xdr:rowOff>
    </xdr:to>
    <xdr:sp macro="" textlink="">
      <xdr:nvSpPr>
        <xdr:cNvPr id="486" name="Right Bracket 485">
          <a:extLst>
            <a:ext uri="{FF2B5EF4-FFF2-40B4-BE49-F238E27FC236}">
              <a16:creationId xmlns:a16="http://schemas.microsoft.com/office/drawing/2014/main" id="{4EB05876-B253-422F-8689-C5D2ED587F06}"/>
            </a:ext>
          </a:extLst>
        </xdr:cNvPr>
        <xdr:cNvSpPr/>
      </xdr:nvSpPr>
      <xdr:spPr>
        <a:xfrm>
          <a:off x="4743450" y="596455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31</xdr:col>
      <xdr:colOff>133350</xdr:colOff>
      <xdr:row>445</xdr:row>
      <xdr:rowOff>0</xdr:rowOff>
    </xdr:from>
    <xdr:to>
      <xdr:col>32</xdr:col>
      <xdr:colOff>85726</xdr:colOff>
      <xdr:row>450</xdr:row>
      <xdr:rowOff>138111</xdr:rowOff>
    </xdr:to>
    <xdr:sp macro="" textlink="">
      <xdr:nvSpPr>
        <xdr:cNvPr id="487" name="Left Bracket 486">
          <a:extLst>
            <a:ext uri="{FF2B5EF4-FFF2-40B4-BE49-F238E27FC236}">
              <a16:creationId xmlns:a16="http://schemas.microsoft.com/office/drawing/2014/main" id="{4CD9D028-DE39-4497-B15D-FD7A7411AE85}"/>
            </a:ext>
          </a:extLst>
        </xdr:cNvPr>
        <xdr:cNvSpPr/>
      </xdr:nvSpPr>
      <xdr:spPr>
        <a:xfrm>
          <a:off x="5153025" y="596360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37</xdr:col>
      <xdr:colOff>47625</xdr:colOff>
      <xdr:row>445</xdr:row>
      <xdr:rowOff>0</xdr:rowOff>
    </xdr:from>
    <xdr:to>
      <xdr:col>38</xdr:col>
      <xdr:colOff>28575</xdr:colOff>
      <xdr:row>450</xdr:row>
      <xdr:rowOff>133350</xdr:rowOff>
    </xdr:to>
    <xdr:sp macro="" textlink="">
      <xdr:nvSpPr>
        <xdr:cNvPr id="488" name="Right Bracket 487">
          <a:extLst>
            <a:ext uri="{FF2B5EF4-FFF2-40B4-BE49-F238E27FC236}">
              <a16:creationId xmlns:a16="http://schemas.microsoft.com/office/drawing/2014/main" id="{D3CFB6D6-4EC5-43A4-BDE4-46F2DCA4F5D0}"/>
            </a:ext>
          </a:extLst>
        </xdr:cNvPr>
        <xdr:cNvSpPr/>
      </xdr:nvSpPr>
      <xdr:spPr>
        <a:xfrm>
          <a:off x="6038850" y="596360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133350</xdr:colOff>
      <xdr:row>452</xdr:row>
      <xdr:rowOff>9525</xdr:rowOff>
    </xdr:from>
    <xdr:to>
      <xdr:col>16</xdr:col>
      <xdr:colOff>85726</xdr:colOff>
      <xdr:row>458</xdr:row>
      <xdr:rowOff>4761</xdr:rowOff>
    </xdr:to>
    <xdr:sp macro="" textlink="">
      <xdr:nvSpPr>
        <xdr:cNvPr id="489" name="Left Bracket 488">
          <a:extLst>
            <a:ext uri="{FF2B5EF4-FFF2-40B4-BE49-F238E27FC236}">
              <a16:creationId xmlns:a16="http://schemas.microsoft.com/office/drawing/2014/main" id="{AED1A8D7-1F09-4ABC-8016-5496CEE27371}"/>
            </a:ext>
          </a:extLst>
        </xdr:cNvPr>
        <xdr:cNvSpPr/>
      </xdr:nvSpPr>
      <xdr:spPr>
        <a:xfrm>
          <a:off x="2562225" y="596455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21</xdr:col>
      <xdr:colOff>57150</xdr:colOff>
      <xdr:row>452</xdr:row>
      <xdr:rowOff>9525</xdr:rowOff>
    </xdr:from>
    <xdr:to>
      <xdr:col>22</xdr:col>
      <xdr:colOff>38100</xdr:colOff>
      <xdr:row>458</xdr:row>
      <xdr:rowOff>0</xdr:rowOff>
    </xdr:to>
    <xdr:sp macro="" textlink="">
      <xdr:nvSpPr>
        <xdr:cNvPr id="490" name="Right Bracket 489">
          <a:extLst>
            <a:ext uri="{FF2B5EF4-FFF2-40B4-BE49-F238E27FC236}">
              <a16:creationId xmlns:a16="http://schemas.microsoft.com/office/drawing/2014/main" id="{07F6A1B9-210C-41A7-818C-A84D385E33A7}"/>
            </a:ext>
          </a:extLst>
        </xdr:cNvPr>
        <xdr:cNvSpPr/>
      </xdr:nvSpPr>
      <xdr:spPr>
        <a:xfrm>
          <a:off x="3457575" y="596455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23</xdr:col>
      <xdr:colOff>133350</xdr:colOff>
      <xdr:row>452</xdr:row>
      <xdr:rowOff>9525</xdr:rowOff>
    </xdr:from>
    <xdr:to>
      <xdr:col>24</xdr:col>
      <xdr:colOff>85726</xdr:colOff>
      <xdr:row>458</xdr:row>
      <xdr:rowOff>4761</xdr:rowOff>
    </xdr:to>
    <xdr:sp macro="" textlink="">
      <xdr:nvSpPr>
        <xdr:cNvPr id="491" name="Left Bracket 490">
          <a:extLst>
            <a:ext uri="{FF2B5EF4-FFF2-40B4-BE49-F238E27FC236}">
              <a16:creationId xmlns:a16="http://schemas.microsoft.com/office/drawing/2014/main" id="{D4385A47-767B-4B2A-AC21-90B88DCBCD40}"/>
            </a:ext>
          </a:extLst>
        </xdr:cNvPr>
        <xdr:cNvSpPr/>
      </xdr:nvSpPr>
      <xdr:spPr>
        <a:xfrm>
          <a:off x="3857625" y="596455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29</xdr:col>
      <xdr:colOff>47625</xdr:colOff>
      <xdr:row>452</xdr:row>
      <xdr:rowOff>9525</xdr:rowOff>
    </xdr:from>
    <xdr:to>
      <xdr:col>30</xdr:col>
      <xdr:colOff>28575</xdr:colOff>
      <xdr:row>458</xdr:row>
      <xdr:rowOff>0</xdr:rowOff>
    </xdr:to>
    <xdr:sp macro="" textlink="">
      <xdr:nvSpPr>
        <xdr:cNvPr id="492" name="Right Bracket 491">
          <a:extLst>
            <a:ext uri="{FF2B5EF4-FFF2-40B4-BE49-F238E27FC236}">
              <a16:creationId xmlns:a16="http://schemas.microsoft.com/office/drawing/2014/main" id="{C0EC596C-43A3-4D2E-A7EA-6A65D03D348F}"/>
            </a:ext>
          </a:extLst>
        </xdr:cNvPr>
        <xdr:cNvSpPr/>
      </xdr:nvSpPr>
      <xdr:spPr>
        <a:xfrm>
          <a:off x="4743450" y="596455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31</xdr:col>
      <xdr:colOff>133350</xdr:colOff>
      <xdr:row>452</xdr:row>
      <xdr:rowOff>0</xdr:rowOff>
    </xdr:from>
    <xdr:to>
      <xdr:col>32</xdr:col>
      <xdr:colOff>85726</xdr:colOff>
      <xdr:row>457</xdr:row>
      <xdr:rowOff>138111</xdr:rowOff>
    </xdr:to>
    <xdr:sp macro="" textlink="">
      <xdr:nvSpPr>
        <xdr:cNvPr id="493" name="Left Bracket 492">
          <a:extLst>
            <a:ext uri="{FF2B5EF4-FFF2-40B4-BE49-F238E27FC236}">
              <a16:creationId xmlns:a16="http://schemas.microsoft.com/office/drawing/2014/main" id="{7CE49C1F-9D8C-4F1C-BF52-292F876A043C}"/>
            </a:ext>
          </a:extLst>
        </xdr:cNvPr>
        <xdr:cNvSpPr/>
      </xdr:nvSpPr>
      <xdr:spPr>
        <a:xfrm>
          <a:off x="5153025" y="596360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37</xdr:col>
      <xdr:colOff>47625</xdr:colOff>
      <xdr:row>452</xdr:row>
      <xdr:rowOff>0</xdr:rowOff>
    </xdr:from>
    <xdr:to>
      <xdr:col>38</xdr:col>
      <xdr:colOff>28575</xdr:colOff>
      <xdr:row>457</xdr:row>
      <xdr:rowOff>133350</xdr:rowOff>
    </xdr:to>
    <xdr:sp macro="" textlink="">
      <xdr:nvSpPr>
        <xdr:cNvPr id="494" name="Right Bracket 493">
          <a:extLst>
            <a:ext uri="{FF2B5EF4-FFF2-40B4-BE49-F238E27FC236}">
              <a16:creationId xmlns:a16="http://schemas.microsoft.com/office/drawing/2014/main" id="{345B8B20-F8B7-4625-8B56-E0A36CFFAA83}"/>
            </a:ext>
          </a:extLst>
        </xdr:cNvPr>
        <xdr:cNvSpPr/>
      </xdr:nvSpPr>
      <xdr:spPr>
        <a:xfrm>
          <a:off x="6038850" y="596360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133350</xdr:colOff>
      <xdr:row>459</xdr:row>
      <xdr:rowOff>9525</xdr:rowOff>
    </xdr:from>
    <xdr:to>
      <xdr:col>16</xdr:col>
      <xdr:colOff>85726</xdr:colOff>
      <xdr:row>465</xdr:row>
      <xdr:rowOff>4761</xdr:rowOff>
    </xdr:to>
    <xdr:sp macro="" textlink="">
      <xdr:nvSpPr>
        <xdr:cNvPr id="495" name="Left Bracket 494">
          <a:extLst>
            <a:ext uri="{FF2B5EF4-FFF2-40B4-BE49-F238E27FC236}">
              <a16:creationId xmlns:a16="http://schemas.microsoft.com/office/drawing/2014/main" id="{01D5AD45-B1F3-47CA-BAF2-C34C378C4978}"/>
            </a:ext>
          </a:extLst>
        </xdr:cNvPr>
        <xdr:cNvSpPr/>
      </xdr:nvSpPr>
      <xdr:spPr>
        <a:xfrm>
          <a:off x="2562225" y="596455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21</xdr:col>
      <xdr:colOff>57150</xdr:colOff>
      <xdr:row>459</xdr:row>
      <xdr:rowOff>9525</xdr:rowOff>
    </xdr:from>
    <xdr:to>
      <xdr:col>22</xdr:col>
      <xdr:colOff>38100</xdr:colOff>
      <xdr:row>465</xdr:row>
      <xdr:rowOff>0</xdr:rowOff>
    </xdr:to>
    <xdr:sp macro="" textlink="">
      <xdr:nvSpPr>
        <xdr:cNvPr id="496" name="Right Bracket 495">
          <a:extLst>
            <a:ext uri="{FF2B5EF4-FFF2-40B4-BE49-F238E27FC236}">
              <a16:creationId xmlns:a16="http://schemas.microsoft.com/office/drawing/2014/main" id="{E0CCE666-02DA-46E7-8D6C-5FF87F6CF797}"/>
            </a:ext>
          </a:extLst>
        </xdr:cNvPr>
        <xdr:cNvSpPr/>
      </xdr:nvSpPr>
      <xdr:spPr>
        <a:xfrm>
          <a:off x="3457575" y="596455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23</xdr:col>
      <xdr:colOff>133350</xdr:colOff>
      <xdr:row>459</xdr:row>
      <xdr:rowOff>9525</xdr:rowOff>
    </xdr:from>
    <xdr:to>
      <xdr:col>24</xdr:col>
      <xdr:colOff>85726</xdr:colOff>
      <xdr:row>465</xdr:row>
      <xdr:rowOff>4761</xdr:rowOff>
    </xdr:to>
    <xdr:sp macro="" textlink="">
      <xdr:nvSpPr>
        <xdr:cNvPr id="497" name="Left Bracket 496">
          <a:extLst>
            <a:ext uri="{FF2B5EF4-FFF2-40B4-BE49-F238E27FC236}">
              <a16:creationId xmlns:a16="http://schemas.microsoft.com/office/drawing/2014/main" id="{69C2E489-5658-4DF6-A262-170C0F48C240}"/>
            </a:ext>
          </a:extLst>
        </xdr:cNvPr>
        <xdr:cNvSpPr/>
      </xdr:nvSpPr>
      <xdr:spPr>
        <a:xfrm>
          <a:off x="3857625" y="596455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29</xdr:col>
      <xdr:colOff>47625</xdr:colOff>
      <xdr:row>459</xdr:row>
      <xdr:rowOff>9525</xdr:rowOff>
    </xdr:from>
    <xdr:to>
      <xdr:col>30</xdr:col>
      <xdr:colOff>28575</xdr:colOff>
      <xdr:row>465</xdr:row>
      <xdr:rowOff>0</xdr:rowOff>
    </xdr:to>
    <xdr:sp macro="" textlink="">
      <xdr:nvSpPr>
        <xdr:cNvPr id="498" name="Right Bracket 497">
          <a:extLst>
            <a:ext uri="{FF2B5EF4-FFF2-40B4-BE49-F238E27FC236}">
              <a16:creationId xmlns:a16="http://schemas.microsoft.com/office/drawing/2014/main" id="{6542065F-9C82-454B-8CBF-37DC7630382E}"/>
            </a:ext>
          </a:extLst>
        </xdr:cNvPr>
        <xdr:cNvSpPr/>
      </xdr:nvSpPr>
      <xdr:spPr>
        <a:xfrm>
          <a:off x="4743450" y="596455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31</xdr:col>
      <xdr:colOff>133350</xdr:colOff>
      <xdr:row>459</xdr:row>
      <xdr:rowOff>0</xdr:rowOff>
    </xdr:from>
    <xdr:to>
      <xdr:col>32</xdr:col>
      <xdr:colOff>85726</xdr:colOff>
      <xdr:row>464</xdr:row>
      <xdr:rowOff>138111</xdr:rowOff>
    </xdr:to>
    <xdr:sp macro="" textlink="">
      <xdr:nvSpPr>
        <xdr:cNvPr id="499" name="Left Bracket 498">
          <a:extLst>
            <a:ext uri="{FF2B5EF4-FFF2-40B4-BE49-F238E27FC236}">
              <a16:creationId xmlns:a16="http://schemas.microsoft.com/office/drawing/2014/main" id="{15E1EC9F-073A-4CCA-B4B6-F0ECCCF2441A}"/>
            </a:ext>
          </a:extLst>
        </xdr:cNvPr>
        <xdr:cNvSpPr/>
      </xdr:nvSpPr>
      <xdr:spPr>
        <a:xfrm>
          <a:off x="5153025" y="596360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37</xdr:col>
      <xdr:colOff>47625</xdr:colOff>
      <xdr:row>459</xdr:row>
      <xdr:rowOff>0</xdr:rowOff>
    </xdr:from>
    <xdr:to>
      <xdr:col>38</xdr:col>
      <xdr:colOff>28575</xdr:colOff>
      <xdr:row>464</xdr:row>
      <xdr:rowOff>133350</xdr:rowOff>
    </xdr:to>
    <xdr:sp macro="" textlink="">
      <xdr:nvSpPr>
        <xdr:cNvPr id="500" name="Right Bracket 499">
          <a:extLst>
            <a:ext uri="{FF2B5EF4-FFF2-40B4-BE49-F238E27FC236}">
              <a16:creationId xmlns:a16="http://schemas.microsoft.com/office/drawing/2014/main" id="{07CD3A27-1141-498A-B2A3-E9947AD914B2}"/>
            </a:ext>
          </a:extLst>
        </xdr:cNvPr>
        <xdr:cNvSpPr/>
      </xdr:nvSpPr>
      <xdr:spPr>
        <a:xfrm>
          <a:off x="6038850" y="596360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133350</xdr:colOff>
      <xdr:row>466</xdr:row>
      <xdr:rowOff>9525</xdr:rowOff>
    </xdr:from>
    <xdr:to>
      <xdr:col>16</xdr:col>
      <xdr:colOff>85726</xdr:colOff>
      <xdr:row>472</xdr:row>
      <xdr:rowOff>4761</xdr:rowOff>
    </xdr:to>
    <xdr:sp macro="" textlink="">
      <xdr:nvSpPr>
        <xdr:cNvPr id="501" name="Left Bracket 500">
          <a:extLst>
            <a:ext uri="{FF2B5EF4-FFF2-40B4-BE49-F238E27FC236}">
              <a16:creationId xmlns:a16="http://schemas.microsoft.com/office/drawing/2014/main" id="{852F9B0E-E6F2-40C0-97B1-A14FC5E69A66}"/>
            </a:ext>
          </a:extLst>
        </xdr:cNvPr>
        <xdr:cNvSpPr/>
      </xdr:nvSpPr>
      <xdr:spPr>
        <a:xfrm>
          <a:off x="2562225" y="596455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21</xdr:col>
      <xdr:colOff>57150</xdr:colOff>
      <xdr:row>466</xdr:row>
      <xdr:rowOff>9525</xdr:rowOff>
    </xdr:from>
    <xdr:to>
      <xdr:col>22</xdr:col>
      <xdr:colOff>38100</xdr:colOff>
      <xdr:row>472</xdr:row>
      <xdr:rowOff>0</xdr:rowOff>
    </xdr:to>
    <xdr:sp macro="" textlink="">
      <xdr:nvSpPr>
        <xdr:cNvPr id="502" name="Right Bracket 501">
          <a:extLst>
            <a:ext uri="{FF2B5EF4-FFF2-40B4-BE49-F238E27FC236}">
              <a16:creationId xmlns:a16="http://schemas.microsoft.com/office/drawing/2014/main" id="{A072875A-8868-48AD-B181-3250B7FA6ABF}"/>
            </a:ext>
          </a:extLst>
        </xdr:cNvPr>
        <xdr:cNvSpPr/>
      </xdr:nvSpPr>
      <xdr:spPr>
        <a:xfrm>
          <a:off x="3457575" y="596455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23</xdr:col>
      <xdr:colOff>133350</xdr:colOff>
      <xdr:row>466</xdr:row>
      <xdr:rowOff>9525</xdr:rowOff>
    </xdr:from>
    <xdr:to>
      <xdr:col>24</xdr:col>
      <xdr:colOff>85726</xdr:colOff>
      <xdr:row>472</xdr:row>
      <xdr:rowOff>4761</xdr:rowOff>
    </xdr:to>
    <xdr:sp macro="" textlink="">
      <xdr:nvSpPr>
        <xdr:cNvPr id="503" name="Left Bracket 502">
          <a:extLst>
            <a:ext uri="{FF2B5EF4-FFF2-40B4-BE49-F238E27FC236}">
              <a16:creationId xmlns:a16="http://schemas.microsoft.com/office/drawing/2014/main" id="{02675A16-6932-4164-9D98-61C283E4E852}"/>
            </a:ext>
          </a:extLst>
        </xdr:cNvPr>
        <xdr:cNvSpPr/>
      </xdr:nvSpPr>
      <xdr:spPr>
        <a:xfrm>
          <a:off x="3857625" y="596455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29</xdr:col>
      <xdr:colOff>47625</xdr:colOff>
      <xdr:row>466</xdr:row>
      <xdr:rowOff>9525</xdr:rowOff>
    </xdr:from>
    <xdr:to>
      <xdr:col>30</xdr:col>
      <xdr:colOff>28575</xdr:colOff>
      <xdr:row>472</xdr:row>
      <xdr:rowOff>0</xdr:rowOff>
    </xdr:to>
    <xdr:sp macro="" textlink="">
      <xdr:nvSpPr>
        <xdr:cNvPr id="504" name="Right Bracket 503">
          <a:extLst>
            <a:ext uri="{FF2B5EF4-FFF2-40B4-BE49-F238E27FC236}">
              <a16:creationId xmlns:a16="http://schemas.microsoft.com/office/drawing/2014/main" id="{5E9232E6-BE4D-4D7E-86B5-7A79BBA6D241}"/>
            </a:ext>
          </a:extLst>
        </xdr:cNvPr>
        <xdr:cNvSpPr/>
      </xdr:nvSpPr>
      <xdr:spPr>
        <a:xfrm>
          <a:off x="4743450" y="596455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31</xdr:col>
      <xdr:colOff>133350</xdr:colOff>
      <xdr:row>466</xdr:row>
      <xdr:rowOff>0</xdr:rowOff>
    </xdr:from>
    <xdr:to>
      <xdr:col>32</xdr:col>
      <xdr:colOff>85726</xdr:colOff>
      <xdr:row>471</xdr:row>
      <xdr:rowOff>138111</xdr:rowOff>
    </xdr:to>
    <xdr:sp macro="" textlink="">
      <xdr:nvSpPr>
        <xdr:cNvPr id="505" name="Left Bracket 504">
          <a:extLst>
            <a:ext uri="{FF2B5EF4-FFF2-40B4-BE49-F238E27FC236}">
              <a16:creationId xmlns:a16="http://schemas.microsoft.com/office/drawing/2014/main" id="{1A58AA00-D166-4E49-9B8F-AD7251B42205}"/>
            </a:ext>
          </a:extLst>
        </xdr:cNvPr>
        <xdr:cNvSpPr/>
      </xdr:nvSpPr>
      <xdr:spPr>
        <a:xfrm>
          <a:off x="5153025" y="596360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37</xdr:col>
      <xdr:colOff>47625</xdr:colOff>
      <xdr:row>466</xdr:row>
      <xdr:rowOff>0</xdr:rowOff>
    </xdr:from>
    <xdr:to>
      <xdr:col>38</xdr:col>
      <xdr:colOff>28575</xdr:colOff>
      <xdr:row>471</xdr:row>
      <xdr:rowOff>133350</xdr:rowOff>
    </xdr:to>
    <xdr:sp macro="" textlink="">
      <xdr:nvSpPr>
        <xdr:cNvPr id="506" name="Right Bracket 505">
          <a:extLst>
            <a:ext uri="{FF2B5EF4-FFF2-40B4-BE49-F238E27FC236}">
              <a16:creationId xmlns:a16="http://schemas.microsoft.com/office/drawing/2014/main" id="{7606EA56-C6F1-4424-9D7E-2A8B7103783C}"/>
            </a:ext>
          </a:extLst>
        </xdr:cNvPr>
        <xdr:cNvSpPr/>
      </xdr:nvSpPr>
      <xdr:spPr>
        <a:xfrm>
          <a:off x="6038850" y="596360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133350</xdr:colOff>
      <xdr:row>473</xdr:row>
      <xdr:rowOff>9525</xdr:rowOff>
    </xdr:from>
    <xdr:to>
      <xdr:col>16</xdr:col>
      <xdr:colOff>85726</xdr:colOff>
      <xdr:row>479</xdr:row>
      <xdr:rowOff>4761</xdr:rowOff>
    </xdr:to>
    <xdr:sp macro="" textlink="">
      <xdr:nvSpPr>
        <xdr:cNvPr id="507" name="Left Bracket 506">
          <a:extLst>
            <a:ext uri="{FF2B5EF4-FFF2-40B4-BE49-F238E27FC236}">
              <a16:creationId xmlns:a16="http://schemas.microsoft.com/office/drawing/2014/main" id="{24896EF4-DAF3-4827-910F-B7500FE825A0}"/>
            </a:ext>
          </a:extLst>
        </xdr:cNvPr>
        <xdr:cNvSpPr/>
      </xdr:nvSpPr>
      <xdr:spPr>
        <a:xfrm>
          <a:off x="2562225" y="596455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21</xdr:col>
      <xdr:colOff>57150</xdr:colOff>
      <xdr:row>473</xdr:row>
      <xdr:rowOff>9525</xdr:rowOff>
    </xdr:from>
    <xdr:to>
      <xdr:col>22</xdr:col>
      <xdr:colOff>38100</xdr:colOff>
      <xdr:row>479</xdr:row>
      <xdr:rowOff>0</xdr:rowOff>
    </xdr:to>
    <xdr:sp macro="" textlink="">
      <xdr:nvSpPr>
        <xdr:cNvPr id="508" name="Right Bracket 507">
          <a:extLst>
            <a:ext uri="{FF2B5EF4-FFF2-40B4-BE49-F238E27FC236}">
              <a16:creationId xmlns:a16="http://schemas.microsoft.com/office/drawing/2014/main" id="{725ADFC7-E001-4688-8D9E-C6F93B2DBFBF}"/>
            </a:ext>
          </a:extLst>
        </xdr:cNvPr>
        <xdr:cNvSpPr/>
      </xdr:nvSpPr>
      <xdr:spPr>
        <a:xfrm>
          <a:off x="3457575" y="596455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23</xdr:col>
      <xdr:colOff>133350</xdr:colOff>
      <xdr:row>473</xdr:row>
      <xdr:rowOff>9525</xdr:rowOff>
    </xdr:from>
    <xdr:to>
      <xdr:col>24</xdr:col>
      <xdr:colOff>85726</xdr:colOff>
      <xdr:row>479</xdr:row>
      <xdr:rowOff>4761</xdr:rowOff>
    </xdr:to>
    <xdr:sp macro="" textlink="">
      <xdr:nvSpPr>
        <xdr:cNvPr id="509" name="Left Bracket 508">
          <a:extLst>
            <a:ext uri="{FF2B5EF4-FFF2-40B4-BE49-F238E27FC236}">
              <a16:creationId xmlns:a16="http://schemas.microsoft.com/office/drawing/2014/main" id="{7C2BD283-1678-49FE-BF27-58A6939500BC}"/>
            </a:ext>
          </a:extLst>
        </xdr:cNvPr>
        <xdr:cNvSpPr/>
      </xdr:nvSpPr>
      <xdr:spPr>
        <a:xfrm>
          <a:off x="3857625" y="596455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29</xdr:col>
      <xdr:colOff>47625</xdr:colOff>
      <xdr:row>473</xdr:row>
      <xdr:rowOff>9525</xdr:rowOff>
    </xdr:from>
    <xdr:to>
      <xdr:col>30</xdr:col>
      <xdr:colOff>28575</xdr:colOff>
      <xdr:row>479</xdr:row>
      <xdr:rowOff>0</xdr:rowOff>
    </xdr:to>
    <xdr:sp macro="" textlink="">
      <xdr:nvSpPr>
        <xdr:cNvPr id="510" name="Right Bracket 509">
          <a:extLst>
            <a:ext uri="{FF2B5EF4-FFF2-40B4-BE49-F238E27FC236}">
              <a16:creationId xmlns:a16="http://schemas.microsoft.com/office/drawing/2014/main" id="{79DD6656-1D8F-4AC5-8098-C681C49572C4}"/>
            </a:ext>
          </a:extLst>
        </xdr:cNvPr>
        <xdr:cNvSpPr/>
      </xdr:nvSpPr>
      <xdr:spPr>
        <a:xfrm>
          <a:off x="4743450" y="596455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31</xdr:col>
      <xdr:colOff>133350</xdr:colOff>
      <xdr:row>473</xdr:row>
      <xdr:rowOff>0</xdr:rowOff>
    </xdr:from>
    <xdr:to>
      <xdr:col>32</xdr:col>
      <xdr:colOff>85726</xdr:colOff>
      <xdr:row>478</xdr:row>
      <xdr:rowOff>138111</xdr:rowOff>
    </xdr:to>
    <xdr:sp macro="" textlink="">
      <xdr:nvSpPr>
        <xdr:cNvPr id="511" name="Left Bracket 510">
          <a:extLst>
            <a:ext uri="{FF2B5EF4-FFF2-40B4-BE49-F238E27FC236}">
              <a16:creationId xmlns:a16="http://schemas.microsoft.com/office/drawing/2014/main" id="{BF37AC34-E065-4BE9-9943-B8AD3EE9EB53}"/>
            </a:ext>
          </a:extLst>
        </xdr:cNvPr>
        <xdr:cNvSpPr/>
      </xdr:nvSpPr>
      <xdr:spPr>
        <a:xfrm>
          <a:off x="5153025" y="596360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37</xdr:col>
      <xdr:colOff>47625</xdr:colOff>
      <xdr:row>473</xdr:row>
      <xdr:rowOff>0</xdr:rowOff>
    </xdr:from>
    <xdr:to>
      <xdr:col>38</xdr:col>
      <xdr:colOff>28575</xdr:colOff>
      <xdr:row>478</xdr:row>
      <xdr:rowOff>133350</xdr:rowOff>
    </xdr:to>
    <xdr:sp macro="" textlink="">
      <xdr:nvSpPr>
        <xdr:cNvPr id="512" name="Right Bracket 511">
          <a:extLst>
            <a:ext uri="{FF2B5EF4-FFF2-40B4-BE49-F238E27FC236}">
              <a16:creationId xmlns:a16="http://schemas.microsoft.com/office/drawing/2014/main" id="{385505AA-C0AC-4B3E-AC54-6F1F4F8441D7}"/>
            </a:ext>
          </a:extLst>
        </xdr:cNvPr>
        <xdr:cNvSpPr/>
      </xdr:nvSpPr>
      <xdr:spPr>
        <a:xfrm>
          <a:off x="6038850" y="596360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133350</xdr:colOff>
      <xdr:row>480</xdr:row>
      <xdr:rowOff>9525</xdr:rowOff>
    </xdr:from>
    <xdr:to>
      <xdr:col>16</xdr:col>
      <xdr:colOff>85726</xdr:colOff>
      <xdr:row>486</xdr:row>
      <xdr:rowOff>4761</xdr:rowOff>
    </xdr:to>
    <xdr:sp macro="" textlink="">
      <xdr:nvSpPr>
        <xdr:cNvPr id="513" name="Left Bracket 512">
          <a:extLst>
            <a:ext uri="{FF2B5EF4-FFF2-40B4-BE49-F238E27FC236}">
              <a16:creationId xmlns:a16="http://schemas.microsoft.com/office/drawing/2014/main" id="{0173CD22-0D9A-4EB8-A957-640B62939FE4}"/>
            </a:ext>
          </a:extLst>
        </xdr:cNvPr>
        <xdr:cNvSpPr/>
      </xdr:nvSpPr>
      <xdr:spPr>
        <a:xfrm>
          <a:off x="2562225" y="596455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21</xdr:col>
      <xdr:colOff>57150</xdr:colOff>
      <xdr:row>480</xdr:row>
      <xdr:rowOff>9525</xdr:rowOff>
    </xdr:from>
    <xdr:to>
      <xdr:col>22</xdr:col>
      <xdr:colOff>38100</xdr:colOff>
      <xdr:row>486</xdr:row>
      <xdr:rowOff>0</xdr:rowOff>
    </xdr:to>
    <xdr:sp macro="" textlink="">
      <xdr:nvSpPr>
        <xdr:cNvPr id="514" name="Right Bracket 513">
          <a:extLst>
            <a:ext uri="{FF2B5EF4-FFF2-40B4-BE49-F238E27FC236}">
              <a16:creationId xmlns:a16="http://schemas.microsoft.com/office/drawing/2014/main" id="{93EDEDEB-A947-46AA-9F2E-49AC2A3DA4D3}"/>
            </a:ext>
          </a:extLst>
        </xdr:cNvPr>
        <xdr:cNvSpPr/>
      </xdr:nvSpPr>
      <xdr:spPr>
        <a:xfrm>
          <a:off x="3457575" y="596455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23</xdr:col>
      <xdr:colOff>133350</xdr:colOff>
      <xdr:row>480</xdr:row>
      <xdr:rowOff>9525</xdr:rowOff>
    </xdr:from>
    <xdr:to>
      <xdr:col>24</xdr:col>
      <xdr:colOff>85726</xdr:colOff>
      <xdr:row>486</xdr:row>
      <xdr:rowOff>4761</xdr:rowOff>
    </xdr:to>
    <xdr:sp macro="" textlink="">
      <xdr:nvSpPr>
        <xdr:cNvPr id="515" name="Left Bracket 514">
          <a:extLst>
            <a:ext uri="{FF2B5EF4-FFF2-40B4-BE49-F238E27FC236}">
              <a16:creationId xmlns:a16="http://schemas.microsoft.com/office/drawing/2014/main" id="{E7EC8989-6E6B-43D6-B985-51451224956E}"/>
            </a:ext>
          </a:extLst>
        </xdr:cNvPr>
        <xdr:cNvSpPr/>
      </xdr:nvSpPr>
      <xdr:spPr>
        <a:xfrm>
          <a:off x="3857625" y="596455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29</xdr:col>
      <xdr:colOff>47625</xdr:colOff>
      <xdr:row>480</xdr:row>
      <xdr:rowOff>9525</xdr:rowOff>
    </xdr:from>
    <xdr:to>
      <xdr:col>30</xdr:col>
      <xdr:colOff>28575</xdr:colOff>
      <xdr:row>486</xdr:row>
      <xdr:rowOff>0</xdr:rowOff>
    </xdr:to>
    <xdr:sp macro="" textlink="">
      <xdr:nvSpPr>
        <xdr:cNvPr id="516" name="Right Bracket 515">
          <a:extLst>
            <a:ext uri="{FF2B5EF4-FFF2-40B4-BE49-F238E27FC236}">
              <a16:creationId xmlns:a16="http://schemas.microsoft.com/office/drawing/2014/main" id="{54269D94-26A2-48DB-BCFE-E256C543D4D8}"/>
            </a:ext>
          </a:extLst>
        </xdr:cNvPr>
        <xdr:cNvSpPr/>
      </xdr:nvSpPr>
      <xdr:spPr>
        <a:xfrm>
          <a:off x="4743450" y="596455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31</xdr:col>
      <xdr:colOff>133350</xdr:colOff>
      <xdr:row>480</xdr:row>
      <xdr:rowOff>0</xdr:rowOff>
    </xdr:from>
    <xdr:to>
      <xdr:col>32</xdr:col>
      <xdr:colOff>85726</xdr:colOff>
      <xdr:row>485</xdr:row>
      <xdr:rowOff>138111</xdr:rowOff>
    </xdr:to>
    <xdr:sp macro="" textlink="">
      <xdr:nvSpPr>
        <xdr:cNvPr id="517" name="Left Bracket 516">
          <a:extLst>
            <a:ext uri="{FF2B5EF4-FFF2-40B4-BE49-F238E27FC236}">
              <a16:creationId xmlns:a16="http://schemas.microsoft.com/office/drawing/2014/main" id="{D3A8DBA4-0A10-4CE9-BC2A-F5050125A255}"/>
            </a:ext>
          </a:extLst>
        </xdr:cNvPr>
        <xdr:cNvSpPr/>
      </xdr:nvSpPr>
      <xdr:spPr>
        <a:xfrm>
          <a:off x="5153025" y="596360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37</xdr:col>
      <xdr:colOff>47625</xdr:colOff>
      <xdr:row>480</xdr:row>
      <xdr:rowOff>0</xdr:rowOff>
    </xdr:from>
    <xdr:to>
      <xdr:col>38</xdr:col>
      <xdr:colOff>28575</xdr:colOff>
      <xdr:row>485</xdr:row>
      <xdr:rowOff>133350</xdr:rowOff>
    </xdr:to>
    <xdr:sp macro="" textlink="">
      <xdr:nvSpPr>
        <xdr:cNvPr id="518" name="Right Bracket 517">
          <a:extLst>
            <a:ext uri="{FF2B5EF4-FFF2-40B4-BE49-F238E27FC236}">
              <a16:creationId xmlns:a16="http://schemas.microsoft.com/office/drawing/2014/main" id="{DFCE8E4B-EE4D-4003-8756-79D6CA0DE26C}"/>
            </a:ext>
          </a:extLst>
        </xdr:cNvPr>
        <xdr:cNvSpPr/>
      </xdr:nvSpPr>
      <xdr:spPr>
        <a:xfrm>
          <a:off x="6038850" y="596360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133350</xdr:colOff>
      <xdr:row>487</xdr:row>
      <xdr:rowOff>9525</xdr:rowOff>
    </xdr:from>
    <xdr:to>
      <xdr:col>16</xdr:col>
      <xdr:colOff>85726</xdr:colOff>
      <xdr:row>493</xdr:row>
      <xdr:rowOff>4761</xdr:rowOff>
    </xdr:to>
    <xdr:sp macro="" textlink="">
      <xdr:nvSpPr>
        <xdr:cNvPr id="519" name="Left Bracket 518">
          <a:extLst>
            <a:ext uri="{FF2B5EF4-FFF2-40B4-BE49-F238E27FC236}">
              <a16:creationId xmlns:a16="http://schemas.microsoft.com/office/drawing/2014/main" id="{9DE8FB21-ACB8-4342-BC45-17F830F8326C}"/>
            </a:ext>
          </a:extLst>
        </xdr:cNvPr>
        <xdr:cNvSpPr/>
      </xdr:nvSpPr>
      <xdr:spPr>
        <a:xfrm>
          <a:off x="2562225" y="596455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21</xdr:col>
      <xdr:colOff>57150</xdr:colOff>
      <xdr:row>487</xdr:row>
      <xdr:rowOff>9525</xdr:rowOff>
    </xdr:from>
    <xdr:to>
      <xdr:col>22</xdr:col>
      <xdr:colOff>38100</xdr:colOff>
      <xdr:row>493</xdr:row>
      <xdr:rowOff>0</xdr:rowOff>
    </xdr:to>
    <xdr:sp macro="" textlink="">
      <xdr:nvSpPr>
        <xdr:cNvPr id="520" name="Right Bracket 519">
          <a:extLst>
            <a:ext uri="{FF2B5EF4-FFF2-40B4-BE49-F238E27FC236}">
              <a16:creationId xmlns:a16="http://schemas.microsoft.com/office/drawing/2014/main" id="{516B9453-C6B4-4832-A5C5-4988752054B7}"/>
            </a:ext>
          </a:extLst>
        </xdr:cNvPr>
        <xdr:cNvSpPr/>
      </xdr:nvSpPr>
      <xdr:spPr>
        <a:xfrm>
          <a:off x="3457575" y="596455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23</xdr:col>
      <xdr:colOff>133350</xdr:colOff>
      <xdr:row>487</xdr:row>
      <xdr:rowOff>9525</xdr:rowOff>
    </xdr:from>
    <xdr:to>
      <xdr:col>24</xdr:col>
      <xdr:colOff>85726</xdr:colOff>
      <xdr:row>493</xdr:row>
      <xdr:rowOff>4761</xdr:rowOff>
    </xdr:to>
    <xdr:sp macro="" textlink="">
      <xdr:nvSpPr>
        <xdr:cNvPr id="521" name="Left Bracket 520">
          <a:extLst>
            <a:ext uri="{FF2B5EF4-FFF2-40B4-BE49-F238E27FC236}">
              <a16:creationId xmlns:a16="http://schemas.microsoft.com/office/drawing/2014/main" id="{6E749B40-0869-4965-971C-CE07EC5473B5}"/>
            </a:ext>
          </a:extLst>
        </xdr:cNvPr>
        <xdr:cNvSpPr/>
      </xdr:nvSpPr>
      <xdr:spPr>
        <a:xfrm>
          <a:off x="3857625" y="596455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29</xdr:col>
      <xdr:colOff>47625</xdr:colOff>
      <xdr:row>487</xdr:row>
      <xdr:rowOff>9525</xdr:rowOff>
    </xdr:from>
    <xdr:to>
      <xdr:col>30</xdr:col>
      <xdr:colOff>28575</xdr:colOff>
      <xdr:row>493</xdr:row>
      <xdr:rowOff>0</xdr:rowOff>
    </xdr:to>
    <xdr:sp macro="" textlink="">
      <xdr:nvSpPr>
        <xdr:cNvPr id="522" name="Right Bracket 521">
          <a:extLst>
            <a:ext uri="{FF2B5EF4-FFF2-40B4-BE49-F238E27FC236}">
              <a16:creationId xmlns:a16="http://schemas.microsoft.com/office/drawing/2014/main" id="{14FDE9EA-074A-445F-86A2-0C0B1968DA41}"/>
            </a:ext>
          </a:extLst>
        </xdr:cNvPr>
        <xdr:cNvSpPr/>
      </xdr:nvSpPr>
      <xdr:spPr>
        <a:xfrm>
          <a:off x="4743450" y="596455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31</xdr:col>
      <xdr:colOff>133350</xdr:colOff>
      <xdr:row>487</xdr:row>
      <xdr:rowOff>0</xdr:rowOff>
    </xdr:from>
    <xdr:to>
      <xdr:col>32</xdr:col>
      <xdr:colOff>85726</xdr:colOff>
      <xdr:row>492</xdr:row>
      <xdr:rowOff>138111</xdr:rowOff>
    </xdr:to>
    <xdr:sp macro="" textlink="">
      <xdr:nvSpPr>
        <xdr:cNvPr id="523" name="Left Bracket 522">
          <a:extLst>
            <a:ext uri="{FF2B5EF4-FFF2-40B4-BE49-F238E27FC236}">
              <a16:creationId xmlns:a16="http://schemas.microsoft.com/office/drawing/2014/main" id="{F3FFC0D3-78B1-4190-9BA7-E14BCE492212}"/>
            </a:ext>
          </a:extLst>
        </xdr:cNvPr>
        <xdr:cNvSpPr/>
      </xdr:nvSpPr>
      <xdr:spPr>
        <a:xfrm>
          <a:off x="5153025" y="596360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37</xdr:col>
      <xdr:colOff>47625</xdr:colOff>
      <xdr:row>487</xdr:row>
      <xdr:rowOff>0</xdr:rowOff>
    </xdr:from>
    <xdr:to>
      <xdr:col>38</xdr:col>
      <xdr:colOff>28575</xdr:colOff>
      <xdr:row>492</xdr:row>
      <xdr:rowOff>133350</xdr:rowOff>
    </xdr:to>
    <xdr:sp macro="" textlink="">
      <xdr:nvSpPr>
        <xdr:cNvPr id="524" name="Right Bracket 523">
          <a:extLst>
            <a:ext uri="{FF2B5EF4-FFF2-40B4-BE49-F238E27FC236}">
              <a16:creationId xmlns:a16="http://schemas.microsoft.com/office/drawing/2014/main" id="{3642D4F5-8F7F-484A-9C69-80A266736D37}"/>
            </a:ext>
          </a:extLst>
        </xdr:cNvPr>
        <xdr:cNvSpPr/>
      </xdr:nvSpPr>
      <xdr:spPr>
        <a:xfrm>
          <a:off x="6038850" y="596360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7</xdr:col>
      <xdr:colOff>9525</xdr:colOff>
      <xdr:row>657</xdr:row>
      <xdr:rowOff>133350</xdr:rowOff>
    </xdr:from>
    <xdr:to>
      <xdr:col>7</xdr:col>
      <xdr:colOff>123826</xdr:colOff>
      <xdr:row>663</xdr:row>
      <xdr:rowOff>128586</xdr:rowOff>
    </xdr:to>
    <xdr:sp macro="" textlink="">
      <xdr:nvSpPr>
        <xdr:cNvPr id="561" name="Left Bracket 560">
          <a:extLst>
            <a:ext uri="{FF2B5EF4-FFF2-40B4-BE49-F238E27FC236}">
              <a16:creationId xmlns:a16="http://schemas.microsoft.com/office/drawing/2014/main" id="{6BC3BB6F-1B88-4D34-B9C3-A8B006552DA2}"/>
            </a:ext>
          </a:extLst>
        </xdr:cNvPr>
        <xdr:cNvSpPr/>
      </xdr:nvSpPr>
      <xdr:spPr>
        <a:xfrm>
          <a:off x="1143000" y="798290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9525</xdr:colOff>
      <xdr:row>658</xdr:row>
      <xdr:rowOff>0</xdr:rowOff>
    </xdr:from>
    <xdr:to>
      <xdr:col>9</xdr:col>
      <xdr:colOff>152400</xdr:colOff>
      <xdr:row>663</xdr:row>
      <xdr:rowOff>133350</xdr:rowOff>
    </xdr:to>
    <xdr:sp macro="" textlink="">
      <xdr:nvSpPr>
        <xdr:cNvPr id="562" name="Right Bracket 561">
          <a:extLst>
            <a:ext uri="{FF2B5EF4-FFF2-40B4-BE49-F238E27FC236}">
              <a16:creationId xmlns:a16="http://schemas.microsoft.com/office/drawing/2014/main" id="{D3337890-EBCA-4DC5-A2A1-6CEE760DBE40}"/>
            </a:ext>
          </a:extLst>
        </xdr:cNvPr>
        <xdr:cNvSpPr/>
      </xdr:nvSpPr>
      <xdr:spPr>
        <a:xfrm>
          <a:off x="1466850" y="798385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10</xdr:col>
      <xdr:colOff>133350</xdr:colOff>
      <xdr:row>658</xdr:row>
      <xdr:rowOff>9525</xdr:rowOff>
    </xdr:from>
    <xdr:to>
      <xdr:col>11</xdr:col>
      <xdr:colOff>85726</xdr:colOff>
      <xdr:row>664</xdr:row>
      <xdr:rowOff>4761</xdr:rowOff>
    </xdr:to>
    <xdr:sp macro="" textlink="">
      <xdr:nvSpPr>
        <xdr:cNvPr id="563" name="Left Bracket 562">
          <a:extLst>
            <a:ext uri="{FF2B5EF4-FFF2-40B4-BE49-F238E27FC236}">
              <a16:creationId xmlns:a16="http://schemas.microsoft.com/office/drawing/2014/main" id="{60A5ABF5-C63D-4FF9-983C-805E6CA73E9D}"/>
            </a:ext>
          </a:extLst>
        </xdr:cNvPr>
        <xdr:cNvSpPr/>
      </xdr:nvSpPr>
      <xdr:spPr>
        <a:xfrm>
          <a:off x="1752600" y="798480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16</xdr:col>
      <xdr:colOff>47625</xdr:colOff>
      <xdr:row>658</xdr:row>
      <xdr:rowOff>9525</xdr:rowOff>
    </xdr:from>
    <xdr:to>
      <xdr:col>17</xdr:col>
      <xdr:colOff>28575</xdr:colOff>
      <xdr:row>664</xdr:row>
      <xdr:rowOff>0</xdr:rowOff>
    </xdr:to>
    <xdr:sp macro="" textlink="">
      <xdr:nvSpPr>
        <xdr:cNvPr id="564" name="Right Bracket 563">
          <a:extLst>
            <a:ext uri="{FF2B5EF4-FFF2-40B4-BE49-F238E27FC236}">
              <a16:creationId xmlns:a16="http://schemas.microsoft.com/office/drawing/2014/main" id="{07A998BC-CA24-4E7A-8C2A-F49335361EE6}"/>
            </a:ext>
          </a:extLst>
        </xdr:cNvPr>
        <xdr:cNvSpPr/>
      </xdr:nvSpPr>
      <xdr:spPr>
        <a:xfrm>
          <a:off x="2638425" y="798480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19</xdr:col>
      <xdr:colOff>0</xdr:colOff>
      <xdr:row>658</xdr:row>
      <xdr:rowOff>0</xdr:rowOff>
    </xdr:from>
    <xdr:to>
      <xdr:col>19</xdr:col>
      <xdr:colOff>114301</xdr:colOff>
      <xdr:row>663</xdr:row>
      <xdr:rowOff>138111</xdr:rowOff>
    </xdr:to>
    <xdr:sp macro="" textlink="">
      <xdr:nvSpPr>
        <xdr:cNvPr id="565" name="Left Bracket 564">
          <a:extLst>
            <a:ext uri="{FF2B5EF4-FFF2-40B4-BE49-F238E27FC236}">
              <a16:creationId xmlns:a16="http://schemas.microsoft.com/office/drawing/2014/main" id="{C3D8B5D7-AB66-4394-8EA1-DD07FF951209}"/>
            </a:ext>
          </a:extLst>
        </xdr:cNvPr>
        <xdr:cNvSpPr/>
      </xdr:nvSpPr>
      <xdr:spPr>
        <a:xfrm>
          <a:off x="3076575" y="798385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19</xdr:col>
      <xdr:colOff>133350</xdr:colOff>
      <xdr:row>658</xdr:row>
      <xdr:rowOff>0</xdr:rowOff>
    </xdr:from>
    <xdr:to>
      <xdr:col>20</xdr:col>
      <xdr:colOff>114300</xdr:colOff>
      <xdr:row>663</xdr:row>
      <xdr:rowOff>133350</xdr:rowOff>
    </xdr:to>
    <xdr:sp macro="" textlink="">
      <xdr:nvSpPr>
        <xdr:cNvPr id="566" name="Right Bracket 565">
          <a:extLst>
            <a:ext uri="{FF2B5EF4-FFF2-40B4-BE49-F238E27FC236}">
              <a16:creationId xmlns:a16="http://schemas.microsoft.com/office/drawing/2014/main" id="{AEFB617D-D8EB-4798-8C48-84EB62EE0E36}"/>
            </a:ext>
          </a:extLst>
        </xdr:cNvPr>
        <xdr:cNvSpPr/>
      </xdr:nvSpPr>
      <xdr:spPr>
        <a:xfrm>
          <a:off x="3209925" y="798385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26</xdr:col>
      <xdr:colOff>133350</xdr:colOff>
      <xdr:row>658</xdr:row>
      <xdr:rowOff>9525</xdr:rowOff>
    </xdr:from>
    <xdr:to>
      <xdr:col>27</xdr:col>
      <xdr:colOff>85726</xdr:colOff>
      <xdr:row>664</xdr:row>
      <xdr:rowOff>4761</xdr:rowOff>
    </xdr:to>
    <xdr:sp macro="" textlink="">
      <xdr:nvSpPr>
        <xdr:cNvPr id="567" name="Left Bracket 566">
          <a:extLst>
            <a:ext uri="{FF2B5EF4-FFF2-40B4-BE49-F238E27FC236}">
              <a16:creationId xmlns:a16="http://schemas.microsoft.com/office/drawing/2014/main" id="{08889D8D-8129-443A-9C44-7C44371E6443}"/>
            </a:ext>
          </a:extLst>
        </xdr:cNvPr>
        <xdr:cNvSpPr/>
      </xdr:nvSpPr>
      <xdr:spPr>
        <a:xfrm>
          <a:off x="4343400" y="798480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32</xdr:col>
      <xdr:colOff>57150</xdr:colOff>
      <xdr:row>658</xdr:row>
      <xdr:rowOff>9525</xdr:rowOff>
    </xdr:from>
    <xdr:to>
      <xdr:col>33</xdr:col>
      <xdr:colOff>38100</xdr:colOff>
      <xdr:row>664</xdr:row>
      <xdr:rowOff>0</xdr:rowOff>
    </xdr:to>
    <xdr:sp macro="" textlink="">
      <xdr:nvSpPr>
        <xdr:cNvPr id="568" name="Right Bracket 567">
          <a:extLst>
            <a:ext uri="{FF2B5EF4-FFF2-40B4-BE49-F238E27FC236}">
              <a16:creationId xmlns:a16="http://schemas.microsoft.com/office/drawing/2014/main" id="{7C3ED1CB-B217-4FAD-9733-6B2338B1C314}"/>
            </a:ext>
          </a:extLst>
        </xdr:cNvPr>
        <xdr:cNvSpPr/>
      </xdr:nvSpPr>
      <xdr:spPr>
        <a:xfrm>
          <a:off x="5238750" y="798480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34</xdr:col>
      <xdr:colOff>0</xdr:colOff>
      <xdr:row>658</xdr:row>
      <xdr:rowOff>0</xdr:rowOff>
    </xdr:from>
    <xdr:to>
      <xdr:col>34</xdr:col>
      <xdr:colOff>114301</xdr:colOff>
      <xdr:row>663</xdr:row>
      <xdr:rowOff>138111</xdr:rowOff>
    </xdr:to>
    <xdr:sp macro="" textlink="">
      <xdr:nvSpPr>
        <xdr:cNvPr id="569" name="Left Bracket 568">
          <a:extLst>
            <a:ext uri="{FF2B5EF4-FFF2-40B4-BE49-F238E27FC236}">
              <a16:creationId xmlns:a16="http://schemas.microsoft.com/office/drawing/2014/main" id="{B0523B2F-EBF0-45C7-948F-D2129BE2AFEA}"/>
            </a:ext>
          </a:extLst>
        </xdr:cNvPr>
        <xdr:cNvSpPr/>
      </xdr:nvSpPr>
      <xdr:spPr>
        <a:xfrm>
          <a:off x="5505450" y="798385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34</xdr:col>
      <xdr:colOff>133350</xdr:colOff>
      <xdr:row>658</xdr:row>
      <xdr:rowOff>0</xdr:rowOff>
    </xdr:from>
    <xdr:to>
      <xdr:col>35</xdr:col>
      <xdr:colOff>114300</xdr:colOff>
      <xdr:row>663</xdr:row>
      <xdr:rowOff>133350</xdr:rowOff>
    </xdr:to>
    <xdr:sp macro="" textlink="">
      <xdr:nvSpPr>
        <xdr:cNvPr id="570" name="Right Bracket 569">
          <a:extLst>
            <a:ext uri="{FF2B5EF4-FFF2-40B4-BE49-F238E27FC236}">
              <a16:creationId xmlns:a16="http://schemas.microsoft.com/office/drawing/2014/main" id="{D53309A0-23DF-4B42-B761-76359E74553E}"/>
            </a:ext>
          </a:extLst>
        </xdr:cNvPr>
        <xdr:cNvSpPr/>
      </xdr:nvSpPr>
      <xdr:spPr>
        <a:xfrm>
          <a:off x="5638800" y="798385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7</xdr:col>
      <xdr:colOff>9525</xdr:colOff>
      <xdr:row>664</xdr:row>
      <xdr:rowOff>133350</xdr:rowOff>
    </xdr:from>
    <xdr:to>
      <xdr:col>7</xdr:col>
      <xdr:colOff>123826</xdr:colOff>
      <xdr:row>670</xdr:row>
      <xdr:rowOff>128586</xdr:rowOff>
    </xdr:to>
    <xdr:sp macro="" textlink="">
      <xdr:nvSpPr>
        <xdr:cNvPr id="571" name="Left Bracket 570">
          <a:extLst>
            <a:ext uri="{FF2B5EF4-FFF2-40B4-BE49-F238E27FC236}">
              <a16:creationId xmlns:a16="http://schemas.microsoft.com/office/drawing/2014/main" id="{83B183AD-113A-4F52-8F53-63443125FE1F}"/>
            </a:ext>
          </a:extLst>
        </xdr:cNvPr>
        <xdr:cNvSpPr/>
      </xdr:nvSpPr>
      <xdr:spPr>
        <a:xfrm>
          <a:off x="1143000" y="808291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9525</xdr:colOff>
      <xdr:row>665</xdr:row>
      <xdr:rowOff>0</xdr:rowOff>
    </xdr:from>
    <xdr:to>
      <xdr:col>9</xdr:col>
      <xdr:colOff>152400</xdr:colOff>
      <xdr:row>670</xdr:row>
      <xdr:rowOff>133350</xdr:rowOff>
    </xdr:to>
    <xdr:sp macro="" textlink="">
      <xdr:nvSpPr>
        <xdr:cNvPr id="572" name="Right Bracket 571">
          <a:extLst>
            <a:ext uri="{FF2B5EF4-FFF2-40B4-BE49-F238E27FC236}">
              <a16:creationId xmlns:a16="http://schemas.microsoft.com/office/drawing/2014/main" id="{6A2B6C60-BBC3-4E16-BD74-440EEE08D898}"/>
            </a:ext>
          </a:extLst>
        </xdr:cNvPr>
        <xdr:cNvSpPr/>
      </xdr:nvSpPr>
      <xdr:spPr>
        <a:xfrm>
          <a:off x="1466850" y="808386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10</xdr:col>
      <xdr:colOff>133350</xdr:colOff>
      <xdr:row>665</xdr:row>
      <xdr:rowOff>9525</xdr:rowOff>
    </xdr:from>
    <xdr:to>
      <xdr:col>11</xdr:col>
      <xdr:colOff>85726</xdr:colOff>
      <xdr:row>671</xdr:row>
      <xdr:rowOff>4761</xdr:rowOff>
    </xdr:to>
    <xdr:sp macro="" textlink="">
      <xdr:nvSpPr>
        <xdr:cNvPr id="573" name="Left Bracket 572">
          <a:extLst>
            <a:ext uri="{FF2B5EF4-FFF2-40B4-BE49-F238E27FC236}">
              <a16:creationId xmlns:a16="http://schemas.microsoft.com/office/drawing/2014/main" id="{4E451B6B-E3BC-4443-B6AB-17049E6C59B4}"/>
            </a:ext>
          </a:extLst>
        </xdr:cNvPr>
        <xdr:cNvSpPr/>
      </xdr:nvSpPr>
      <xdr:spPr>
        <a:xfrm>
          <a:off x="1752600" y="808482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16</xdr:col>
      <xdr:colOff>47625</xdr:colOff>
      <xdr:row>665</xdr:row>
      <xdr:rowOff>9525</xdr:rowOff>
    </xdr:from>
    <xdr:to>
      <xdr:col>17</xdr:col>
      <xdr:colOff>28575</xdr:colOff>
      <xdr:row>671</xdr:row>
      <xdr:rowOff>0</xdr:rowOff>
    </xdr:to>
    <xdr:sp macro="" textlink="">
      <xdr:nvSpPr>
        <xdr:cNvPr id="574" name="Right Bracket 573">
          <a:extLst>
            <a:ext uri="{FF2B5EF4-FFF2-40B4-BE49-F238E27FC236}">
              <a16:creationId xmlns:a16="http://schemas.microsoft.com/office/drawing/2014/main" id="{DCD31BC2-D8CB-4D76-B6C1-9DDEC104726E}"/>
            </a:ext>
          </a:extLst>
        </xdr:cNvPr>
        <xdr:cNvSpPr/>
      </xdr:nvSpPr>
      <xdr:spPr>
        <a:xfrm>
          <a:off x="2638425" y="808482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19</xdr:col>
      <xdr:colOff>0</xdr:colOff>
      <xdr:row>665</xdr:row>
      <xdr:rowOff>0</xdr:rowOff>
    </xdr:from>
    <xdr:to>
      <xdr:col>19</xdr:col>
      <xdr:colOff>114301</xdr:colOff>
      <xdr:row>670</xdr:row>
      <xdr:rowOff>138111</xdr:rowOff>
    </xdr:to>
    <xdr:sp macro="" textlink="">
      <xdr:nvSpPr>
        <xdr:cNvPr id="575" name="Left Bracket 574">
          <a:extLst>
            <a:ext uri="{FF2B5EF4-FFF2-40B4-BE49-F238E27FC236}">
              <a16:creationId xmlns:a16="http://schemas.microsoft.com/office/drawing/2014/main" id="{967936D4-C88F-4AAE-A2D8-5DABD1C73728}"/>
            </a:ext>
          </a:extLst>
        </xdr:cNvPr>
        <xdr:cNvSpPr/>
      </xdr:nvSpPr>
      <xdr:spPr>
        <a:xfrm>
          <a:off x="3076575" y="808386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19</xdr:col>
      <xdr:colOff>133350</xdr:colOff>
      <xdr:row>665</xdr:row>
      <xdr:rowOff>0</xdr:rowOff>
    </xdr:from>
    <xdr:to>
      <xdr:col>20</xdr:col>
      <xdr:colOff>114300</xdr:colOff>
      <xdr:row>670</xdr:row>
      <xdr:rowOff>133350</xdr:rowOff>
    </xdr:to>
    <xdr:sp macro="" textlink="">
      <xdr:nvSpPr>
        <xdr:cNvPr id="576" name="Right Bracket 575">
          <a:extLst>
            <a:ext uri="{FF2B5EF4-FFF2-40B4-BE49-F238E27FC236}">
              <a16:creationId xmlns:a16="http://schemas.microsoft.com/office/drawing/2014/main" id="{50E59184-E4A9-43CB-85E7-9D84D5167BF3}"/>
            </a:ext>
          </a:extLst>
        </xdr:cNvPr>
        <xdr:cNvSpPr/>
      </xdr:nvSpPr>
      <xdr:spPr>
        <a:xfrm>
          <a:off x="3209925" y="808386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26</xdr:col>
      <xdr:colOff>133350</xdr:colOff>
      <xdr:row>665</xdr:row>
      <xdr:rowOff>9525</xdr:rowOff>
    </xdr:from>
    <xdr:to>
      <xdr:col>27</xdr:col>
      <xdr:colOff>85726</xdr:colOff>
      <xdr:row>671</xdr:row>
      <xdr:rowOff>4761</xdr:rowOff>
    </xdr:to>
    <xdr:sp macro="" textlink="">
      <xdr:nvSpPr>
        <xdr:cNvPr id="577" name="Left Bracket 576">
          <a:extLst>
            <a:ext uri="{FF2B5EF4-FFF2-40B4-BE49-F238E27FC236}">
              <a16:creationId xmlns:a16="http://schemas.microsoft.com/office/drawing/2014/main" id="{77840F7C-3FB3-4709-9E75-94A9757B0BF3}"/>
            </a:ext>
          </a:extLst>
        </xdr:cNvPr>
        <xdr:cNvSpPr/>
      </xdr:nvSpPr>
      <xdr:spPr>
        <a:xfrm>
          <a:off x="4343400" y="808482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32</xdr:col>
      <xdr:colOff>57150</xdr:colOff>
      <xdr:row>665</xdr:row>
      <xdr:rowOff>9525</xdr:rowOff>
    </xdr:from>
    <xdr:to>
      <xdr:col>33</xdr:col>
      <xdr:colOff>38100</xdr:colOff>
      <xdr:row>671</xdr:row>
      <xdr:rowOff>0</xdr:rowOff>
    </xdr:to>
    <xdr:sp macro="" textlink="">
      <xdr:nvSpPr>
        <xdr:cNvPr id="578" name="Right Bracket 577">
          <a:extLst>
            <a:ext uri="{FF2B5EF4-FFF2-40B4-BE49-F238E27FC236}">
              <a16:creationId xmlns:a16="http://schemas.microsoft.com/office/drawing/2014/main" id="{4BE11F89-3909-4299-AA5D-5C9088BFF7AF}"/>
            </a:ext>
          </a:extLst>
        </xdr:cNvPr>
        <xdr:cNvSpPr/>
      </xdr:nvSpPr>
      <xdr:spPr>
        <a:xfrm>
          <a:off x="5238750" y="808482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34</xdr:col>
      <xdr:colOff>0</xdr:colOff>
      <xdr:row>665</xdr:row>
      <xdr:rowOff>0</xdr:rowOff>
    </xdr:from>
    <xdr:to>
      <xdr:col>34</xdr:col>
      <xdr:colOff>114301</xdr:colOff>
      <xdr:row>670</xdr:row>
      <xdr:rowOff>138111</xdr:rowOff>
    </xdr:to>
    <xdr:sp macro="" textlink="">
      <xdr:nvSpPr>
        <xdr:cNvPr id="579" name="Left Bracket 578">
          <a:extLst>
            <a:ext uri="{FF2B5EF4-FFF2-40B4-BE49-F238E27FC236}">
              <a16:creationId xmlns:a16="http://schemas.microsoft.com/office/drawing/2014/main" id="{CE2A6E82-BE14-4BEA-A88C-5B652664E89E}"/>
            </a:ext>
          </a:extLst>
        </xdr:cNvPr>
        <xdr:cNvSpPr/>
      </xdr:nvSpPr>
      <xdr:spPr>
        <a:xfrm>
          <a:off x="5505450" y="808386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34</xdr:col>
      <xdr:colOff>133350</xdr:colOff>
      <xdr:row>665</xdr:row>
      <xdr:rowOff>0</xdr:rowOff>
    </xdr:from>
    <xdr:to>
      <xdr:col>35</xdr:col>
      <xdr:colOff>114300</xdr:colOff>
      <xdr:row>670</xdr:row>
      <xdr:rowOff>133350</xdr:rowOff>
    </xdr:to>
    <xdr:sp macro="" textlink="">
      <xdr:nvSpPr>
        <xdr:cNvPr id="580" name="Right Bracket 579">
          <a:extLst>
            <a:ext uri="{FF2B5EF4-FFF2-40B4-BE49-F238E27FC236}">
              <a16:creationId xmlns:a16="http://schemas.microsoft.com/office/drawing/2014/main" id="{74337299-FA71-4292-99FD-3B0F5BF0A7B1}"/>
            </a:ext>
          </a:extLst>
        </xdr:cNvPr>
        <xdr:cNvSpPr/>
      </xdr:nvSpPr>
      <xdr:spPr>
        <a:xfrm>
          <a:off x="5638800" y="808386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7</xdr:col>
      <xdr:colOff>9525</xdr:colOff>
      <xdr:row>671</xdr:row>
      <xdr:rowOff>133350</xdr:rowOff>
    </xdr:from>
    <xdr:to>
      <xdr:col>7</xdr:col>
      <xdr:colOff>123826</xdr:colOff>
      <xdr:row>677</xdr:row>
      <xdr:rowOff>128586</xdr:rowOff>
    </xdr:to>
    <xdr:sp macro="" textlink="">
      <xdr:nvSpPr>
        <xdr:cNvPr id="581" name="Left Bracket 580">
          <a:extLst>
            <a:ext uri="{FF2B5EF4-FFF2-40B4-BE49-F238E27FC236}">
              <a16:creationId xmlns:a16="http://schemas.microsoft.com/office/drawing/2014/main" id="{130DA36A-DAD9-46D1-A3D5-8396A1AC6B0A}"/>
            </a:ext>
          </a:extLst>
        </xdr:cNvPr>
        <xdr:cNvSpPr/>
      </xdr:nvSpPr>
      <xdr:spPr>
        <a:xfrm>
          <a:off x="1143000" y="798290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9525</xdr:colOff>
      <xdr:row>672</xdr:row>
      <xdr:rowOff>0</xdr:rowOff>
    </xdr:from>
    <xdr:to>
      <xdr:col>9</xdr:col>
      <xdr:colOff>152400</xdr:colOff>
      <xdr:row>677</xdr:row>
      <xdr:rowOff>133350</xdr:rowOff>
    </xdr:to>
    <xdr:sp macro="" textlink="">
      <xdr:nvSpPr>
        <xdr:cNvPr id="582" name="Right Bracket 581">
          <a:extLst>
            <a:ext uri="{FF2B5EF4-FFF2-40B4-BE49-F238E27FC236}">
              <a16:creationId xmlns:a16="http://schemas.microsoft.com/office/drawing/2014/main" id="{C782E1BD-7443-44D0-8D9E-A92910D6AB14}"/>
            </a:ext>
          </a:extLst>
        </xdr:cNvPr>
        <xdr:cNvSpPr/>
      </xdr:nvSpPr>
      <xdr:spPr>
        <a:xfrm>
          <a:off x="1466850" y="798385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10</xdr:col>
      <xdr:colOff>133350</xdr:colOff>
      <xdr:row>672</xdr:row>
      <xdr:rowOff>9525</xdr:rowOff>
    </xdr:from>
    <xdr:to>
      <xdr:col>11</xdr:col>
      <xdr:colOff>85726</xdr:colOff>
      <xdr:row>678</xdr:row>
      <xdr:rowOff>4761</xdr:rowOff>
    </xdr:to>
    <xdr:sp macro="" textlink="">
      <xdr:nvSpPr>
        <xdr:cNvPr id="583" name="Left Bracket 582">
          <a:extLst>
            <a:ext uri="{FF2B5EF4-FFF2-40B4-BE49-F238E27FC236}">
              <a16:creationId xmlns:a16="http://schemas.microsoft.com/office/drawing/2014/main" id="{E9E48C3F-2B83-429F-A449-A15C2B8D0075}"/>
            </a:ext>
          </a:extLst>
        </xdr:cNvPr>
        <xdr:cNvSpPr/>
      </xdr:nvSpPr>
      <xdr:spPr>
        <a:xfrm>
          <a:off x="1752600" y="798480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16</xdr:col>
      <xdr:colOff>47625</xdr:colOff>
      <xdr:row>672</xdr:row>
      <xdr:rowOff>9525</xdr:rowOff>
    </xdr:from>
    <xdr:to>
      <xdr:col>17</xdr:col>
      <xdr:colOff>28575</xdr:colOff>
      <xdr:row>678</xdr:row>
      <xdr:rowOff>0</xdr:rowOff>
    </xdr:to>
    <xdr:sp macro="" textlink="">
      <xdr:nvSpPr>
        <xdr:cNvPr id="584" name="Right Bracket 583">
          <a:extLst>
            <a:ext uri="{FF2B5EF4-FFF2-40B4-BE49-F238E27FC236}">
              <a16:creationId xmlns:a16="http://schemas.microsoft.com/office/drawing/2014/main" id="{F35B92D0-2C64-43BB-9EA0-70243225406B}"/>
            </a:ext>
          </a:extLst>
        </xdr:cNvPr>
        <xdr:cNvSpPr/>
      </xdr:nvSpPr>
      <xdr:spPr>
        <a:xfrm>
          <a:off x="2638425" y="798480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19</xdr:col>
      <xdr:colOff>0</xdr:colOff>
      <xdr:row>672</xdr:row>
      <xdr:rowOff>0</xdr:rowOff>
    </xdr:from>
    <xdr:to>
      <xdr:col>19</xdr:col>
      <xdr:colOff>114301</xdr:colOff>
      <xdr:row>677</xdr:row>
      <xdr:rowOff>138111</xdr:rowOff>
    </xdr:to>
    <xdr:sp macro="" textlink="">
      <xdr:nvSpPr>
        <xdr:cNvPr id="585" name="Left Bracket 584">
          <a:extLst>
            <a:ext uri="{FF2B5EF4-FFF2-40B4-BE49-F238E27FC236}">
              <a16:creationId xmlns:a16="http://schemas.microsoft.com/office/drawing/2014/main" id="{3D1E0FA7-46D1-4386-8AE2-43962FACF919}"/>
            </a:ext>
          </a:extLst>
        </xdr:cNvPr>
        <xdr:cNvSpPr/>
      </xdr:nvSpPr>
      <xdr:spPr>
        <a:xfrm>
          <a:off x="3076575" y="798385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19</xdr:col>
      <xdr:colOff>133350</xdr:colOff>
      <xdr:row>672</xdr:row>
      <xdr:rowOff>0</xdr:rowOff>
    </xdr:from>
    <xdr:to>
      <xdr:col>20</xdr:col>
      <xdr:colOff>114300</xdr:colOff>
      <xdr:row>677</xdr:row>
      <xdr:rowOff>133350</xdr:rowOff>
    </xdr:to>
    <xdr:sp macro="" textlink="">
      <xdr:nvSpPr>
        <xdr:cNvPr id="586" name="Right Bracket 585">
          <a:extLst>
            <a:ext uri="{FF2B5EF4-FFF2-40B4-BE49-F238E27FC236}">
              <a16:creationId xmlns:a16="http://schemas.microsoft.com/office/drawing/2014/main" id="{F12C4AFA-81D8-4156-B263-58DF5F91E68D}"/>
            </a:ext>
          </a:extLst>
        </xdr:cNvPr>
        <xdr:cNvSpPr/>
      </xdr:nvSpPr>
      <xdr:spPr>
        <a:xfrm>
          <a:off x="3209925" y="798385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26</xdr:col>
      <xdr:colOff>133350</xdr:colOff>
      <xdr:row>672</xdr:row>
      <xdr:rowOff>9525</xdr:rowOff>
    </xdr:from>
    <xdr:to>
      <xdr:col>27</xdr:col>
      <xdr:colOff>85726</xdr:colOff>
      <xdr:row>678</xdr:row>
      <xdr:rowOff>4761</xdr:rowOff>
    </xdr:to>
    <xdr:sp macro="" textlink="">
      <xdr:nvSpPr>
        <xdr:cNvPr id="587" name="Left Bracket 586">
          <a:extLst>
            <a:ext uri="{FF2B5EF4-FFF2-40B4-BE49-F238E27FC236}">
              <a16:creationId xmlns:a16="http://schemas.microsoft.com/office/drawing/2014/main" id="{A57A1C0D-889F-45E3-8411-C1FA9BEE7204}"/>
            </a:ext>
          </a:extLst>
        </xdr:cNvPr>
        <xdr:cNvSpPr/>
      </xdr:nvSpPr>
      <xdr:spPr>
        <a:xfrm>
          <a:off x="4343400" y="798480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32</xdr:col>
      <xdr:colOff>57150</xdr:colOff>
      <xdr:row>672</xdr:row>
      <xdr:rowOff>9525</xdr:rowOff>
    </xdr:from>
    <xdr:to>
      <xdr:col>33</xdr:col>
      <xdr:colOff>38100</xdr:colOff>
      <xdr:row>678</xdr:row>
      <xdr:rowOff>0</xdr:rowOff>
    </xdr:to>
    <xdr:sp macro="" textlink="">
      <xdr:nvSpPr>
        <xdr:cNvPr id="588" name="Right Bracket 587">
          <a:extLst>
            <a:ext uri="{FF2B5EF4-FFF2-40B4-BE49-F238E27FC236}">
              <a16:creationId xmlns:a16="http://schemas.microsoft.com/office/drawing/2014/main" id="{038FF3A2-AA5A-4F42-A4B7-2F0305606528}"/>
            </a:ext>
          </a:extLst>
        </xdr:cNvPr>
        <xdr:cNvSpPr/>
      </xdr:nvSpPr>
      <xdr:spPr>
        <a:xfrm>
          <a:off x="5238750" y="798480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34</xdr:col>
      <xdr:colOff>0</xdr:colOff>
      <xdr:row>672</xdr:row>
      <xdr:rowOff>0</xdr:rowOff>
    </xdr:from>
    <xdr:to>
      <xdr:col>34</xdr:col>
      <xdr:colOff>114301</xdr:colOff>
      <xdr:row>677</xdr:row>
      <xdr:rowOff>138111</xdr:rowOff>
    </xdr:to>
    <xdr:sp macro="" textlink="">
      <xdr:nvSpPr>
        <xdr:cNvPr id="589" name="Left Bracket 588">
          <a:extLst>
            <a:ext uri="{FF2B5EF4-FFF2-40B4-BE49-F238E27FC236}">
              <a16:creationId xmlns:a16="http://schemas.microsoft.com/office/drawing/2014/main" id="{681245AC-57D6-4A93-8C73-9E5458FDAAAA}"/>
            </a:ext>
          </a:extLst>
        </xdr:cNvPr>
        <xdr:cNvSpPr/>
      </xdr:nvSpPr>
      <xdr:spPr>
        <a:xfrm>
          <a:off x="5505450" y="798385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34</xdr:col>
      <xdr:colOff>133350</xdr:colOff>
      <xdr:row>672</xdr:row>
      <xdr:rowOff>0</xdr:rowOff>
    </xdr:from>
    <xdr:to>
      <xdr:col>35</xdr:col>
      <xdr:colOff>114300</xdr:colOff>
      <xdr:row>677</xdr:row>
      <xdr:rowOff>133350</xdr:rowOff>
    </xdr:to>
    <xdr:sp macro="" textlink="">
      <xdr:nvSpPr>
        <xdr:cNvPr id="590" name="Right Bracket 589">
          <a:extLst>
            <a:ext uri="{FF2B5EF4-FFF2-40B4-BE49-F238E27FC236}">
              <a16:creationId xmlns:a16="http://schemas.microsoft.com/office/drawing/2014/main" id="{70CD6C38-DA51-4D35-AA92-0D28C1036E98}"/>
            </a:ext>
          </a:extLst>
        </xdr:cNvPr>
        <xdr:cNvSpPr/>
      </xdr:nvSpPr>
      <xdr:spPr>
        <a:xfrm>
          <a:off x="5638800" y="798385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7</xdr:col>
      <xdr:colOff>9525</xdr:colOff>
      <xdr:row>678</xdr:row>
      <xdr:rowOff>133350</xdr:rowOff>
    </xdr:from>
    <xdr:to>
      <xdr:col>7</xdr:col>
      <xdr:colOff>123826</xdr:colOff>
      <xdr:row>684</xdr:row>
      <xdr:rowOff>128586</xdr:rowOff>
    </xdr:to>
    <xdr:sp macro="" textlink="">
      <xdr:nvSpPr>
        <xdr:cNvPr id="591" name="Left Bracket 590">
          <a:extLst>
            <a:ext uri="{FF2B5EF4-FFF2-40B4-BE49-F238E27FC236}">
              <a16:creationId xmlns:a16="http://schemas.microsoft.com/office/drawing/2014/main" id="{81B93292-09BB-4798-965C-708D30E0E0EC}"/>
            </a:ext>
          </a:extLst>
        </xdr:cNvPr>
        <xdr:cNvSpPr/>
      </xdr:nvSpPr>
      <xdr:spPr>
        <a:xfrm>
          <a:off x="1143000" y="808291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9525</xdr:colOff>
      <xdr:row>679</xdr:row>
      <xdr:rowOff>0</xdr:rowOff>
    </xdr:from>
    <xdr:to>
      <xdr:col>9</xdr:col>
      <xdr:colOff>152400</xdr:colOff>
      <xdr:row>684</xdr:row>
      <xdr:rowOff>133350</xdr:rowOff>
    </xdr:to>
    <xdr:sp macro="" textlink="">
      <xdr:nvSpPr>
        <xdr:cNvPr id="592" name="Right Bracket 591">
          <a:extLst>
            <a:ext uri="{FF2B5EF4-FFF2-40B4-BE49-F238E27FC236}">
              <a16:creationId xmlns:a16="http://schemas.microsoft.com/office/drawing/2014/main" id="{EF4AFA0F-71C5-4BE5-9F5C-35785F0FC26D}"/>
            </a:ext>
          </a:extLst>
        </xdr:cNvPr>
        <xdr:cNvSpPr/>
      </xdr:nvSpPr>
      <xdr:spPr>
        <a:xfrm>
          <a:off x="1466850" y="808386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10</xdr:col>
      <xdr:colOff>133350</xdr:colOff>
      <xdr:row>679</xdr:row>
      <xdr:rowOff>9525</xdr:rowOff>
    </xdr:from>
    <xdr:to>
      <xdr:col>11</xdr:col>
      <xdr:colOff>85726</xdr:colOff>
      <xdr:row>685</xdr:row>
      <xdr:rowOff>4761</xdr:rowOff>
    </xdr:to>
    <xdr:sp macro="" textlink="">
      <xdr:nvSpPr>
        <xdr:cNvPr id="593" name="Left Bracket 592">
          <a:extLst>
            <a:ext uri="{FF2B5EF4-FFF2-40B4-BE49-F238E27FC236}">
              <a16:creationId xmlns:a16="http://schemas.microsoft.com/office/drawing/2014/main" id="{7029F085-E1BE-4BE2-9423-2AC124F3B5FF}"/>
            </a:ext>
          </a:extLst>
        </xdr:cNvPr>
        <xdr:cNvSpPr/>
      </xdr:nvSpPr>
      <xdr:spPr>
        <a:xfrm>
          <a:off x="1752600" y="808482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16</xdr:col>
      <xdr:colOff>47625</xdr:colOff>
      <xdr:row>679</xdr:row>
      <xdr:rowOff>9525</xdr:rowOff>
    </xdr:from>
    <xdr:to>
      <xdr:col>17</xdr:col>
      <xdr:colOff>28575</xdr:colOff>
      <xdr:row>685</xdr:row>
      <xdr:rowOff>0</xdr:rowOff>
    </xdr:to>
    <xdr:sp macro="" textlink="">
      <xdr:nvSpPr>
        <xdr:cNvPr id="594" name="Right Bracket 593">
          <a:extLst>
            <a:ext uri="{FF2B5EF4-FFF2-40B4-BE49-F238E27FC236}">
              <a16:creationId xmlns:a16="http://schemas.microsoft.com/office/drawing/2014/main" id="{D3E3EE88-34B6-40E5-9122-399557757D59}"/>
            </a:ext>
          </a:extLst>
        </xdr:cNvPr>
        <xdr:cNvSpPr/>
      </xdr:nvSpPr>
      <xdr:spPr>
        <a:xfrm>
          <a:off x="2638425" y="808482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19</xdr:col>
      <xdr:colOff>0</xdr:colOff>
      <xdr:row>679</xdr:row>
      <xdr:rowOff>0</xdr:rowOff>
    </xdr:from>
    <xdr:to>
      <xdr:col>19</xdr:col>
      <xdr:colOff>114301</xdr:colOff>
      <xdr:row>684</xdr:row>
      <xdr:rowOff>138111</xdr:rowOff>
    </xdr:to>
    <xdr:sp macro="" textlink="">
      <xdr:nvSpPr>
        <xdr:cNvPr id="595" name="Left Bracket 594">
          <a:extLst>
            <a:ext uri="{FF2B5EF4-FFF2-40B4-BE49-F238E27FC236}">
              <a16:creationId xmlns:a16="http://schemas.microsoft.com/office/drawing/2014/main" id="{02759D3A-1654-4BB5-B4DE-6FB9314D71F5}"/>
            </a:ext>
          </a:extLst>
        </xdr:cNvPr>
        <xdr:cNvSpPr/>
      </xdr:nvSpPr>
      <xdr:spPr>
        <a:xfrm>
          <a:off x="3076575" y="808386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19</xdr:col>
      <xdr:colOff>133350</xdr:colOff>
      <xdr:row>679</xdr:row>
      <xdr:rowOff>0</xdr:rowOff>
    </xdr:from>
    <xdr:to>
      <xdr:col>20</xdr:col>
      <xdr:colOff>114300</xdr:colOff>
      <xdr:row>684</xdr:row>
      <xdr:rowOff>133350</xdr:rowOff>
    </xdr:to>
    <xdr:sp macro="" textlink="">
      <xdr:nvSpPr>
        <xdr:cNvPr id="596" name="Right Bracket 595">
          <a:extLst>
            <a:ext uri="{FF2B5EF4-FFF2-40B4-BE49-F238E27FC236}">
              <a16:creationId xmlns:a16="http://schemas.microsoft.com/office/drawing/2014/main" id="{4FEB5FF8-B1F1-4B70-92BA-D7C710CA7333}"/>
            </a:ext>
          </a:extLst>
        </xdr:cNvPr>
        <xdr:cNvSpPr/>
      </xdr:nvSpPr>
      <xdr:spPr>
        <a:xfrm>
          <a:off x="3209925" y="808386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26</xdr:col>
      <xdr:colOff>133350</xdr:colOff>
      <xdr:row>679</xdr:row>
      <xdr:rowOff>9525</xdr:rowOff>
    </xdr:from>
    <xdr:to>
      <xdr:col>27</xdr:col>
      <xdr:colOff>85726</xdr:colOff>
      <xdr:row>685</xdr:row>
      <xdr:rowOff>4761</xdr:rowOff>
    </xdr:to>
    <xdr:sp macro="" textlink="">
      <xdr:nvSpPr>
        <xdr:cNvPr id="597" name="Left Bracket 596">
          <a:extLst>
            <a:ext uri="{FF2B5EF4-FFF2-40B4-BE49-F238E27FC236}">
              <a16:creationId xmlns:a16="http://schemas.microsoft.com/office/drawing/2014/main" id="{E32A9318-7CF6-4917-94E8-E7457FF9ADFC}"/>
            </a:ext>
          </a:extLst>
        </xdr:cNvPr>
        <xdr:cNvSpPr/>
      </xdr:nvSpPr>
      <xdr:spPr>
        <a:xfrm>
          <a:off x="4343400" y="808482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32</xdr:col>
      <xdr:colOff>57150</xdr:colOff>
      <xdr:row>679</xdr:row>
      <xdr:rowOff>9525</xdr:rowOff>
    </xdr:from>
    <xdr:to>
      <xdr:col>33</xdr:col>
      <xdr:colOff>38100</xdr:colOff>
      <xdr:row>685</xdr:row>
      <xdr:rowOff>0</xdr:rowOff>
    </xdr:to>
    <xdr:sp macro="" textlink="">
      <xdr:nvSpPr>
        <xdr:cNvPr id="598" name="Right Bracket 597">
          <a:extLst>
            <a:ext uri="{FF2B5EF4-FFF2-40B4-BE49-F238E27FC236}">
              <a16:creationId xmlns:a16="http://schemas.microsoft.com/office/drawing/2014/main" id="{3C4A137E-E00B-4D78-B40D-6FED1F3FE041}"/>
            </a:ext>
          </a:extLst>
        </xdr:cNvPr>
        <xdr:cNvSpPr/>
      </xdr:nvSpPr>
      <xdr:spPr>
        <a:xfrm>
          <a:off x="5238750" y="808482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34</xdr:col>
      <xdr:colOff>0</xdr:colOff>
      <xdr:row>679</xdr:row>
      <xdr:rowOff>0</xdr:rowOff>
    </xdr:from>
    <xdr:to>
      <xdr:col>34</xdr:col>
      <xdr:colOff>114301</xdr:colOff>
      <xdr:row>684</xdr:row>
      <xdr:rowOff>138111</xdr:rowOff>
    </xdr:to>
    <xdr:sp macro="" textlink="">
      <xdr:nvSpPr>
        <xdr:cNvPr id="599" name="Left Bracket 598">
          <a:extLst>
            <a:ext uri="{FF2B5EF4-FFF2-40B4-BE49-F238E27FC236}">
              <a16:creationId xmlns:a16="http://schemas.microsoft.com/office/drawing/2014/main" id="{E0D36476-8C0F-484A-A1BA-AB3D12E05C2B}"/>
            </a:ext>
          </a:extLst>
        </xdr:cNvPr>
        <xdr:cNvSpPr/>
      </xdr:nvSpPr>
      <xdr:spPr>
        <a:xfrm>
          <a:off x="5505450" y="808386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34</xdr:col>
      <xdr:colOff>133350</xdr:colOff>
      <xdr:row>679</xdr:row>
      <xdr:rowOff>0</xdr:rowOff>
    </xdr:from>
    <xdr:to>
      <xdr:col>35</xdr:col>
      <xdr:colOff>114300</xdr:colOff>
      <xdr:row>684</xdr:row>
      <xdr:rowOff>133350</xdr:rowOff>
    </xdr:to>
    <xdr:sp macro="" textlink="">
      <xdr:nvSpPr>
        <xdr:cNvPr id="600" name="Right Bracket 599">
          <a:extLst>
            <a:ext uri="{FF2B5EF4-FFF2-40B4-BE49-F238E27FC236}">
              <a16:creationId xmlns:a16="http://schemas.microsoft.com/office/drawing/2014/main" id="{E896D317-14F9-4D7E-B339-11CCC966419E}"/>
            </a:ext>
          </a:extLst>
        </xdr:cNvPr>
        <xdr:cNvSpPr/>
      </xdr:nvSpPr>
      <xdr:spPr>
        <a:xfrm>
          <a:off x="5638800" y="808386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7</xdr:col>
      <xdr:colOff>9525</xdr:colOff>
      <xdr:row>685</xdr:row>
      <xdr:rowOff>133350</xdr:rowOff>
    </xdr:from>
    <xdr:to>
      <xdr:col>7</xdr:col>
      <xdr:colOff>123826</xdr:colOff>
      <xdr:row>691</xdr:row>
      <xdr:rowOff>128586</xdr:rowOff>
    </xdr:to>
    <xdr:sp macro="" textlink="">
      <xdr:nvSpPr>
        <xdr:cNvPr id="601" name="Left Bracket 600">
          <a:extLst>
            <a:ext uri="{FF2B5EF4-FFF2-40B4-BE49-F238E27FC236}">
              <a16:creationId xmlns:a16="http://schemas.microsoft.com/office/drawing/2014/main" id="{414BFCCC-A787-4BA2-9D61-6E8055F3C6DC}"/>
            </a:ext>
          </a:extLst>
        </xdr:cNvPr>
        <xdr:cNvSpPr/>
      </xdr:nvSpPr>
      <xdr:spPr>
        <a:xfrm>
          <a:off x="1143000" y="818292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9525</xdr:colOff>
      <xdr:row>686</xdr:row>
      <xdr:rowOff>0</xdr:rowOff>
    </xdr:from>
    <xdr:to>
      <xdr:col>9</xdr:col>
      <xdr:colOff>152400</xdr:colOff>
      <xdr:row>691</xdr:row>
      <xdr:rowOff>133350</xdr:rowOff>
    </xdr:to>
    <xdr:sp macro="" textlink="">
      <xdr:nvSpPr>
        <xdr:cNvPr id="602" name="Right Bracket 601">
          <a:extLst>
            <a:ext uri="{FF2B5EF4-FFF2-40B4-BE49-F238E27FC236}">
              <a16:creationId xmlns:a16="http://schemas.microsoft.com/office/drawing/2014/main" id="{90A550C6-652F-4B62-AFA4-6D0BE5E3929E}"/>
            </a:ext>
          </a:extLst>
        </xdr:cNvPr>
        <xdr:cNvSpPr/>
      </xdr:nvSpPr>
      <xdr:spPr>
        <a:xfrm>
          <a:off x="1466850" y="818388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10</xdr:col>
      <xdr:colOff>133350</xdr:colOff>
      <xdr:row>686</xdr:row>
      <xdr:rowOff>9525</xdr:rowOff>
    </xdr:from>
    <xdr:to>
      <xdr:col>11</xdr:col>
      <xdr:colOff>85726</xdr:colOff>
      <xdr:row>692</xdr:row>
      <xdr:rowOff>4761</xdr:rowOff>
    </xdr:to>
    <xdr:sp macro="" textlink="">
      <xdr:nvSpPr>
        <xdr:cNvPr id="603" name="Left Bracket 602">
          <a:extLst>
            <a:ext uri="{FF2B5EF4-FFF2-40B4-BE49-F238E27FC236}">
              <a16:creationId xmlns:a16="http://schemas.microsoft.com/office/drawing/2014/main" id="{CEE2FC5E-E0D2-484A-A906-7496E0E696B1}"/>
            </a:ext>
          </a:extLst>
        </xdr:cNvPr>
        <xdr:cNvSpPr/>
      </xdr:nvSpPr>
      <xdr:spPr>
        <a:xfrm>
          <a:off x="1752600" y="818483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16</xdr:col>
      <xdr:colOff>47625</xdr:colOff>
      <xdr:row>686</xdr:row>
      <xdr:rowOff>9525</xdr:rowOff>
    </xdr:from>
    <xdr:to>
      <xdr:col>17</xdr:col>
      <xdr:colOff>28575</xdr:colOff>
      <xdr:row>692</xdr:row>
      <xdr:rowOff>0</xdr:rowOff>
    </xdr:to>
    <xdr:sp macro="" textlink="">
      <xdr:nvSpPr>
        <xdr:cNvPr id="604" name="Right Bracket 603">
          <a:extLst>
            <a:ext uri="{FF2B5EF4-FFF2-40B4-BE49-F238E27FC236}">
              <a16:creationId xmlns:a16="http://schemas.microsoft.com/office/drawing/2014/main" id="{7048C45A-757E-421D-AFD6-9037DC98DBC2}"/>
            </a:ext>
          </a:extLst>
        </xdr:cNvPr>
        <xdr:cNvSpPr/>
      </xdr:nvSpPr>
      <xdr:spPr>
        <a:xfrm>
          <a:off x="2638425" y="818483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19</xdr:col>
      <xdr:colOff>0</xdr:colOff>
      <xdr:row>686</xdr:row>
      <xdr:rowOff>0</xdr:rowOff>
    </xdr:from>
    <xdr:to>
      <xdr:col>19</xdr:col>
      <xdr:colOff>114301</xdr:colOff>
      <xdr:row>691</xdr:row>
      <xdr:rowOff>138111</xdr:rowOff>
    </xdr:to>
    <xdr:sp macro="" textlink="">
      <xdr:nvSpPr>
        <xdr:cNvPr id="605" name="Left Bracket 604">
          <a:extLst>
            <a:ext uri="{FF2B5EF4-FFF2-40B4-BE49-F238E27FC236}">
              <a16:creationId xmlns:a16="http://schemas.microsoft.com/office/drawing/2014/main" id="{45392BC7-FED4-4D6E-861D-F8A6CBFAF6BE}"/>
            </a:ext>
          </a:extLst>
        </xdr:cNvPr>
        <xdr:cNvSpPr/>
      </xdr:nvSpPr>
      <xdr:spPr>
        <a:xfrm>
          <a:off x="3076575" y="818388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19</xdr:col>
      <xdr:colOff>133350</xdr:colOff>
      <xdr:row>686</xdr:row>
      <xdr:rowOff>0</xdr:rowOff>
    </xdr:from>
    <xdr:to>
      <xdr:col>20</xdr:col>
      <xdr:colOff>114300</xdr:colOff>
      <xdr:row>691</xdr:row>
      <xdr:rowOff>133350</xdr:rowOff>
    </xdr:to>
    <xdr:sp macro="" textlink="">
      <xdr:nvSpPr>
        <xdr:cNvPr id="606" name="Right Bracket 605">
          <a:extLst>
            <a:ext uri="{FF2B5EF4-FFF2-40B4-BE49-F238E27FC236}">
              <a16:creationId xmlns:a16="http://schemas.microsoft.com/office/drawing/2014/main" id="{4CEA8E52-CF36-4531-96BE-964AF92B46F4}"/>
            </a:ext>
          </a:extLst>
        </xdr:cNvPr>
        <xdr:cNvSpPr/>
      </xdr:nvSpPr>
      <xdr:spPr>
        <a:xfrm>
          <a:off x="3209925" y="818388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26</xdr:col>
      <xdr:colOff>133350</xdr:colOff>
      <xdr:row>686</xdr:row>
      <xdr:rowOff>9525</xdr:rowOff>
    </xdr:from>
    <xdr:to>
      <xdr:col>27</xdr:col>
      <xdr:colOff>85726</xdr:colOff>
      <xdr:row>692</xdr:row>
      <xdr:rowOff>4761</xdr:rowOff>
    </xdr:to>
    <xdr:sp macro="" textlink="">
      <xdr:nvSpPr>
        <xdr:cNvPr id="607" name="Left Bracket 606">
          <a:extLst>
            <a:ext uri="{FF2B5EF4-FFF2-40B4-BE49-F238E27FC236}">
              <a16:creationId xmlns:a16="http://schemas.microsoft.com/office/drawing/2014/main" id="{EA232261-A767-4333-BDBA-EC9A3B24AEB7}"/>
            </a:ext>
          </a:extLst>
        </xdr:cNvPr>
        <xdr:cNvSpPr/>
      </xdr:nvSpPr>
      <xdr:spPr>
        <a:xfrm>
          <a:off x="4343400" y="818483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32</xdr:col>
      <xdr:colOff>57150</xdr:colOff>
      <xdr:row>686</xdr:row>
      <xdr:rowOff>9525</xdr:rowOff>
    </xdr:from>
    <xdr:to>
      <xdr:col>33</xdr:col>
      <xdr:colOff>38100</xdr:colOff>
      <xdr:row>692</xdr:row>
      <xdr:rowOff>0</xdr:rowOff>
    </xdr:to>
    <xdr:sp macro="" textlink="">
      <xdr:nvSpPr>
        <xdr:cNvPr id="608" name="Right Bracket 607">
          <a:extLst>
            <a:ext uri="{FF2B5EF4-FFF2-40B4-BE49-F238E27FC236}">
              <a16:creationId xmlns:a16="http://schemas.microsoft.com/office/drawing/2014/main" id="{235CFEB3-1EBE-4688-8C07-5FB45130DF9A}"/>
            </a:ext>
          </a:extLst>
        </xdr:cNvPr>
        <xdr:cNvSpPr/>
      </xdr:nvSpPr>
      <xdr:spPr>
        <a:xfrm>
          <a:off x="5238750" y="818483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34</xdr:col>
      <xdr:colOff>0</xdr:colOff>
      <xdr:row>686</xdr:row>
      <xdr:rowOff>0</xdr:rowOff>
    </xdr:from>
    <xdr:to>
      <xdr:col>34</xdr:col>
      <xdr:colOff>114301</xdr:colOff>
      <xdr:row>691</xdr:row>
      <xdr:rowOff>138111</xdr:rowOff>
    </xdr:to>
    <xdr:sp macro="" textlink="">
      <xdr:nvSpPr>
        <xdr:cNvPr id="609" name="Left Bracket 608">
          <a:extLst>
            <a:ext uri="{FF2B5EF4-FFF2-40B4-BE49-F238E27FC236}">
              <a16:creationId xmlns:a16="http://schemas.microsoft.com/office/drawing/2014/main" id="{88BBB76C-D347-4662-91C3-2FAB15BB7FED}"/>
            </a:ext>
          </a:extLst>
        </xdr:cNvPr>
        <xdr:cNvSpPr/>
      </xdr:nvSpPr>
      <xdr:spPr>
        <a:xfrm>
          <a:off x="5505450" y="818388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34</xdr:col>
      <xdr:colOff>133350</xdr:colOff>
      <xdr:row>686</xdr:row>
      <xdr:rowOff>0</xdr:rowOff>
    </xdr:from>
    <xdr:to>
      <xdr:col>35</xdr:col>
      <xdr:colOff>114300</xdr:colOff>
      <xdr:row>691</xdr:row>
      <xdr:rowOff>133350</xdr:rowOff>
    </xdr:to>
    <xdr:sp macro="" textlink="">
      <xdr:nvSpPr>
        <xdr:cNvPr id="610" name="Right Bracket 609">
          <a:extLst>
            <a:ext uri="{FF2B5EF4-FFF2-40B4-BE49-F238E27FC236}">
              <a16:creationId xmlns:a16="http://schemas.microsoft.com/office/drawing/2014/main" id="{5DCDDD41-B0D5-4A28-B2A7-46DA45B7CF46}"/>
            </a:ext>
          </a:extLst>
        </xdr:cNvPr>
        <xdr:cNvSpPr/>
      </xdr:nvSpPr>
      <xdr:spPr>
        <a:xfrm>
          <a:off x="5638800" y="818388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7</xdr:col>
      <xdr:colOff>9525</xdr:colOff>
      <xdr:row>692</xdr:row>
      <xdr:rowOff>133350</xdr:rowOff>
    </xdr:from>
    <xdr:to>
      <xdr:col>7</xdr:col>
      <xdr:colOff>123826</xdr:colOff>
      <xdr:row>698</xdr:row>
      <xdr:rowOff>128586</xdr:rowOff>
    </xdr:to>
    <xdr:sp macro="" textlink="">
      <xdr:nvSpPr>
        <xdr:cNvPr id="611" name="Left Bracket 610">
          <a:extLst>
            <a:ext uri="{FF2B5EF4-FFF2-40B4-BE49-F238E27FC236}">
              <a16:creationId xmlns:a16="http://schemas.microsoft.com/office/drawing/2014/main" id="{D325F41A-2C08-4BA9-982D-CC54A84BD821}"/>
            </a:ext>
          </a:extLst>
        </xdr:cNvPr>
        <xdr:cNvSpPr/>
      </xdr:nvSpPr>
      <xdr:spPr>
        <a:xfrm>
          <a:off x="1143000" y="828294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9525</xdr:colOff>
      <xdr:row>693</xdr:row>
      <xdr:rowOff>0</xdr:rowOff>
    </xdr:from>
    <xdr:to>
      <xdr:col>9</xdr:col>
      <xdr:colOff>152400</xdr:colOff>
      <xdr:row>698</xdr:row>
      <xdr:rowOff>133350</xdr:rowOff>
    </xdr:to>
    <xdr:sp macro="" textlink="">
      <xdr:nvSpPr>
        <xdr:cNvPr id="612" name="Right Bracket 611">
          <a:extLst>
            <a:ext uri="{FF2B5EF4-FFF2-40B4-BE49-F238E27FC236}">
              <a16:creationId xmlns:a16="http://schemas.microsoft.com/office/drawing/2014/main" id="{3E6EF311-6BA0-4806-9B19-817EB93ABAB8}"/>
            </a:ext>
          </a:extLst>
        </xdr:cNvPr>
        <xdr:cNvSpPr/>
      </xdr:nvSpPr>
      <xdr:spPr>
        <a:xfrm>
          <a:off x="1466850" y="828389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10</xdr:col>
      <xdr:colOff>133350</xdr:colOff>
      <xdr:row>693</xdr:row>
      <xdr:rowOff>9525</xdr:rowOff>
    </xdr:from>
    <xdr:to>
      <xdr:col>11</xdr:col>
      <xdr:colOff>85726</xdr:colOff>
      <xdr:row>699</xdr:row>
      <xdr:rowOff>4761</xdr:rowOff>
    </xdr:to>
    <xdr:sp macro="" textlink="">
      <xdr:nvSpPr>
        <xdr:cNvPr id="613" name="Left Bracket 612">
          <a:extLst>
            <a:ext uri="{FF2B5EF4-FFF2-40B4-BE49-F238E27FC236}">
              <a16:creationId xmlns:a16="http://schemas.microsoft.com/office/drawing/2014/main" id="{FBA38C3A-5425-4CDA-92D2-1F0277F8662E}"/>
            </a:ext>
          </a:extLst>
        </xdr:cNvPr>
        <xdr:cNvSpPr/>
      </xdr:nvSpPr>
      <xdr:spPr>
        <a:xfrm>
          <a:off x="1752600" y="828484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16</xdr:col>
      <xdr:colOff>47625</xdr:colOff>
      <xdr:row>693</xdr:row>
      <xdr:rowOff>9525</xdr:rowOff>
    </xdr:from>
    <xdr:to>
      <xdr:col>17</xdr:col>
      <xdr:colOff>28575</xdr:colOff>
      <xdr:row>699</xdr:row>
      <xdr:rowOff>0</xdr:rowOff>
    </xdr:to>
    <xdr:sp macro="" textlink="">
      <xdr:nvSpPr>
        <xdr:cNvPr id="614" name="Right Bracket 613">
          <a:extLst>
            <a:ext uri="{FF2B5EF4-FFF2-40B4-BE49-F238E27FC236}">
              <a16:creationId xmlns:a16="http://schemas.microsoft.com/office/drawing/2014/main" id="{93400AE9-D3EC-4D51-973D-0DA7F3F6F926}"/>
            </a:ext>
          </a:extLst>
        </xdr:cNvPr>
        <xdr:cNvSpPr/>
      </xdr:nvSpPr>
      <xdr:spPr>
        <a:xfrm>
          <a:off x="2638425" y="828484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19</xdr:col>
      <xdr:colOff>0</xdr:colOff>
      <xdr:row>693</xdr:row>
      <xdr:rowOff>0</xdr:rowOff>
    </xdr:from>
    <xdr:to>
      <xdr:col>19</xdr:col>
      <xdr:colOff>114301</xdr:colOff>
      <xdr:row>698</xdr:row>
      <xdr:rowOff>138111</xdr:rowOff>
    </xdr:to>
    <xdr:sp macro="" textlink="">
      <xdr:nvSpPr>
        <xdr:cNvPr id="615" name="Left Bracket 614">
          <a:extLst>
            <a:ext uri="{FF2B5EF4-FFF2-40B4-BE49-F238E27FC236}">
              <a16:creationId xmlns:a16="http://schemas.microsoft.com/office/drawing/2014/main" id="{D3FE50AD-C751-4C9D-8D6F-022B617B131D}"/>
            </a:ext>
          </a:extLst>
        </xdr:cNvPr>
        <xdr:cNvSpPr/>
      </xdr:nvSpPr>
      <xdr:spPr>
        <a:xfrm>
          <a:off x="3076575" y="828389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19</xdr:col>
      <xdr:colOff>133350</xdr:colOff>
      <xdr:row>693</xdr:row>
      <xdr:rowOff>0</xdr:rowOff>
    </xdr:from>
    <xdr:to>
      <xdr:col>20</xdr:col>
      <xdr:colOff>114300</xdr:colOff>
      <xdr:row>698</xdr:row>
      <xdr:rowOff>133350</xdr:rowOff>
    </xdr:to>
    <xdr:sp macro="" textlink="">
      <xdr:nvSpPr>
        <xdr:cNvPr id="616" name="Right Bracket 615">
          <a:extLst>
            <a:ext uri="{FF2B5EF4-FFF2-40B4-BE49-F238E27FC236}">
              <a16:creationId xmlns:a16="http://schemas.microsoft.com/office/drawing/2014/main" id="{B46192CA-B74F-4B3F-96E9-22A9DCD5E4BB}"/>
            </a:ext>
          </a:extLst>
        </xdr:cNvPr>
        <xdr:cNvSpPr/>
      </xdr:nvSpPr>
      <xdr:spPr>
        <a:xfrm>
          <a:off x="3209925" y="828389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26</xdr:col>
      <xdr:colOff>133350</xdr:colOff>
      <xdr:row>693</xdr:row>
      <xdr:rowOff>9525</xdr:rowOff>
    </xdr:from>
    <xdr:to>
      <xdr:col>27</xdr:col>
      <xdr:colOff>85726</xdr:colOff>
      <xdr:row>699</xdr:row>
      <xdr:rowOff>4761</xdr:rowOff>
    </xdr:to>
    <xdr:sp macro="" textlink="">
      <xdr:nvSpPr>
        <xdr:cNvPr id="617" name="Left Bracket 616">
          <a:extLst>
            <a:ext uri="{FF2B5EF4-FFF2-40B4-BE49-F238E27FC236}">
              <a16:creationId xmlns:a16="http://schemas.microsoft.com/office/drawing/2014/main" id="{5850FF5E-5F66-4CB7-ACFE-F517AE08A569}"/>
            </a:ext>
          </a:extLst>
        </xdr:cNvPr>
        <xdr:cNvSpPr/>
      </xdr:nvSpPr>
      <xdr:spPr>
        <a:xfrm>
          <a:off x="4343400" y="828484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32</xdr:col>
      <xdr:colOff>57150</xdr:colOff>
      <xdr:row>693</xdr:row>
      <xdr:rowOff>9525</xdr:rowOff>
    </xdr:from>
    <xdr:to>
      <xdr:col>33</xdr:col>
      <xdr:colOff>38100</xdr:colOff>
      <xdr:row>699</xdr:row>
      <xdr:rowOff>0</xdr:rowOff>
    </xdr:to>
    <xdr:sp macro="" textlink="">
      <xdr:nvSpPr>
        <xdr:cNvPr id="618" name="Right Bracket 617">
          <a:extLst>
            <a:ext uri="{FF2B5EF4-FFF2-40B4-BE49-F238E27FC236}">
              <a16:creationId xmlns:a16="http://schemas.microsoft.com/office/drawing/2014/main" id="{E3CF6BEC-F6D0-4706-8E34-E1E4539A4440}"/>
            </a:ext>
          </a:extLst>
        </xdr:cNvPr>
        <xdr:cNvSpPr/>
      </xdr:nvSpPr>
      <xdr:spPr>
        <a:xfrm>
          <a:off x="5238750" y="828484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34</xdr:col>
      <xdr:colOff>0</xdr:colOff>
      <xdr:row>693</xdr:row>
      <xdr:rowOff>0</xdr:rowOff>
    </xdr:from>
    <xdr:to>
      <xdr:col>34</xdr:col>
      <xdr:colOff>114301</xdr:colOff>
      <xdr:row>698</xdr:row>
      <xdr:rowOff>138111</xdr:rowOff>
    </xdr:to>
    <xdr:sp macro="" textlink="">
      <xdr:nvSpPr>
        <xdr:cNvPr id="619" name="Left Bracket 618">
          <a:extLst>
            <a:ext uri="{FF2B5EF4-FFF2-40B4-BE49-F238E27FC236}">
              <a16:creationId xmlns:a16="http://schemas.microsoft.com/office/drawing/2014/main" id="{9C711813-A7C1-4F6B-8F95-A6BD1D42881B}"/>
            </a:ext>
          </a:extLst>
        </xdr:cNvPr>
        <xdr:cNvSpPr/>
      </xdr:nvSpPr>
      <xdr:spPr>
        <a:xfrm>
          <a:off x="5505450" y="828389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34</xdr:col>
      <xdr:colOff>133350</xdr:colOff>
      <xdr:row>693</xdr:row>
      <xdr:rowOff>0</xdr:rowOff>
    </xdr:from>
    <xdr:to>
      <xdr:col>35</xdr:col>
      <xdr:colOff>114300</xdr:colOff>
      <xdr:row>698</xdr:row>
      <xdr:rowOff>133350</xdr:rowOff>
    </xdr:to>
    <xdr:sp macro="" textlink="">
      <xdr:nvSpPr>
        <xdr:cNvPr id="620" name="Right Bracket 619">
          <a:extLst>
            <a:ext uri="{FF2B5EF4-FFF2-40B4-BE49-F238E27FC236}">
              <a16:creationId xmlns:a16="http://schemas.microsoft.com/office/drawing/2014/main" id="{D9C430F4-B78A-4F8B-B83A-F634591F7951}"/>
            </a:ext>
          </a:extLst>
        </xdr:cNvPr>
        <xdr:cNvSpPr/>
      </xdr:nvSpPr>
      <xdr:spPr>
        <a:xfrm>
          <a:off x="5638800" y="828389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7</xdr:col>
      <xdr:colOff>9525</xdr:colOff>
      <xdr:row>699</xdr:row>
      <xdr:rowOff>133350</xdr:rowOff>
    </xdr:from>
    <xdr:to>
      <xdr:col>7</xdr:col>
      <xdr:colOff>123826</xdr:colOff>
      <xdr:row>705</xdr:row>
      <xdr:rowOff>128586</xdr:rowOff>
    </xdr:to>
    <xdr:sp macro="" textlink="">
      <xdr:nvSpPr>
        <xdr:cNvPr id="621" name="Left Bracket 620">
          <a:extLst>
            <a:ext uri="{FF2B5EF4-FFF2-40B4-BE49-F238E27FC236}">
              <a16:creationId xmlns:a16="http://schemas.microsoft.com/office/drawing/2014/main" id="{F8393C73-24EC-4B07-8BCE-ED3E2AB7DD60}"/>
            </a:ext>
          </a:extLst>
        </xdr:cNvPr>
        <xdr:cNvSpPr/>
      </xdr:nvSpPr>
      <xdr:spPr>
        <a:xfrm>
          <a:off x="1143000" y="798290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9525</xdr:colOff>
      <xdr:row>700</xdr:row>
      <xdr:rowOff>0</xdr:rowOff>
    </xdr:from>
    <xdr:to>
      <xdr:col>9</xdr:col>
      <xdr:colOff>152400</xdr:colOff>
      <xdr:row>705</xdr:row>
      <xdr:rowOff>133350</xdr:rowOff>
    </xdr:to>
    <xdr:sp macro="" textlink="">
      <xdr:nvSpPr>
        <xdr:cNvPr id="622" name="Right Bracket 621">
          <a:extLst>
            <a:ext uri="{FF2B5EF4-FFF2-40B4-BE49-F238E27FC236}">
              <a16:creationId xmlns:a16="http://schemas.microsoft.com/office/drawing/2014/main" id="{40FAE4CB-AF83-4B61-A570-B6E51F5F7EAC}"/>
            </a:ext>
          </a:extLst>
        </xdr:cNvPr>
        <xdr:cNvSpPr/>
      </xdr:nvSpPr>
      <xdr:spPr>
        <a:xfrm>
          <a:off x="1466850" y="798385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10</xdr:col>
      <xdr:colOff>133350</xdr:colOff>
      <xdr:row>700</xdr:row>
      <xdr:rowOff>9525</xdr:rowOff>
    </xdr:from>
    <xdr:to>
      <xdr:col>11</xdr:col>
      <xdr:colOff>85726</xdr:colOff>
      <xdr:row>706</xdr:row>
      <xdr:rowOff>4761</xdr:rowOff>
    </xdr:to>
    <xdr:sp macro="" textlink="">
      <xdr:nvSpPr>
        <xdr:cNvPr id="623" name="Left Bracket 622">
          <a:extLst>
            <a:ext uri="{FF2B5EF4-FFF2-40B4-BE49-F238E27FC236}">
              <a16:creationId xmlns:a16="http://schemas.microsoft.com/office/drawing/2014/main" id="{B10CCB6B-5DD6-42C4-9449-0322EBCF8AD8}"/>
            </a:ext>
          </a:extLst>
        </xdr:cNvPr>
        <xdr:cNvSpPr/>
      </xdr:nvSpPr>
      <xdr:spPr>
        <a:xfrm>
          <a:off x="1752600" y="798480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16</xdr:col>
      <xdr:colOff>47625</xdr:colOff>
      <xdr:row>700</xdr:row>
      <xdr:rowOff>9525</xdr:rowOff>
    </xdr:from>
    <xdr:to>
      <xdr:col>17</xdr:col>
      <xdr:colOff>28575</xdr:colOff>
      <xdr:row>706</xdr:row>
      <xdr:rowOff>0</xdr:rowOff>
    </xdr:to>
    <xdr:sp macro="" textlink="">
      <xdr:nvSpPr>
        <xdr:cNvPr id="624" name="Right Bracket 623">
          <a:extLst>
            <a:ext uri="{FF2B5EF4-FFF2-40B4-BE49-F238E27FC236}">
              <a16:creationId xmlns:a16="http://schemas.microsoft.com/office/drawing/2014/main" id="{9160CCD0-B6CC-48E2-BD59-56364D9C0671}"/>
            </a:ext>
          </a:extLst>
        </xdr:cNvPr>
        <xdr:cNvSpPr/>
      </xdr:nvSpPr>
      <xdr:spPr>
        <a:xfrm>
          <a:off x="2638425" y="798480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19</xdr:col>
      <xdr:colOff>0</xdr:colOff>
      <xdr:row>700</xdr:row>
      <xdr:rowOff>0</xdr:rowOff>
    </xdr:from>
    <xdr:to>
      <xdr:col>19</xdr:col>
      <xdr:colOff>114301</xdr:colOff>
      <xdr:row>705</xdr:row>
      <xdr:rowOff>138111</xdr:rowOff>
    </xdr:to>
    <xdr:sp macro="" textlink="">
      <xdr:nvSpPr>
        <xdr:cNvPr id="625" name="Left Bracket 624">
          <a:extLst>
            <a:ext uri="{FF2B5EF4-FFF2-40B4-BE49-F238E27FC236}">
              <a16:creationId xmlns:a16="http://schemas.microsoft.com/office/drawing/2014/main" id="{06039A43-43FA-4703-A422-6F7B673C3246}"/>
            </a:ext>
          </a:extLst>
        </xdr:cNvPr>
        <xdr:cNvSpPr/>
      </xdr:nvSpPr>
      <xdr:spPr>
        <a:xfrm>
          <a:off x="3076575" y="798385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19</xdr:col>
      <xdr:colOff>133350</xdr:colOff>
      <xdr:row>700</xdr:row>
      <xdr:rowOff>0</xdr:rowOff>
    </xdr:from>
    <xdr:to>
      <xdr:col>20</xdr:col>
      <xdr:colOff>114300</xdr:colOff>
      <xdr:row>705</xdr:row>
      <xdr:rowOff>133350</xdr:rowOff>
    </xdr:to>
    <xdr:sp macro="" textlink="">
      <xdr:nvSpPr>
        <xdr:cNvPr id="626" name="Right Bracket 625">
          <a:extLst>
            <a:ext uri="{FF2B5EF4-FFF2-40B4-BE49-F238E27FC236}">
              <a16:creationId xmlns:a16="http://schemas.microsoft.com/office/drawing/2014/main" id="{B26C773E-F7A3-43E7-8F87-172A41D6671D}"/>
            </a:ext>
          </a:extLst>
        </xdr:cNvPr>
        <xdr:cNvSpPr/>
      </xdr:nvSpPr>
      <xdr:spPr>
        <a:xfrm>
          <a:off x="3209925" y="798385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32</xdr:col>
      <xdr:colOff>57150</xdr:colOff>
      <xdr:row>700</xdr:row>
      <xdr:rowOff>9525</xdr:rowOff>
    </xdr:from>
    <xdr:to>
      <xdr:col>33</xdr:col>
      <xdr:colOff>38100</xdr:colOff>
      <xdr:row>706</xdr:row>
      <xdr:rowOff>0</xdr:rowOff>
    </xdr:to>
    <xdr:sp macro="" textlink="">
      <xdr:nvSpPr>
        <xdr:cNvPr id="628" name="Right Bracket 627">
          <a:extLst>
            <a:ext uri="{FF2B5EF4-FFF2-40B4-BE49-F238E27FC236}">
              <a16:creationId xmlns:a16="http://schemas.microsoft.com/office/drawing/2014/main" id="{96560E0C-FC65-426B-A7AD-4E9E42DCB0B1}"/>
            </a:ext>
          </a:extLst>
        </xdr:cNvPr>
        <xdr:cNvSpPr/>
      </xdr:nvSpPr>
      <xdr:spPr>
        <a:xfrm>
          <a:off x="5238750" y="798480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34</xdr:col>
      <xdr:colOff>0</xdr:colOff>
      <xdr:row>700</xdr:row>
      <xdr:rowOff>0</xdr:rowOff>
    </xdr:from>
    <xdr:to>
      <xdr:col>34</xdr:col>
      <xdr:colOff>114301</xdr:colOff>
      <xdr:row>705</xdr:row>
      <xdr:rowOff>138111</xdr:rowOff>
    </xdr:to>
    <xdr:sp macro="" textlink="">
      <xdr:nvSpPr>
        <xdr:cNvPr id="629" name="Left Bracket 628">
          <a:extLst>
            <a:ext uri="{FF2B5EF4-FFF2-40B4-BE49-F238E27FC236}">
              <a16:creationId xmlns:a16="http://schemas.microsoft.com/office/drawing/2014/main" id="{65EB80E3-C03A-4FC0-802B-A9AB1FC5C5A0}"/>
            </a:ext>
          </a:extLst>
        </xdr:cNvPr>
        <xdr:cNvSpPr/>
      </xdr:nvSpPr>
      <xdr:spPr>
        <a:xfrm>
          <a:off x="5505450" y="798385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34</xdr:col>
      <xdr:colOff>133350</xdr:colOff>
      <xdr:row>700</xdr:row>
      <xdr:rowOff>0</xdr:rowOff>
    </xdr:from>
    <xdr:to>
      <xdr:col>35</xdr:col>
      <xdr:colOff>114300</xdr:colOff>
      <xdr:row>705</xdr:row>
      <xdr:rowOff>133350</xdr:rowOff>
    </xdr:to>
    <xdr:sp macro="" textlink="">
      <xdr:nvSpPr>
        <xdr:cNvPr id="630" name="Right Bracket 629">
          <a:extLst>
            <a:ext uri="{FF2B5EF4-FFF2-40B4-BE49-F238E27FC236}">
              <a16:creationId xmlns:a16="http://schemas.microsoft.com/office/drawing/2014/main" id="{F2C8EE34-4C53-4ED5-B2B5-758A45599CF7}"/>
            </a:ext>
          </a:extLst>
        </xdr:cNvPr>
        <xdr:cNvSpPr/>
      </xdr:nvSpPr>
      <xdr:spPr>
        <a:xfrm>
          <a:off x="5638800" y="798385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7</xdr:col>
      <xdr:colOff>9525</xdr:colOff>
      <xdr:row>706</xdr:row>
      <xdr:rowOff>133350</xdr:rowOff>
    </xdr:from>
    <xdr:to>
      <xdr:col>7</xdr:col>
      <xdr:colOff>123826</xdr:colOff>
      <xdr:row>712</xdr:row>
      <xdr:rowOff>128586</xdr:rowOff>
    </xdr:to>
    <xdr:sp macro="" textlink="">
      <xdr:nvSpPr>
        <xdr:cNvPr id="631" name="Left Bracket 630">
          <a:extLst>
            <a:ext uri="{FF2B5EF4-FFF2-40B4-BE49-F238E27FC236}">
              <a16:creationId xmlns:a16="http://schemas.microsoft.com/office/drawing/2014/main" id="{D56B4F76-FB4D-42AA-A5DB-597CCE236186}"/>
            </a:ext>
          </a:extLst>
        </xdr:cNvPr>
        <xdr:cNvSpPr/>
      </xdr:nvSpPr>
      <xdr:spPr>
        <a:xfrm>
          <a:off x="1143000" y="808291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9525</xdr:colOff>
      <xdr:row>707</xdr:row>
      <xdr:rowOff>0</xdr:rowOff>
    </xdr:from>
    <xdr:to>
      <xdr:col>9</xdr:col>
      <xdr:colOff>152400</xdr:colOff>
      <xdr:row>712</xdr:row>
      <xdr:rowOff>133350</xdr:rowOff>
    </xdr:to>
    <xdr:sp macro="" textlink="">
      <xdr:nvSpPr>
        <xdr:cNvPr id="632" name="Right Bracket 631">
          <a:extLst>
            <a:ext uri="{FF2B5EF4-FFF2-40B4-BE49-F238E27FC236}">
              <a16:creationId xmlns:a16="http://schemas.microsoft.com/office/drawing/2014/main" id="{FE79CBFF-58FE-4EAD-AD39-C9B940997D6E}"/>
            </a:ext>
          </a:extLst>
        </xdr:cNvPr>
        <xdr:cNvSpPr/>
      </xdr:nvSpPr>
      <xdr:spPr>
        <a:xfrm>
          <a:off x="1466850" y="808386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10</xdr:col>
      <xdr:colOff>133350</xdr:colOff>
      <xdr:row>707</xdr:row>
      <xdr:rowOff>9525</xdr:rowOff>
    </xdr:from>
    <xdr:to>
      <xdr:col>11</xdr:col>
      <xdr:colOff>85726</xdr:colOff>
      <xdr:row>713</xdr:row>
      <xdr:rowOff>4761</xdr:rowOff>
    </xdr:to>
    <xdr:sp macro="" textlink="">
      <xdr:nvSpPr>
        <xdr:cNvPr id="633" name="Left Bracket 632">
          <a:extLst>
            <a:ext uri="{FF2B5EF4-FFF2-40B4-BE49-F238E27FC236}">
              <a16:creationId xmlns:a16="http://schemas.microsoft.com/office/drawing/2014/main" id="{B08D670A-860F-4364-B8C7-27D62FC3CC71}"/>
            </a:ext>
          </a:extLst>
        </xdr:cNvPr>
        <xdr:cNvSpPr/>
      </xdr:nvSpPr>
      <xdr:spPr>
        <a:xfrm>
          <a:off x="1752600" y="808482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16</xdr:col>
      <xdr:colOff>47625</xdr:colOff>
      <xdr:row>707</xdr:row>
      <xdr:rowOff>9525</xdr:rowOff>
    </xdr:from>
    <xdr:to>
      <xdr:col>17</xdr:col>
      <xdr:colOff>28575</xdr:colOff>
      <xdr:row>713</xdr:row>
      <xdr:rowOff>0</xdr:rowOff>
    </xdr:to>
    <xdr:sp macro="" textlink="">
      <xdr:nvSpPr>
        <xdr:cNvPr id="634" name="Right Bracket 633">
          <a:extLst>
            <a:ext uri="{FF2B5EF4-FFF2-40B4-BE49-F238E27FC236}">
              <a16:creationId xmlns:a16="http://schemas.microsoft.com/office/drawing/2014/main" id="{D5A5FFF2-585E-4C56-86AF-9018B087836C}"/>
            </a:ext>
          </a:extLst>
        </xdr:cNvPr>
        <xdr:cNvSpPr/>
      </xdr:nvSpPr>
      <xdr:spPr>
        <a:xfrm>
          <a:off x="2638425" y="808482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19</xdr:col>
      <xdr:colOff>0</xdr:colOff>
      <xdr:row>707</xdr:row>
      <xdr:rowOff>0</xdr:rowOff>
    </xdr:from>
    <xdr:to>
      <xdr:col>19</xdr:col>
      <xdr:colOff>114301</xdr:colOff>
      <xdr:row>712</xdr:row>
      <xdr:rowOff>138111</xdr:rowOff>
    </xdr:to>
    <xdr:sp macro="" textlink="">
      <xdr:nvSpPr>
        <xdr:cNvPr id="635" name="Left Bracket 634">
          <a:extLst>
            <a:ext uri="{FF2B5EF4-FFF2-40B4-BE49-F238E27FC236}">
              <a16:creationId xmlns:a16="http://schemas.microsoft.com/office/drawing/2014/main" id="{66DFD1E6-70C3-4F72-B583-BE6D6ED1AA77}"/>
            </a:ext>
          </a:extLst>
        </xdr:cNvPr>
        <xdr:cNvSpPr/>
      </xdr:nvSpPr>
      <xdr:spPr>
        <a:xfrm>
          <a:off x="3076575" y="808386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19</xdr:col>
      <xdr:colOff>133350</xdr:colOff>
      <xdr:row>707</xdr:row>
      <xdr:rowOff>0</xdr:rowOff>
    </xdr:from>
    <xdr:to>
      <xdr:col>20</xdr:col>
      <xdr:colOff>114300</xdr:colOff>
      <xdr:row>712</xdr:row>
      <xdr:rowOff>133350</xdr:rowOff>
    </xdr:to>
    <xdr:sp macro="" textlink="">
      <xdr:nvSpPr>
        <xdr:cNvPr id="636" name="Right Bracket 635">
          <a:extLst>
            <a:ext uri="{FF2B5EF4-FFF2-40B4-BE49-F238E27FC236}">
              <a16:creationId xmlns:a16="http://schemas.microsoft.com/office/drawing/2014/main" id="{96AE7487-39C2-411A-9439-380597829764}"/>
            </a:ext>
          </a:extLst>
        </xdr:cNvPr>
        <xdr:cNvSpPr/>
      </xdr:nvSpPr>
      <xdr:spPr>
        <a:xfrm>
          <a:off x="3209925" y="808386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26</xdr:col>
      <xdr:colOff>133350</xdr:colOff>
      <xdr:row>707</xdr:row>
      <xdr:rowOff>9525</xdr:rowOff>
    </xdr:from>
    <xdr:to>
      <xdr:col>27</xdr:col>
      <xdr:colOff>85726</xdr:colOff>
      <xdr:row>713</xdr:row>
      <xdr:rowOff>4761</xdr:rowOff>
    </xdr:to>
    <xdr:sp macro="" textlink="">
      <xdr:nvSpPr>
        <xdr:cNvPr id="637" name="Left Bracket 636">
          <a:extLst>
            <a:ext uri="{FF2B5EF4-FFF2-40B4-BE49-F238E27FC236}">
              <a16:creationId xmlns:a16="http://schemas.microsoft.com/office/drawing/2014/main" id="{FFD0A232-5D80-4D0F-8765-BA0C546F1F14}"/>
            </a:ext>
          </a:extLst>
        </xdr:cNvPr>
        <xdr:cNvSpPr/>
      </xdr:nvSpPr>
      <xdr:spPr>
        <a:xfrm>
          <a:off x="4343400" y="808482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32</xdr:col>
      <xdr:colOff>57150</xdr:colOff>
      <xdr:row>707</xdr:row>
      <xdr:rowOff>9525</xdr:rowOff>
    </xdr:from>
    <xdr:to>
      <xdr:col>33</xdr:col>
      <xdr:colOff>38100</xdr:colOff>
      <xdr:row>713</xdr:row>
      <xdr:rowOff>0</xdr:rowOff>
    </xdr:to>
    <xdr:sp macro="" textlink="">
      <xdr:nvSpPr>
        <xdr:cNvPr id="638" name="Right Bracket 637">
          <a:extLst>
            <a:ext uri="{FF2B5EF4-FFF2-40B4-BE49-F238E27FC236}">
              <a16:creationId xmlns:a16="http://schemas.microsoft.com/office/drawing/2014/main" id="{EF931EA4-2F8A-432B-BE14-3A9A538D44FD}"/>
            </a:ext>
          </a:extLst>
        </xdr:cNvPr>
        <xdr:cNvSpPr/>
      </xdr:nvSpPr>
      <xdr:spPr>
        <a:xfrm>
          <a:off x="5238750" y="808482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34</xdr:col>
      <xdr:colOff>0</xdr:colOff>
      <xdr:row>707</xdr:row>
      <xdr:rowOff>0</xdr:rowOff>
    </xdr:from>
    <xdr:to>
      <xdr:col>34</xdr:col>
      <xdr:colOff>114301</xdr:colOff>
      <xdr:row>712</xdr:row>
      <xdr:rowOff>138111</xdr:rowOff>
    </xdr:to>
    <xdr:sp macro="" textlink="">
      <xdr:nvSpPr>
        <xdr:cNvPr id="639" name="Left Bracket 638">
          <a:extLst>
            <a:ext uri="{FF2B5EF4-FFF2-40B4-BE49-F238E27FC236}">
              <a16:creationId xmlns:a16="http://schemas.microsoft.com/office/drawing/2014/main" id="{222DF3EF-45A0-4BEF-A567-C90D7C544C2B}"/>
            </a:ext>
          </a:extLst>
        </xdr:cNvPr>
        <xdr:cNvSpPr/>
      </xdr:nvSpPr>
      <xdr:spPr>
        <a:xfrm>
          <a:off x="5505450" y="808386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34</xdr:col>
      <xdr:colOff>133350</xdr:colOff>
      <xdr:row>707</xdr:row>
      <xdr:rowOff>0</xdr:rowOff>
    </xdr:from>
    <xdr:to>
      <xdr:col>35</xdr:col>
      <xdr:colOff>114300</xdr:colOff>
      <xdr:row>712</xdr:row>
      <xdr:rowOff>133350</xdr:rowOff>
    </xdr:to>
    <xdr:sp macro="" textlink="">
      <xdr:nvSpPr>
        <xdr:cNvPr id="640" name="Right Bracket 639">
          <a:extLst>
            <a:ext uri="{FF2B5EF4-FFF2-40B4-BE49-F238E27FC236}">
              <a16:creationId xmlns:a16="http://schemas.microsoft.com/office/drawing/2014/main" id="{B0A71245-7F59-4C88-8D17-619E7E3E100E}"/>
            </a:ext>
          </a:extLst>
        </xdr:cNvPr>
        <xdr:cNvSpPr/>
      </xdr:nvSpPr>
      <xdr:spPr>
        <a:xfrm>
          <a:off x="5638800" y="808386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7</xdr:col>
      <xdr:colOff>9525</xdr:colOff>
      <xdr:row>713</xdr:row>
      <xdr:rowOff>133350</xdr:rowOff>
    </xdr:from>
    <xdr:to>
      <xdr:col>7</xdr:col>
      <xdr:colOff>123826</xdr:colOff>
      <xdr:row>719</xdr:row>
      <xdr:rowOff>128586</xdr:rowOff>
    </xdr:to>
    <xdr:sp macro="" textlink="">
      <xdr:nvSpPr>
        <xdr:cNvPr id="641" name="Left Bracket 640">
          <a:extLst>
            <a:ext uri="{FF2B5EF4-FFF2-40B4-BE49-F238E27FC236}">
              <a16:creationId xmlns:a16="http://schemas.microsoft.com/office/drawing/2014/main" id="{A5D47D2D-0010-4A1D-99D5-1D4DC0C75BCB}"/>
            </a:ext>
          </a:extLst>
        </xdr:cNvPr>
        <xdr:cNvSpPr/>
      </xdr:nvSpPr>
      <xdr:spPr>
        <a:xfrm>
          <a:off x="1143000" y="818292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9525</xdr:colOff>
      <xdr:row>714</xdr:row>
      <xdr:rowOff>0</xdr:rowOff>
    </xdr:from>
    <xdr:to>
      <xdr:col>9</xdr:col>
      <xdr:colOff>152400</xdr:colOff>
      <xdr:row>719</xdr:row>
      <xdr:rowOff>133350</xdr:rowOff>
    </xdr:to>
    <xdr:sp macro="" textlink="">
      <xdr:nvSpPr>
        <xdr:cNvPr id="642" name="Right Bracket 641">
          <a:extLst>
            <a:ext uri="{FF2B5EF4-FFF2-40B4-BE49-F238E27FC236}">
              <a16:creationId xmlns:a16="http://schemas.microsoft.com/office/drawing/2014/main" id="{A073FFAF-815B-41E3-B4A3-35B83E40BB14}"/>
            </a:ext>
          </a:extLst>
        </xdr:cNvPr>
        <xdr:cNvSpPr/>
      </xdr:nvSpPr>
      <xdr:spPr>
        <a:xfrm>
          <a:off x="1466850" y="818388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10</xdr:col>
      <xdr:colOff>133350</xdr:colOff>
      <xdr:row>714</xdr:row>
      <xdr:rowOff>9525</xdr:rowOff>
    </xdr:from>
    <xdr:to>
      <xdr:col>11</xdr:col>
      <xdr:colOff>85726</xdr:colOff>
      <xdr:row>720</xdr:row>
      <xdr:rowOff>4761</xdr:rowOff>
    </xdr:to>
    <xdr:sp macro="" textlink="">
      <xdr:nvSpPr>
        <xdr:cNvPr id="643" name="Left Bracket 642">
          <a:extLst>
            <a:ext uri="{FF2B5EF4-FFF2-40B4-BE49-F238E27FC236}">
              <a16:creationId xmlns:a16="http://schemas.microsoft.com/office/drawing/2014/main" id="{124351B7-5EE0-4BC6-B0D8-5E7DE03DA1D2}"/>
            </a:ext>
          </a:extLst>
        </xdr:cNvPr>
        <xdr:cNvSpPr/>
      </xdr:nvSpPr>
      <xdr:spPr>
        <a:xfrm>
          <a:off x="1752600" y="818483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16</xdr:col>
      <xdr:colOff>47625</xdr:colOff>
      <xdr:row>714</xdr:row>
      <xdr:rowOff>9525</xdr:rowOff>
    </xdr:from>
    <xdr:to>
      <xdr:col>17</xdr:col>
      <xdr:colOff>28575</xdr:colOff>
      <xdr:row>720</xdr:row>
      <xdr:rowOff>0</xdr:rowOff>
    </xdr:to>
    <xdr:sp macro="" textlink="">
      <xdr:nvSpPr>
        <xdr:cNvPr id="644" name="Right Bracket 643">
          <a:extLst>
            <a:ext uri="{FF2B5EF4-FFF2-40B4-BE49-F238E27FC236}">
              <a16:creationId xmlns:a16="http://schemas.microsoft.com/office/drawing/2014/main" id="{5BA00916-5B21-4F2F-AA2A-5EFA5A069663}"/>
            </a:ext>
          </a:extLst>
        </xdr:cNvPr>
        <xdr:cNvSpPr/>
      </xdr:nvSpPr>
      <xdr:spPr>
        <a:xfrm>
          <a:off x="2638425" y="818483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19</xdr:col>
      <xdr:colOff>0</xdr:colOff>
      <xdr:row>714</xdr:row>
      <xdr:rowOff>0</xdr:rowOff>
    </xdr:from>
    <xdr:to>
      <xdr:col>19</xdr:col>
      <xdr:colOff>114301</xdr:colOff>
      <xdr:row>719</xdr:row>
      <xdr:rowOff>138111</xdr:rowOff>
    </xdr:to>
    <xdr:sp macro="" textlink="">
      <xdr:nvSpPr>
        <xdr:cNvPr id="645" name="Left Bracket 644">
          <a:extLst>
            <a:ext uri="{FF2B5EF4-FFF2-40B4-BE49-F238E27FC236}">
              <a16:creationId xmlns:a16="http://schemas.microsoft.com/office/drawing/2014/main" id="{6DA315A9-351B-4C92-8884-90D7D4D79E61}"/>
            </a:ext>
          </a:extLst>
        </xdr:cNvPr>
        <xdr:cNvSpPr/>
      </xdr:nvSpPr>
      <xdr:spPr>
        <a:xfrm>
          <a:off x="3076575" y="818388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19</xdr:col>
      <xdr:colOff>133350</xdr:colOff>
      <xdr:row>714</xdr:row>
      <xdr:rowOff>0</xdr:rowOff>
    </xdr:from>
    <xdr:to>
      <xdr:col>20</xdr:col>
      <xdr:colOff>114300</xdr:colOff>
      <xdr:row>719</xdr:row>
      <xdr:rowOff>133350</xdr:rowOff>
    </xdr:to>
    <xdr:sp macro="" textlink="">
      <xdr:nvSpPr>
        <xdr:cNvPr id="646" name="Right Bracket 645">
          <a:extLst>
            <a:ext uri="{FF2B5EF4-FFF2-40B4-BE49-F238E27FC236}">
              <a16:creationId xmlns:a16="http://schemas.microsoft.com/office/drawing/2014/main" id="{59F9BC34-AF64-4C4B-B386-46AA76ECC1C6}"/>
            </a:ext>
          </a:extLst>
        </xdr:cNvPr>
        <xdr:cNvSpPr/>
      </xdr:nvSpPr>
      <xdr:spPr>
        <a:xfrm>
          <a:off x="3209925" y="818388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26</xdr:col>
      <xdr:colOff>133350</xdr:colOff>
      <xdr:row>714</xdr:row>
      <xdr:rowOff>9525</xdr:rowOff>
    </xdr:from>
    <xdr:to>
      <xdr:col>27</xdr:col>
      <xdr:colOff>85726</xdr:colOff>
      <xdr:row>720</xdr:row>
      <xdr:rowOff>4761</xdr:rowOff>
    </xdr:to>
    <xdr:sp macro="" textlink="">
      <xdr:nvSpPr>
        <xdr:cNvPr id="647" name="Left Bracket 646">
          <a:extLst>
            <a:ext uri="{FF2B5EF4-FFF2-40B4-BE49-F238E27FC236}">
              <a16:creationId xmlns:a16="http://schemas.microsoft.com/office/drawing/2014/main" id="{AA01724E-B03D-41DA-B1A4-4075CAF96A5D}"/>
            </a:ext>
          </a:extLst>
        </xdr:cNvPr>
        <xdr:cNvSpPr/>
      </xdr:nvSpPr>
      <xdr:spPr>
        <a:xfrm>
          <a:off x="4343400" y="818483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32</xdr:col>
      <xdr:colOff>57150</xdr:colOff>
      <xdr:row>714</xdr:row>
      <xdr:rowOff>9525</xdr:rowOff>
    </xdr:from>
    <xdr:to>
      <xdr:col>33</xdr:col>
      <xdr:colOff>38100</xdr:colOff>
      <xdr:row>720</xdr:row>
      <xdr:rowOff>0</xdr:rowOff>
    </xdr:to>
    <xdr:sp macro="" textlink="">
      <xdr:nvSpPr>
        <xdr:cNvPr id="648" name="Right Bracket 647">
          <a:extLst>
            <a:ext uri="{FF2B5EF4-FFF2-40B4-BE49-F238E27FC236}">
              <a16:creationId xmlns:a16="http://schemas.microsoft.com/office/drawing/2014/main" id="{4E01CE32-6792-470E-9792-5A31CF916E87}"/>
            </a:ext>
          </a:extLst>
        </xdr:cNvPr>
        <xdr:cNvSpPr/>
      </xdr:nvSpPr>
      <xdr:spPr>
        <a:xfrm>
          <a:off x="5238750" y="818483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34</xdr:col>
      <xdr:colOff>0</xdr:colOff>
      <xdr:row>714</xdr:row>
      <xdr:rowOff>0</xdr:rowOff>
    </xdr:from>
    <xdr:to>
      <xdr:col>34</xdr:col>
      <xdr:colOff>114301</xdr:colOff>
      <xdr:row>719</xdr:row>
      <xdr:rowOff>138111</xdr:rowOff>
    </xdr:to>
    <xdr:sp macro="" textlink="">
      <xdr:nvSpPr>
        <xdr:cNvPr id="649" name="Left Bracket 648">
          <a:extLst>
            <a:ext uri="{FF2B5EF4-FFF2-40B4-BE49-F238E27FC236}">
              <a16:creationId xmlns:a16="http://schemas.microsoft.com/office/drawing/2014/main" id="{CF044099-B7F3-4586-B023-6C03412B3EB0}"/>
            </a:ext>
          </a:extLst>
        </xdr:cNvPr>
        <xdr:cNvSpPr/>
      </xdr:nvSpPr>
      <xdr:spPr>
        <a:xfrm>
          <a:off x="5505450" y="818388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34</xdr:col>
      <xdr:colOff>133350</xdr:colOff>
      <xdr:row>714</xdr:row>
      <xdr:rowOff>0</xdr:rowOff>
    </xdr:from>
    <xdr:to>
      <xdr:col>35</xdr:col>
      <xdr:colOff>114300</xdr:colOff>
      <xdr:row>719</xdr:row>
      <xdr:rowOff>133350</xdr:rowOff>
    </xdr:to>
    <xdr:sp macro="" textlink="">
      <xdr:nvSpPr>
        <xdr:cNvPr id="650" name="Right Bracket 649">
          <a:extLst>
            <a:ext uri="{FF2B5EF4-FFF2-40B4-BE49-F238E27FC236}">
              <a16:creationId xmlns:a16="http://schemas.microsoft.com/office/drawing/2014/main" id="{F119ED0C-3677-4700-928B-4DD21311CF68}"/>
            </a:ext>
          </a:extLst>
        </xdr:cNvPr>
        <xdr:cNvSpPr/>
      </xdr:nvSpPr>
      <xdr:spPr>
        <a:xfrm>
          <a:off x="5638800" y="818388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7</xdr:col>
      <xdr:colOff>9525</xdr:colOff>
      <xdr:row>720</xdr:row>
      <xdr:rowOff>133350</xdr:rowOff>
    </xdr:from>
    <xdr:to>
      <xdr:col>7</xdr:col>
      <xdr:colOff>123826</xdr:colOff>
      <xdr:row>726</xdr:row>
      <xdr:rowOff>128586</xdr:rowOff>
    </xdr:to>
    <xdr:sp macro="" textlink="">
      <xdr:nvSpPr>
        <xdr:cNvPr id="651" name="Left Bracket 650">
          <a:extLst>
            <a:ext uri="{FF2B5EF4-FFF2-40B4-BE49-F238E27FC236}">
              <a16:creationId xmlns:a16="http://schemas.microsoft.com/office/drawing/2014/main" id="{80A1F41D-D7C5-4FF6-833A-2E4A418E04B3}"/>
            </a:ext>
          </a:extLst>
        </xdr:cNvPr>
        <xdr:cNvSpPr/>
      </xdr:nvSpPr>
      <xdr:spPr>
        <a:xfrm>
          <a:off x="1143000" y="828294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9525</xdr:colOff>
      <xdr:row>721</xdr:row>
      <xdr:rowOff>0</xdr:rowOff>
    </xdr:from>
    <xdr:to>
      <xdr:col>9</xdr:col>
      <xdr:colOff>152400</xdr:colOff>
      <xdr:row>726</xdr:row>
      <xdr:rowOff>133350</xdr:rowOff>
    </xdr:to>
    <xdr:sp macro="" textlink="">
      <xdr:nvSpPr>
        <xdr:cNvPr id="652" name="Right Bracket 651">
          <a:extLst>
            <a:ext uri="{FF2B5EF4-FFF2-40B4-BE49-F238E27FC236}">
              <a16:creationId xmlns:a16="http://schemas.microsoft.com/office/drawing/2014/main" id="{F86E6308-B99C-49FF-A37C-E4B59609D62E}"/>
            </a:ext>
          </a:extLst>
        </xdr:cNvPr>
        <xdr:cNvSpPr/>
      </xdr:nvSpPr>
      <xdr:spPr>
        <a:xfrm>
          <a:off x="1466850" y="828389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10</xdr:col>
      <xdr:colOff>133350</xdr:colOff>
      <xdr:row>721</xdr:row>
      <xdr:rowOff>9525</xdr:rowOff>
    </xdr:from>
    <xdr:to>
      <xdr:col>11</xdr:col>
      <xdr:colOff>85726</xdr:colOff>
      <xdr:row>727</xdr:row>
      <xdr:rowOff>4761</xdr:rowOff>
    </xdr:to>
    <xdr:sp macro="" textlink="">
      <xdr:nvSpPr>
        <xdr:cNvPr id="653" name="Left Bracket 652">
          <a:extLst>
            <a:ext uri="{FF2B5EF4-FFF2-40B4-BE49-F238E27FC236}">
              <a16:creationId xmlns:a16="http://schemas.microsoft.com/office/drawing/2014/main" id="{5661CEF2-C1F6-4105-8954-EB96331C9439}"/>
            </a:ext>
          </a:extLst>
        </xdr:cNvPr>
        <xdr:cNvSpPr/>
      </xdr:nvSpPr>
      <xdr:spPr>
        <a:xfrm>
          <a:off x="1752600" y="828484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16</xdr:col>
      <xdr:colOff>47625</xdr:colOff>
      <xdr:row>721</xdr:row>
      <xdr:rowOff>9525</xdr:rowOff>
    </xdr:from>
    <xdr:to>
      <xdr:col>17</xdr:col>
      <xdr:colOff>28575</xdr:colOff>
      <xdr:row>727</xdr:row>
      <xdr:rowOff>0</xdr:rowOff>
    </xdr:to>
    <xdr:sp macro="" textlink="">
      <xdr:nvSpPr>
        <xdr:cNvPr id="654" name="Right Bracket 653">
          <a:extLst>
            <a:ext uri="{FF2B5EF4-FFF2-40B4-BE49-F238E27FC236}">
              <a16:creationId xmlns:a16="http://schemas.microsoft.com/office/drawing/2014/main" id="{18FAE1D1-D676-4CA3-B643-18FB97F91AAE}"/>
            </a:ext>
          </a:extLst>
        </xdr:cNvPr>
        <xdr:cNvSpPr/>
      </xdr:nvSpPr>
      <xdr:spPr>
        <a:xfrm>
          <a:off x="2638425" y="828484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19</xdr:col>
      <xdr:colOff>0</xdr:colOff>
      <xdr:row>721</xdr:row>
      <xdr:rowOff>0</xdr:rowOff>
    </xdr:from>
    <xdr:to>
      <xdr:col>19</xdr:col>
      <xdr:colOff>114301</xdr:colOff>
      <xdr:row>726</xdr:row>
      <xdr:rowOff>138111</xdr:rowOff>
    </xdr:to>
    <xdr:sp macro="" textlink="">
      <xdr:nvSpPr>
        <xdr:cNvPr id="655" name="Left Bracket 654">
          <a:extLst>
            <a:ext uri="{FF2B5EF4-FFF2-40B4-BE49-F238E27FC236}">
              <a16:creationId xmlns:a16="http://schemas.microsoft.com/office/drawing/2014/main" id="{9043C6FB-1A58-4486-81A3-9CCE43E69D90}"/>
            </a:ext>
          </a:extLst>
        </xdr:cNvPr>
        <xdr:cNvSpPr/>
      </xdr:nvSpPr>
      <xdr:spPr>
        <a:xfrm>
          <a:off x="3076575" y="828389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19</xdr:col>
      <xdr:colOff>133350</xdr:colOff>
      <xdr:row>721</xdr:row>
      <xdr:rowOff>0</xdr:rowOff>
    </xdr:from>
    <xdr:to>
      <xdr:col>20</xdr:col>
      <xdr:colOff>114300</xdr:colOff>
      <xdr:row>726</xdr:row>
      <xdr:rowOff>133350</xdr:rowOff>
    </xdr:to>
    <xdr:sp macro="" textlink="">
      <xdr:nvSpPr>
        <xdr:cNvPr id="656" name="Right Bracket 655">
          <a:extLst>
            <a:ext uri="{FF2B5EF4-FFF2-40B4-BE49-F238E27FC236}">
              <a16:creationId xmlns:a16="http://schemas.microsoft.com/office/drawing/2014/main" id="{50D56EB8-5513-4E17-9C7F-853AEB63F538}"/>
            </a:ext>
          </a:extLst>
        </xdr:cNvPr>
        <xdr:cNvSpPr/>
      </xdr:nvSpPr>
      <xdr:spPr>
        <a:xfrm>
          <a:off x="3209925" y="828389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26</xdr:col>
      <xdr:colOff>133350</xdr:colOff>
      <xdr:row>721</xdr:row>
      <xdr:rowOff>9525</xdr:rowOff>
    </xdr:from>
    <xdr:to>
      <xdr:col>27</xdr:col>
      <xdr:colOff>85726</xdr:colOff>
      <xdr:row>727</xdr:row>
      <xdr:rowOff>4761</xdr:rowOff>
    </xdr:to>
    <xdr:sp macro="" textlink="">
      <xdr:nvSpPr>
        <xdr:cNvPr id="657" name="Left Bracket 656">
          <a:extLst>
            <a:ext uri="{FF2B5EF4-FFF2-40B4-BE49-F238E27FC236}">
              <a16:creationId xmlns:a16="http://schemas.microsoft.com/office/drawing/2014/main" id="{2F6A9615-156B-4479-8DD7-1F43B96B1EB9}"/>
            </a:ext>
          </a:extLst>
        </xdr:cNvPr>
        <xdr:cNvSpPr/>
      </xdr:nvSpPr>
      <xdr:spPr>
        <a:xfrm>
          <a:off x="4343400" y="828484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32</xdr:col>
      <xdr:colOff>57150</xdr:colOff>
      <xdr:row>721</xdr:row>
      <xdr:rowOff>9525</xdr:rowOff>
    </xdr:from>
    <xdr:to>
      <xdr:col>33</xdr:col>
      <xdr:colOff>38100</xdr:colOff>
      <xdr:row>727</xdr:row>
      <xdr:rowOff>0</xdr:rowOff>
    </xdr:to>
    <xdr:sp macro="" textlink="">
      <xdr:nvSpPr>
        <xdr:cNvPr id="658" name="Right Bracket 657">
          <a:extLst>
            <a:ext uri="{FF2B5EF4-FFF2-40B4-BE49-F238E27FC236}">
              <a16:creationId xmlns:a16="http://schemas.microsoft.com/office/drawing/2014/main" id="{8BEAEE4F-98C7-47A7-BDE3-120E78F082C7}"/>
            </a:ext>
          </a:extLst>
        </xdr:cNvPr>
        <xdr:cNvSpPr/>
      </xdr:nvSpPr>
      <xdr:spPr>
        <a:xfrm>
          <a:off x="5238750" y="828484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34</xdr:col>
      <xdr:colOff>0</xdr:colOff>
      <xdr:row>721</xdr:row>
      <xdr:rowOff>0</xdr:rowOff>
    </xdr:from>
    <xdr:to>
      <xdr:col>34</xdr:col>
      <xdr:colOff>114301</xdr:colOff>
      <xdr:row>726</xdr:row>
      <xdr:rowOff>138111</xdr:rowOff>
    </xdr:to>
    <xdr:sp macro="" textlink="">
      <xdr:nvSpPr>
        <xdr:cNvPr id="659" name="Left Bracket 658">
          <a:extLst>
            <a:ext uri="{FF2B5EF4-FFF2-40B4-BE49-F238E27FC236}">
              <a16:creationId xmlns:a16="http://schemas.microsoft.com/office/drawing/2014/main" id="{251E9503-372C-49F5-A641-EAD92DD86456}"/>
            </a:ext>
          </a:extLst>
        </xdr:cNvPr>
        <xdr:cNvSpPr/>
      </xdr:nvSpPr>
      <xdr:spPr>
        <a:xfrm>
          <a:off x="5505450" y="828389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34</xdr:col>
      <xdr:colOff>133350</xdr:colOff>
      <xdr:row>721</xdr:row>
      <xdr:rowOff>0</xdr:rowOff>
    </xdr:from>
    <xdr:to>
      <xdr:col>35</xdr:col>
      <xdr:colOff>114300</xdr:colOff>
      <xdr:row>726</xdr:row>
      <xdr:rowOff>133350</xdr:rowOff>
    </xdr:to>
    <xdr:sp macro="" textlink="">
      <xdr:nvSpPr>
        <xdr:cNvPr id="660" name="Right Bracket 659">
          <a:extLst>
            <a:ext uri="{FF2B5EF4-FFF2-40B4-BE49-F238E27FC236}">
              <a16:creationId xmlns:a16="http://schemas.microsoft.com/office/drawing/2014/main" id="{86618161-477E-4E1F-9C33-FA7A0EC8B0B2}"/>
            </a:ext>
          </a:extLst>
        </xdr:cNvPr>
        <xdr:cNvSpPr/>
      </xdr:nvSpPr>
      <xdr:spPr>
        <a:xfrm>
          <a:off x="5638800" y="828389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7</xdr:col>
      <xdr:colOff>9525</xdr:colOff>
      <xdr:row>727</xdr:row>
      <xdr:rowOff>133350</xdr:rowOff>
    </xdr:from>
    <xdr:to>
      <xdr:col>7</xdr:col>
      <xdr:colOff>123826</xdr:colOff>
      <xdr:row>733</xdr:row>
      <xdr:rowOff>128586</xdr:rowOff>
    </xdr:to>
    <xdr:sp macro="" textlink="">
      <xdr:nvSpPr>
        <xdr:cNvPr id="661" name="Left Bracket 660">
          <a:extLst>
            <a:ext uri="{FF2B5EF4-FFF2-40B4-BE49-F238E27FC236}">
              <a16:creationId xmlns:a16="http://schemas.microsoft.com/office/drawing/2014/main" id="{03F69E4D-A9D1-45E4-9A5E-43801FE72C0F}"/>
            </a:ext>
          </a:extLst>
        </xdr:cNvPr>
        <xdr:cNvSpPr/>
      </xdr:nvSpPr>
      <xdr:spPr>
        <a:xfrm>
          <a:off x="1143000" y="838295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9525</xdr:colOff>
      <xdr:row>728</xdr:row>
      <xdr:rowOff>0</xdr:rowOff>
    </xdr:from>
    <xdr:to>
      <xdr:col>9</xdr:col>
      <xdr:colOff>152400</xdr:colOff>
      <xdr:row>733</xdr:row>
      <xdr:rowOff>133350</xdr:rowOff>
    </xdr:to>
    <xdr:sp macro="" textlink="">
      <xdr:nvSpPr>
        <xdr:cNvPr id="662" name="Right Bracket 661">
          <a:extLst>
            <a:ext uri="{FF2B5EF4-FFF2-40B4-BE49-F238E27FC236}">
              <a16:creationId xmlns:a16="http://schemas.microsoft.com/office/drawing/2014/main" id="{7C6CE84C-E7DE-4AAC-9983-88BB971D8820}"/>
            </a:ext>
          </a:extLst>
        </xdr:cNvPr>
        <xdr:cNvSpPr/>
      </xdr:nvSpPr>
      <xdr:spPr>
        <a:xfrm>
          <a:off x="1466850" y="838390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10</xdr:col>
      <xdr:colOff>133350</xdr:colOff>
      <xdr:row>728</xdr:row>
      <xdr:rowOff>9525</xdr:rowOff>
    </xdr:from>
    <xdr:to>
      <xdr:col>11</xdr:col>
      <xdr:colOff>85726</xdr:colOff>
      <xdr:row>734</xdr:row>
      <xdr:rowOff>4761</xdr:rowOff>
    </xdr:to>
    <xdr:sp macro="" textlink="">
      <xdr:nvSpPr>
        <xdr:cNvPr id="663" name="Left Bracket 662">
          <a:extLst>
            <a:ext uri="{FF2B5EF4-FFF2-40B4-BE49-F238E27FC236}">
              <a16:creationId xmlns:a16="http://schemas.microsoft.com/office/drawing/2014/main" id="{DA1A6A0F-7712-445B-93A3-C52DC5406D1D}"/>
            </a:ext>
          </a:extLst>
        </xdr:cNvPr>
        <xdr:cNvSpPr/>
      </xdr:nvSpPr>
      <xdr:spPr>
        <a:xfrm>
          <a:off x="1752600" y="838485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16</xdr:col>
      <xdr:colOff>47625</xdr:colOff>
      <xdr:row>728</xdr:row>
      <xdr:rowOff>9525</xdr:rowOff>
    </xdr:from>
    <xdr:to>
      <xdr:col>17</xdr:col>
      <xdr:colOff>28575</xdr:colOff>
      <xdr:row>734</xdr:row>
      <xdr:rowOff>0</xdr:rowOff>
    </xdr:to>
    <xdr:sp macro="" textlink="">
      <xdr:nvSpPr>
        <xdr:cNvPr id="664" name="Right Bracket 663">
          <a:extLst>
            <a:ext uri="{FF2B5EF4-FFF2-40B4-BE49-F238E27FC236}">
              <a16:creationId xmlns:a16="http://schemas.microsoft.com/office/drawing/2014/main" id="{96DDE798-234F-4C42-8BBC-024697278EA1}"/>
            </a:ext>
          </a:extLst>
        </xdr:cNvPr>
        <xdr:cNvSpPr/>
      </xdr:nvSpPr>
      <xdr:spPr>
        <a:xfrm>
          <a:off x="2638425" y="838485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19</xdr:col>
      <xdr:colOff>0</xdr:colOff>
      <xdr:row>728</xdr:row>
      <xdr:rowOff>0</xdr:rowOff>
    </xdr:from>
    <xdr:to>
      <xdr:col>19</xdr:col>
      <xdr:colOff>114301</xdr:colOff>
      <xdr:row>733</xdr:row>
      <xdr:rowOff>138111</xdr:rowOff>
    </xdr:to>
    <xdr:sp macro="" textlink="">
      <xdr:nvSpPr>
        <xdr:cNvPr id="665" name="Left Bracket 664">
          <a:extLst>
            <a:ext uri="{FF2B5EF4-FFF2-40B4-BE49-F238E27FC236}">
              <a16:creationId xmlns:a16="http://schemas.microsoft.com/office/drawing/2014/main" id="{A259F010-6402-4FA8-A1AA-C66C769A9DAC}"/>
            </a:ext>
          </a:extLst>
        </xdr:cNvPr>
        <xdr:cNvSpPr/>
      </xdr:nvSpPr>
      <xdr:spPr>
        <a:xfrm>
          <a:off x="3076575" y="838390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19</xdr:col>
      <xdr:colOff>133350</xdr:colOff>
      <xdr:row>728</xdr:row>
      <xdr:rowOff>0</xdr:rowOff>
    </xdr:from>
    <xdr:to>
      <xdr:col>20</xdr:col>
      <xdr:colOff>114300</xdr:colOff>
      <xdr:row>733</xdr:row>
      <xdr:rowOff>133350</xdr:rowOff>
    </xdr:to>
    <xdr:sp macro="" textlink="">
      <xdr:nvSpPr>
        <xdr:cNvPr id="666" name="Right Bracket 665">
          <a:extLst>
            <a:ext uri="{FF2B5EF4-FFF2-40B4-BE49-F238E27FC236}">
              <a16:creationId xmlns:a16="http://schemas.microsoft.com/office/drawing/2014/main" id="{B9A598C1-20D3-4387-B1C4-0D45DA529F62}"/>
            </a:ext>
          </a:extLst>
        </xdr:cNvPr>
        <xdr:cNvSpPr/>
      </xdr:nvSpPr>
      <xdr:spPr>
        <a:xfrm>
          <a:off x="3209925" y="838390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26</xdr:col>
      <xdr:colOff>133350</xdr:colOff>
      <xdr:row>728</xdr:row>
      <xdr:rowOff>9525</xdr:rowOff>
    </xdr:from>
    <xdr:to>
      <xdr:col>27</xdr:col>
      <xdr:colOff>85726</xdr:colOff>
      <xdr:row>734</xdr:row>
      <xdr:rowOff>4761</xdr:rowOff>
    </xdr:to>
    <xdr:sp macro="" textlink="">
      <xdr:nvSpPr>
        <xdr:cNvPr id="667" name="Left Bracket 666">
          <a:extLst>
            <a:ext uri="{FF2B5EF4-FFF2-40B4-BE49-F238E27FC236}">
              <a16:creationId xmlns:a16="http://schemas.microsoft.com/office/drawing/2014/main" id="{DC8AE49D-090C-43EF-9266-33007732D100}"/>
            </a:ext>
          </a:extLst>
        </xdr:cNvPr>
        <xdr:cNvSpPr/>
      </xdr:nvSpPr>
      <xdr:spPr>
        <a:xfrm>
          <a:off x="4343400" y="838485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32</xdr:col>
      <xdr:colOff>57150</xdr:colOff>
      <xdr:row>728</xdr:row>
      <xdr:rowOff>9525</xdr:rowOff>
    </xdr:from>
    <xdr:to>
      <xdr:col>33</xdr:col>
      <xdr:colOff>38100</xdr:colOff>
      <xdr:row>734</xdr:row>
      <xdr:rowOff>0</xdr:rowOff>
    </xdr:to>
    <xdr:sp macro="" textlink="">
      <xdr:nvSpPr>
        <xdr:cNvPr id="668" name="Right Bracket 667">
          <a:extLst>
            <a:ext uri="{FF2B5EF4-FFF2-40B4-BE49-F238E27FC236}">
              <a16:creationId xmlns:a16="http://schemas.microsoft.com/office/drawing/2014/main" id="{D420FC29-81C3-4BF8-8044-BC660E3DF291}"/>
            </a:ext>
          </a:extLst>
        </xdr:cNvPr>
        <xdr:cNvSpPr/>
      </xdr:nvSpPr>
      <xdr:spPr>
        <a:xfrm>
          <a:off x="5238750" y="838485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34</xdr:col>
      <xdr:colOff>0</xdr:colOff>
      <xdr:row>728</xdr:row>
      <xdr:rowOff>0</xdr:rowOff>
    </xdr:from>
    <xdr:to>
      <xdr:col>34</xdr:col>
      <xdr:colOff>114301</xdr:colOff>
      <xdr:row>733</xdr:row>
      <xdr:rowOff>138111</xdr:rowOff>
    </xdr:to>
    <xdr:sp macro="" textlink="">
      <xdr:nvSpPr>
        <xdr:cNvPr id="669" name="Left Bracket 668">
          <a:extLst>
            <a:ext uri="{FF2B5EF4-FFF2-40B4-BE49-F238E27FC236}">
              <a16:creationId xmlns:a16="http://schemas.microsoft.com/office/drawing/2014/main" id="{08288629-50E4-4F75-9D16-CAA485BAC04A}"/>
            </a:ext>
          </a:extLst>
        </xdr:cNvPr>
        <xdr:cNvSpPr/>
      </xdr:nvSpPr>
      <xdr:spPr>
        <a:xfrm>
          <a:off x="5505450" y="838390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34</xdr:col>
      <xdr:colOff>133350</xdr:colOff>
      <xdr:row>728</xdr:row>
      <xdr:rowOff>0</xdr:rowOff>
    </xdr:from>
    <xdr:to>
      <xdr:col>35</xdr:col>
      <xdr:colOff>114300</xdr:colOff>
      <xdr:row>733</xdr:row>
      <xdr:rowOff>133350</xdr:rowOff>
    </xdr:to>
    <xdr:sp macro="" textlink="">
      <xdr:nvSpPr>
        <xdr:cNvPr id="670" name="Right Bracket 669">
          <a:extLst>
            <a:ext uri="{FF2B5EF4-FFF2-40B4-BE49-F238E27FC236}">
              <a16:creationId xmlns:a16="http://schemas.microsoft.com/office/drawing/2014/main" id="{6616001F-9630-46CA-8938-0343FA416A7B}"/>
            </a:ext>
          </a:extLst>
        </xdr:cNvPr>
        <xdr:cNvSpPr/>
      </xdr:nvSpPr>
      <xdr:spPr>
        <a:xfrm>
          <a:off x="5638800" y="838390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7</xdr:col>
      <xdr:colOff>9525</xdr:colOff>
      <xdr:row>734</xdr:row>
      <xdr:rowOff>133350</xdr:rowOff>
    </xdr:from>
    <xdr:to>
      <xdr:col>7</xdr:col>
      <xdr:colOff>123826</xdr:colOff>
      <xdr:row>740</xdr:row>
      <xdr:rowOff>128586</xdr:rowOff>
    </xdr:to>
    <xdr:sp macro="" textlink="">
      <xdr:nvSpPr>
        <xdr:cNvPr id="671" name="Left Bracket 670">
          <a:extLst>
            <a:ext uri="{FF2B5EF4-FFF2-40B4-BE49-F238E27FC236}">
              <a16:creationId xmlns:a16="http://schemas.microsoft.com/office/drawing/2014/main" id="{B38B1623-2F22-4E4C-B2B7-B6CC2C688BA5}"/>
            </a:ext>
          </a:extLst>
        </xdr:cNvPr>
        <xdr:cNvSpPr/>
      </xdr:nvSpPr>
      <xdr:spPr>
        <a:xfrm>
          <a:off x="1143000" y="848296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9525</xdr:colOff>
      <xdr:row>735</xdr:row>
      <xdr:rowOff>0</xdr:rowOff>
    </xdr:from>
    <xdr:to>
      <xdr:col>9</xdr:col>
      <xdr:colOff>152400</xdr:colOff>
      <xdr:row>740</xdr:row>
      <xdr:rowOff>133350</xdr:rowOff>
    </xdr:to>
    <xdr:sp macro="" textlink="">
      <xdr:nvSpPr>
        <xdr:cNvPr id="672" name="Right Bracket 671">
          <a:extLst>
            <a:ext uri="{FF2B5EF4-FFF2-40B4-BE49-F238E27FC236}">
              <a16:creationId xmlns:a16="http://schemas.microsoft.com/office/drawing/2014/main" id="{214A2BDB-0CE8-40AA-BEE3-7CEFD24063A4}"/>
            </a:ext>
          </a:extLst>
        </xdr:cNvPr>
        <xdr:cNvSpPr/>
      </xdr:nvSpPr>
      <xdr:spPr>
        <a:xfrm>
          <a:off x="1466850" y="848391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10</xdr:col>
      <xdr:colOff>133350</xdr:colOff>
      <xdr:row>735</xdr:row>
      <xdr:rowOff>9525</xdr:rowOff>
    </xdr:from>
    <xdr:to>
      <xdr:col>11</xdr:col>
      <xdr:colOff>85726</xdr:colOff>
      <xdr:row>741</xdr:row>
      <xdr:rowOff>4761</xdr:rowOff>
    </xdr:to>
    <xdr:sp macro="" textlink="">
      <xdr:nvSpPr>
        <xdr:cNvPr id="673" name="Left Bracket 672">
          <a:extLst>
            <a:ext uri="{FF2B5EF4-FFF2-40B4-BE49-F238E27FC236}">
              <a16:creationId xmlns:a16="http://schemas.microsoft.com/office/drawing/2014/main" id="{0B456165-8236-43EC-B1D0-31035563C5FF}"/>
            </a:ext>
          </a:extLst>
        </xdr:cNvPr>
        <xdr:cNvSpPr/>
      </xdr:nvSpPr>
      <xdr:spPr>
        <a:xfrm>
          <a:off x="1752600" y="848487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16</xdr:col>
      <xdr:colOff>47625</xdr:colOff>
      <xdr:row>735</xdr:row>
      <xdr:rowOff>9525</xdr:rowOff>
    </xdr:from>
    <xdr:to>
      <xdr:col>17</xdr:col>
      <xdr:colOff>28575</xdr:colOff>
      <xdr:row>741</xdr:row>
      <xdr:rowOff>0</xdr:rowOff>
    </xdr:to>
    <xdr:sp macro="" textlink="">
      <xdr:nvSpPr>
        <xdr:cNvPr id="674" name="Right Bracket 673">
          <a:extLst>
            <a:ext uri="{FF2B5EF4-FFF2-40B4-BE49-F238E27FC236}">
              <a16:creationId xmlns:a16="http://schemas.microsoft.com/office/drawing/2014/main" id="{CEF98ACB-CD7A-4AE2-9556-19D46032387D}"/>
            </a:ext>
          </a:extLst>
        </xdr:cNvPr>
        <xdr:cNvSpPr/>
      </xdr:nvSpPr>
      <xdr:spPr>
        <a:xfrm>
          <a:off x="2638425" y="848487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19</xdr:col>
      <xdr:colOff>0</xdr:colOff>
      <xdr:row>735</xdr:row>
      <xdr:rowOff>0</xdr:rowOff>
    </xdr:from>
    <xdr:to>
      <xdr:col>19</xdr:col>
      <xdr:colOff>114301</xdr:colOff>
      <xdr:row>740</xdr:row>
      <xdr:rowOff>138111</xdr:rowOff>
    </xdr:to>
    <xdr:sp macro="" textlink="">
      <xdr:nvSpPr>
        <xdr:cNvPr id="675" name="Left Bracket 674">
          <a:extLst>
            <a:ext uri="{FF2B5EF4-FFF2-40B4-BE49-F238E27FC236}">
              <a16:creationId xmlns:a16="http://schemas.microsoft.com/office/drawing/2014/main" id="{CFC832D8-C7FE-4206-B104-B2BAF02FE8FB}"/>
            </a:ext>
          </a:extLst>
        </xdr:cNvPr>
        <xdr:cNvSpPr/>
      </xdr:nvSpPr>
      <xdr:spPr>
        <a:xfrm>
          <a:off x="3076575" y="848391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19</xdr:col>
      <xdr:colOff>133350</xdr:colOff>
      <xdr:row>735</xdr:row>
      <xdr:rowOff>0</xdr:rowOff>
    </xdr:from>
    <xdr:to>
      <xdr:col>20</xdr:col>
      <xdr:colOff>114300</xdr:colOff>
      <xdr:row>740</xdr:row>
      <xdr:rowOff>133350</xdr:rowOff>
    </xdr:to>
    <xdr:sp macro="" textlink="">
      <xdr:nvSpPr>
        <xdr:cNvPr id="676" name="Right Bracket 675">
          <a:extLst>
            <a:ext uri="{FF2B5EF4-FFF2-40B4-BE49-F238E27FC236}">
              <a16:creationId xmlns:a16="http://schemas.microsoft.com/office/drawing/2014/main" id="{E28AE67E-7F26-4814-971F-F214B7D6A6E5}"/>
            </a:ext>
          </a:extLst>
        </xdr:cNvPr>
        <xdr:cNvSpPr/>
      </xdr:nvSpPr>
      <xdr:spPr>
        <a:xfrm>
          <a:off x="3209925" y="848391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26</xdr:col>
      <xdr:colOff>133350</xdr:colOff>
      <xdr:row>735</xdr:row>
      <xdr:rowOff>9525</xdr:rowOff>
    </xdr:from>
    <xdr:to>
      <xdr:col>27</xdr:col>
      <xdr:colOff>85726</xdr:colOff>
      <xdr:row>741</xdr:row>
      <xdr:rowOff>4761</xdr:rowOff>
    </xdr:to>
    <xdr:sp macro="" textlink="">
      <xdr:nvSpPr>
        <xdr:cNvPr id="677" name="Left Bracket 676">
          <a:extLst>
            <a:ext uri="{FF2B5EF4-FFF2-40B4-BE49-F238E27FC236}">
              <a16:creationId xmlns:a16="http://schemas.microsoft.com/office/drawing/2014/main" id="{4B4A3341-B47A-47D2-BAE8-3FCE0C306806}"/>
            </a:ext>
          </a:extLst>
        </xdr:cNvPr>
        <xdr:cNvSpPr/>
      </xdr:nvSpPr>
      <xdr:spPr>
        <a:xfrm>
          <a:off x="4343400" y="848487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32</xdr:col>
      <xdr:colOff>57150</xdr:colOff>
      <xdr:row>735</xdr:row>
      <xdr:rowOff>9525</xdr:rowOff>
    </xdr:from>
    <xdr:to>
      <xdr:col>33</xdr:col>
      <xdr:colOff>38100</xdr:colOff>
      <xdr:row>741</xdr:row>
      <xdr:rowOff>0</xdr:rowOff>
    </xdr:to>
    <xdr:sp macro="" textlink="">
      <xdr:nvSpPr>
        <xdr:cNvPr id="678" name="Right Bracket 677">
          <a:extLst>
            <a:ext uri="{FF2B5EF4-FFF2-40B4-BE49-F238E27FC236}">
              <a16:creationId xmlns:a16="http://schemas.microsoft.com/office/drawing/2014/main" id="{D3534B4F-626D-4345-8D5F-2C2131A20F82}"/>
            </a:ext>
          </a:extLst>
        </xdr:cNvPr>
        <xdr:cNvSpPr/>
      </xdr:nvSpPr>
      <xdr:spPr>
        <a:xfrm>
          <a:off x="5238750" y="848487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34</xdr:col>
      <xdr:colOff>0</xdr:colOff>
      <xdr:row>735</xdr:row>
      <xdr:rowOff>0</xdr:rowOff>
    </xdr:from>
    <xdr:to>
      <xdr:col>34</xdr:col>
      <xdr:colOff>114301</xdr:colOff>
      <xdr:row>740</xdr:row>
      <xdr:rowOff>138111</xdr:rowOff>
    </xdr:to>
    <xdr:sp macro="" textlink="">
      <xdr:nvSpPr>
        <xdr:cNvPr id="679" name="Left Bracket 678">
          <a:extLst>
            <a:ext uri="{FF2B5EF4-FFF2-40B4-BE49-F238E27FC236}">
              <a16:creationId xmlns:a16="http://schemas.microsoft.com/office/drawing/2014/main" id="{EA8E1399-C525-477A-AEA7-6DA34FF65FDA}"/>
            </a:ext>
          </a:extLst>
        </xdr:cNvPr>
        <xdr:cNvSpPr/>
      </xdr:nvSpPr>
      <xdr:spPr>
        <a:xfrm>
          <a:off x="5505450" y="848391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34</xdr:col>
      <xdr:colOff>133350</xdr:colOff>
      <xdr:row>735</xdr:row>
      <xdr:rowOff>0</xdr:rowOff>
    </xdr:from>
    <xdr:to>
      <xdr:col>35</xdr:col>
      <xdr:colOff>114300</xdr:colOff>
      <xdr:row>740</xdr:row>
      <xdr:rowOff>133350</xdr:rowOff>
    </xdr:to>
    <xdr:sp macro="" textlink="">
      <xdr:nvSpPr>
        <xdr:cNvPr id="680" name="Right Bracket 679">
          <a:extLst>
            <a:ext uri="{FF2B5EF4-FFF2-40B4-BE49-F238E27FC236}">
              <a16:creationId xmlns:a16="http://schemas.microsoft.com/office/drawing/2014/main" id="{9A15FA9F-E9C7-4889-A2FF-8A48C84EDF95}"/>
            </a:ext>
          </a:extLst>
        </xdr:cNvPr>
        <xdr:cNvSpPr/>
      </xdr:nvSpPr>
      <xdr:spPr>
        <a:xfrm>
          <a:off x="5638800" y="848391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7</xdr:col>
      <xdr:colOff>9525</xdr:colOff>
      <xdr:row>741</xdr:row>
      <xdr:rowOff>133350</xdr:rowOff>
    </xdr:from>
    <xdr:to>
      <xdr:col>7</xdr:col>
      <xdr:colOff>123826</xdr:colOff>
      <xdr:row>747</xdr:row>
      <xdr:rowOff>128586</xdr:rowOff>
    </xdr:to>
    <xdr:sp macro="" textlink="">
      <xdr:nvSpPr>
        <xdr:cNvPr id="681" name="Left Bracket 680">
          <a:extLst>
            <a:ext uri="{FF2B5EF4-FFF2-40B4-BE49-F238E27FC236}">
              <a16:creationId xmlns:a16="http://schemas.microsoft.com/office/drawing/2014/main" id="{96B86A4E-E2A5-4023-B35E-D563EB9FFB96}"/>
            </a:ext>
          </a:extLst>
        </xdr:cNvPr>
        <xdr:cNvSpPr/>
      </xdr:nvSpPr>
      <xdr:spPr>
        <a:xfrm>
          <a:off x="1143000" y="858297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9525</xdr:colOff>
      <xdr:row>742</xdr:row>
      <xdr:rowOff>0</xdr:rowOff>
    </xdr:from>
    <xdr:to>
      <xdr:col>9</xdr:col>
      <xdr:colOff>152400</xdr:colOff>
      <xdr:row>747</xdr:row>
      <xdr:rowOff>133350</xdr:rowOff>
    </xdr:to>
    <xdr:sp macro="" textlink="">
      <xdr:nvSpPr>
        <xdr:cNvPr id="682" name="Right Bracket 681">
          <a:extLst>
            <a:ext uri="{FF2B5EF4-FFF2-40B4-BE49-F238E27FC236}">
              <a16:creationId xmlns:a16="http://schemas.microsoft.com/office/drawing/2014/main" id="{06943FEC-EFD4-4A5C-9168-280E7A589D63}"/>
            </a:ext>
          </a:extLst>
        </xdr:cNvPr>
        <xdr:cNvSpPr/>
      </xdr:nvSpPr>
      <xdr:spPr>
        <a:xfrm>
          <a:off x="1466850" y="858393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10</xdr:col>
      <xdr:colOff>133350</xdr:colOff>
      <xdr:row>742</xdr:row>
      <xdr:rowOff>9525</xdr:rowOff>
    </xdr:from>
    <xdr:to>
      <xdr:col>11</xdr:col>
      <xdr:colOff>85726</xdr:colOff>
      <xdr:row>748</xdr:row>
      <xdr:rowOff>4761</xdr:rowOff>
    </xdr:to>
    <xdr:sp macro="" textlink="">
      <xdr:nvSpPr>
        <xdr:cNvPr id="683" name="Left Bracket 682">
          <a:extLst>
            <a:ext uri="{FF2B5EF4-FFF2-40B4-BE49-F238E27FC236}">
              <a16:creationId xmlns:a16="http://schemas.microsoft.com/office/drawing/2014/main" id="{CB6903E6-BE1B-43D8-B458-325EAF6277BE}"/>
            </a:ext>
          </a:extLst>
        </xdr:cNvPr>
        <xdr:cNvSpPr/>
      </xdr:nvSpPr>
      <xdr:spPr>
        <a:xfrm>
          <a:off x="1752600" y="858488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16</xdr:col>
      <xdr:colOff>47625</xdr:colOff>
      <xdr:row>742</xdr:row>
      <xdr:rowOff>9525</xdr:rowOff>
    </xdr:from>
    <xdr:to>
      <xdr:col>17</xdr:col>
      <xdr:colOff>28575</xdr:colOff>
      <xdr:row>748</xdr:row>
      <xdr:rowOff>0</xdr:rowOff>
    </xdr:to>
    <xdr:sp macro="" textlink="">
      <xdr:nvSpPr>
        <xdr:cNvPr id="684" name="Right Bracket 683">
          <a:extLst>
            <a:ext uri="{FF2B5EF4-FFF2-40B4-BE49-F238E27FC236}">
              <a16:creationId xmlns:a16="http://schemas.microsoft.com/office/drawing/2014/main" id="{1F3F0B58-7792-4821-9AEA-8EE48F645D63}"/>
            </a:ext>
          </a:extLst>
        </xdr:cNvPr>
        <xdr:cNvSpPr/>
      </xdr:nvSpPr>
      <xdr:spPr>
        <a:xfrm>
          <a:off x="2638425" y="858488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19</xdr:col>
      <xdr:colOff>0</xdr:colOff>
      <xdr:row>742</xdr:row>
      <xdr:rowOff>0</xdr:rowOff>
    </xdr:from>
    <xdr:to>
      <xdr:col>19</xdr:col>
      <xdr:colOff>114301</xdr:colOff>
      <xdr:row>747</xdr:row>
      <xdr:rowOff>138111</xdr:rowOff>
    </xdr:to>
    <xdr:sp macro="" textlink="">
      <xdr:nvSpPr>
        <xdr:cNvPr id="685" name="Left Bracket 684">
          <a:extLst>
            <a:ext uri="{FF2B5EF4-FFF2-40B4-BE49-F238E27FC236}">
              <a16:creationId xmlns:a16="http://schemas.microsoft.com/office/drawing/2014/main" id="{A32E7DFB-E2DF-429A-9C56-C27C6BB365A7}"/>
            </a:ext>
          </a:extLst>
        </xdr:cNvPr>
        <xdr:cNvSpPr/>
      </xdr:nvSpPr>
      <xdr:spPr>
        <a:xfrm>
          <a:off x="3076575" y="858393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19</xdr:col>
      <xdr:colOff>133350</xdr:colOff>
      <xdr:row>742</xdr:row>
      <xdr:rowOff>0</xdr:rowOff>
    </xdr:from>
    <xdr:to>
      <xdr:col>20</xdr:col>
      <xdr:colOff>114300</xdr:colOff>
      <xdr:row>747</xdr:row>
      <xdr:rowOff>133350</xdr:rowOff>
    </xdr:to>
    <xdr:sp macro="" textlink="">
      <xdr:nvSpPr>
        <xdr:cNvPr id="686" name="Right Bracket 685">
          <a:extLst>
            <a:ext uri="{FF2B5EF4-FFF2-40B4-BE49-F238E27FC236}">
              <a16:creationId xmlns:a16="http://schemas.microsoft.com/office/drawing/2014/main" id="{2F3EAC9D-24AA-4B64-8981-D00A124E11F4}"/>
            </a:ext>
          </a:extLst>
        </xdr:cNvPr>
        <xdr:cNvSpPr/>
      </xdr:nvSpPr>
      <xdr:spPr>
        <a:xfrm>
          <a:off x="3209925" y="858393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26</xdr:col>
      <xdr:colOff>133350</xdr:colOff>
      <xdr:row>742</xdr:row>
      <xdr:rowOff>9525</xdr:rowOff>
    </xdr:from>
    <xdr:to>
      <xdr:col>27</xdr:col>
      <xdr:colOff>85726</xdr:colOff>
      <xdr:row>748</xdr:row>
      <xdr:rowOff>4761</xdr:rowOff>
    </xdr:to>
    <xdr:sp macro="" textlink="">
      <xdr:nvSpPr>
        <xdr:cNvPr id="687" name="Left Bracket 686">
          <a:extLst>
            <a:ext uri="{FF2B5EF4-FFF2-40B4-BE49-F238E27FC236}">
              <a16:creationId xmlns:a16="http://schemas.microsoft.com/office/drawing/2014/main" id="{89C956E8-A2E8-48AA-A3B4-60F8B4AB1758}"/>
            </a:ext>
          </a:extLst>
        </xdr:cNvPr>
        <xdr:cNvSpPr/>
      </xdr:nvSpPr>
      <xdr:spPr>
        <a:xfrm>
          <a:off x="4343400" y="858488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32</xdr:col>
      <xdr:colOff>57150</xdr:colOff>
      <xdr:row>742</xdr:row>
      <xdr:rowOff>9525</xdr:rowOff>
    </xdr:from>
    <xdr:to>
      <xdr:col>33</xdr:col>
      <xdr:colOff>38100</xdr:colOff>
      <xdr:row>748</xdr:row>
      <xdr:rowOff>0</xdr:rowOff>
    </xdr:to>
    <xdr:sp macro="" textlink="">
      <xdr:nvSpPr>
        <xdr:cNvPr id="688" name="Right Bracket 687">
          <a:extLst>
            <a:ext uri="{FF2B5EF4-FFF2-40B4-BE49-F238E27FC236}">
              <a16:creationId xmlns:a16="http://schemas.microsoft.com/office/drawing/2014/main" id="{60E3CB83-6431-413E-BEA6-90D3CD32907D}"/>
            </a:ext>
          </a:extLst>
        </xdr:cNvPr>
        <xdr:cNvSpPr/>
      </xdr:nvSpPr>
      <xdr:spPr>
        <a:xfrm>
          <a:off x="5238750" y="858488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34</xdr:col>
      <xdr:colOff>0</xdr:colOff>
      <xdr:row>742</xdr:row>
      <xdr:rowOff>0</xdr:rowOff>
    </xdr:from>
    <xdr:to>
      <xdr:col>34</xdr:col>
      <xdr:colOff>114301</xdr:colOff>
      <xdr:row>747</xdr:row>
      <xdr:rowOff>138111</xdr:rowOff>
    </xdr:to>
    <xdr:sp macro="" textlink="">
      <xdr:nvSpPr>
        <xdr:cNvPr id="689" name="Left Bracket 688">
          <a:extLst>
            <a:ext uri="{FF2B5EF4-FFF2-40B4-BE49-F238E27FC236}">
              <a16:creationId xmlns:a16="http://schemas.microsoft.com/office/drawing/2014/main" id="{0700E20D-07C5-490C-9113-B2DA5D88422E}"/>
            </a:ext>
          </a:extLst>
        </xdr:cNvPr>
        <xdr:cNvSpPr/>
      </xdr:nvSpPr>
      <xdr:spPr>
        <a:xfrm>
          <a:off x="5505450" y="858393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34</xdr:col>
      <xdr:colOff>133350</xdr:colOff>
      <xdr:row>742</xdr:row>
      <xdr:rowOff>0</xdr:rowOff>
    </xdr:from>
    <xdr:to>
      <xdr:col>35</xdr:col>
      <xdr:colOff>114300</xdr:colOff>
      <xdr:row>747</xdr:row>
      <xdr:rowOff>133350</xdr:rowOff>
    </xdr:to>
    <xdr:sp macro="" textlink="">
      <xdr:nvSpPr>
        <xdr:cNvPr id="690" name="Right Bracket 689">
          <a:extLst>
            <a:ext uri="{FF2B5EF4-FFF2-40B4-BE49-F238E27FC236}">
              <a16:creationId xmlns:a16="http://schemas.microsoft.com/office/drawing/2014/main" id="{307CAC9F-8910-4559-877D-676F0BFFE836}"/>
            </a:ext>
          </a:extLst>
        </xdr:cNvPr>
        <xdr:cNvSpPr/>
      </xdr:nvSpPr>
      <xdr:spPr>
        <a:xfrm>
          <a:off x="5638800" y="858393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7</xdr:col>
      <xdr:colOff>9525</xdr:colOff>
      <xdr:row>748</xdr:row>
      <xdr:rowOff>133350</xdr:rowOff>
    </xdr:from>
    <xdr:to>
      <xdr:col>7</xdr:col>
      <xdr:colOff>123826</xdr:colOff>
      <xdr:row>754</xdr:row>
      <xdr:rowOff>128586</xdr:rowOff>
    </xdr:to>
    <xdr:sp macro="" textlink="">
      <xdr:nvSpPr>
        <xdr:cNvPr id="691" name="Left Bracket 690">
          <a:extLst>
            <a:ext uri="{FF2B5EF4-FFF2-40B4-BE49-F238E27FC236}">
              <a16:creationId xmlns:a16="http://schemas.microsoft.com/office/drawing/2014/main" id="{D9564FE1-1160-4C62-8C6F-1CFD29C88914}"/>
            </a:ext>
          </a:extLst>
        </xdr:cNvPr>
        <xdr:cNvSpPr/>
      </xdr:nvSpPr>
      <xdr:spPr>
        <a:xfrm>
          <a:off x="1143000" y="868299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9525</xdr:colOff>
      <xdr:row>749</xdr:row>
      <xdr:rowOff>0</xdr:rowOff>
    </xdr:from>
    <xdr:to>
      <xdr:col>9</xdr:col>
      <xdr:colOff>152400</xdr:colOff>
      <xdr:row>754</xdr:row>
      <xdr:rowOff>133350</xdr:rowOff>
    </xdr:to>
    <xdr:sp macro="" textlink="">
      <xdr:nvSpPr>
        <xdr:cNvPr id="692" name="Right Bracket 691">
          <a:extLst>
            <a:ext uri="{FF2B5EF4-FFF2-40B4-BE49-F238E27FC236}">
              <a16:creationId xmlns:a16="http://schemas.microsoft.com/office/drawing/2014/main" id="{710B4198-F920-43FC-BD61-AA17E5AF26A1}"/>
            </a:ext>
          </a:extLst>
        </xdr:cNvPr>
        <xdr:cNvSpPr/>
      </xdr:nvSpPr>
      <xdr:spPr>
        <a:xfrm>
          <a:off x="1466850" y="868394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10</xdr:col>
      <xdr:colOff>133350</xdr:colOff>
      <xdr:row>749</xdr:row>
      <xdr:rowOff>9525</xdr:rowOff>
    </xdr:from>
    <xdr:to>
      <xdr:col>11</xdr:col>
      <xdr:colOff>85726</xdr:colOff>
      <xdr:row>755</xdr:row>
      <xdr:rowOff>4761</xdr:rowOff>
    </xdr:to>
    <xdr:sp macro="" textlink="">
      <xdr:nvSpPr>
        <xdr:cNvPr id="693" name="Left Bracket 692">
          <a:extLst>
            <a:ext uri="{FF2B5EF4-FFF2-40B4-BE49-F238E27FC236}">
              <a16:creationId xmlns:a16="http://schemas.microsoft.com/office/drawing/2014/main" id="{3CCB8A0E-8D81-40B0-8B8E-DF1EFD0C6E25}"/>
            </a:ext>
          </a:extLst>
        </xdr:cNvPr>
        <xdr:cNvSpPr/>
      </xdr:nvSpPr>
      <xdr:spPr>
        <a:xfrm>
          <a:off x="1752600" y="868489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16</xdr:col>
      <xdr:colOff>47625</xdr:colOff>
      <xdr:row>749</xdr:row>
      <xdr:rowOff>9525</xdr:rowOff>
    </xdr:from>
    <xdr:to>
      <xdr:col>17</xdr:col>
      <xdr:colOff>28575</xdr:colOff>
      <xdr:row>755</xdr:row>
      <xdr:rowOff>0</xdr:rowOff>
    </xdr:to>
    <xdr:sp macro="" textlink="">
      <xdr:nvSpPr>
        <xdr:cNvPr id="694" name="Right Bracket 693">
          <a:extLst>
            <a:ext uri="{FF2B5EF4-FFF2-40B4-BE49-F238E27FC236}">
              <a16:creationId xmlns:a16="http://schemas.microsoft.com/office/drawing/2014/main" id="{C469F358-D9AA-48E3-86DC-5CD65B9E2515}"/>
            </a:ext>
          </a:extLst>
        </xdr:cNvPr>
        <xdr:cNvSpPr/>
      </xdr:nvSpPr>
      <xdr:spPr>
        <a:xfrm>
          <a:off x="2638425" y="868489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19</xdr:col>
      <xdr:colOff>0</xdr:colOff>
      <xdr:row>749</xdr:row>
      <xdr:rowOff>0</xdr:rowOff>
    </xdr:from>
    <xdr:to>
      <xdr:col>19</xdr:col>
      <xdr:colOff>114301</xdr:colOff>
      <xdr:row>754</xdr:row>
      <xdr:rowOff>138111</xdr:rowOff>
    </xdr:to>
    <xdr:sp macro="" textlink="">
      <xdr:nvSpPr>
        <xdr:cNvPr id="695" name="Left Bracket 694">
          <a:extLst>
            <a:ext uri="{FF2B5EF4-FFF2-40B4-BE49-F238E27FC236}">
              <a16:creationId xmlns:a16="http://schemas.microsoft.com/office/drawing/2014/main" id="{C332BF91-5DFE-4FB9-A04A-0037694A0A0D}"/>
            </a:ext>
          </a:extLst>
        </xdr:cNvPr>
        <xdr:cNvSpPr/>
      </xdr:nvSpPr>
      <xdr:spPr>
        <a:xfrm>
          <a:off x="3076575" y="868394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19</xdr:col>
      <xdr:colOff>133350</xdr:colOff>
      <xdr:row>749</xdr:row>
      <xdr:rowOff>0</xdr:rowOff>
    </xdr:from>
    <xdr:to>
      <xdr:col>20</xdr:col>
      <xdr:colOff>114300</xdr:colOff>
      <xdr:row>754</xdr:row>
      <xdr:rowOff>133350</xdr:rowOff>
    </xdr:to>
    <xdr:sp macro="" textlink="">
      <xdr:nvSpPr>
        <xdr:cNvPr id="696" name="Right Bracket 695">
          <a:extLst>
            <a:ext uri="{FF2B5EF4-FFF2-40B4-BE49-F238E27FC236}">
              <a16:creationId xmlns:a16="http://schemas.microsoft.com/office/drawing/2014/main" id="{CFD5A238-2712-459A-BAC8-04BDCC90215E}"/>
            </a:ext>
          </a:extLst>
        </xdr:cNvPr>
        <xdr:cNvSpPr/>
      </xdr:nvSpPr>
      <xdr:spPr>
        <a:xfrm>
          <a:off x="3209925" y="868394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26</xdr:col>
      <xdr:colOff>133350</xdr:colOff>
      <xdr:row>749</xdr:row>
      <xdr:rowOff>9525</xdr:rowOff>
    </xdr:from>
    <xdr:to>
      <xdr:col>27</xdr:col>
      <xdr:colOff>85726</xdr:colOff>
      <xdr:row>755</xdr:row>
      <xdr:rowOff>4761</xdr:rowOff>
    </xdr:to>
    <xdr:sp macro="" textlink="">
      <xdr:nvSpPr>
        <xdr:cNvPr id="697" name="Left Bracket 696">
          <a:extLst>
            <a:ext uri="{FF2B5EF4-FFF2-40B4-BE49-F238E27FC236}">
              <a16:creationId xmlns:a16="http://schemas.microsoft.com/office/drawing/2014/main" id="{3BAA232E-23F1-48DF-BAF7-ADE852FE55DE}"/>
            </a:ext>
          </a:extLst>
        </xdr:cNvPr>
        <xdr:cNvSpPr/>
      </xdr:nvSpPr>
      <xdr:spPr>
        <a:xfrm>
          <a:off x="4343400" y="868489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32</xdr:col>
      <xdr:colOff>57150</xdr:colOff>
      <xdr:row>749</xdr:row>
      <xdr:rowOff>9525</xdr:rowOff>
    </xdr:from>
    <xdr:to>
      <xdr:col>33</xdr:col>
      <xdr:colOff>38100</xdr:colOff>
      <xdr:row>755</xdr:row>
      <xdr:rowOff>0</xdr:rowOff>
    </xdr:to>
    <xdr:sp macro="" textlink="">
      <xdr:nvSpPr>
        <xdr:cNvPr id="698" name="Right Bracket 697">
          <a:extLst>
            <a:ext uri="{FF2B5EF4-FFF2-40B4-BE49-F238E27FC236}">
              <a16:creationId xmlns:a16="http://schemas.microsoft.com/office/drawing/2014/main" id="{F6A941D4-ED0A-4A41-BAF3-28F371EF3E61}"/>
            </a:ext>
          </a:extLst>
        </xdr:cNvPr>
        <xdr:cNvSpPr/>
      </xdr:nvSpPr>
      <xdr:spPr>
        <a:xfrm>
          <a:off x="5238750" y="868489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34</xdr:col>
      <xdr:colOff>0</xdr:colOff>
      <xdr:row>749</xdr:row>
      <xdr:rowOff>0</xdr:rowOff>
    </xdr:from>
    <xdr:to>
      <xdr:col>34</xdr:col>
      <xdr:colOff>114301</xdr:colOff>
      <xdr:row>754</xdr:row>
      <xdr:rowOff>138111</xdr:rowOff>
    </xdr:to>
    <xdr:sp macro="" textlink="">
      <xdr:nvSpPr>
        <xdr:cNvPr id="699" name="Left Bracket 698">
          <a:extLst>
            <a:ext uri="{FF2B5EF4-FFF2-40B4-BE49-F238E27FC236}">
              <a16:creationId xmlns:a16="http://schemas.microsoft.com/office/drawing/2014/main" id="{DF2F8A2C-9B80-40D9-87D8-05CE520C20CE}"/>
            </a:ext>
          </a:extLst>
        </xdr:cNvPr>
        <xdr:cNvSpPr/>
      </xdr:nvSpPr>
      <xdr:spPr>
        <a:xfrm>
          <a:off x="5505450" y="868394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34</xdr:col>
      <xdr:colOff>133350</xdr:colOff>
      <xdr:row>749</xdr:row>
      <xdr:rowOff>0</xdr:rowOff>
    </xdr:from>
    <xdr:to>
      <xdr:col>35</xdr:col>
      <xdr:colOff>114300</xdr:colOff>
      <xdr:row>754</xdr:row>
      <xdr:rowOff>133350</xdr:rowOff>
    </xdr:to>
    <xdr:sp macro="" textlink="">
      <xdr:nvSpPr>
        <xdr:cNvPr id="700" name="Right Bracket 699">
          <a:extLst>
            <a:ext uri="{FF2B5EF4-FFF2-40B4-BE49-F238E27FC236}">
              <a16:creationId xmlns:a16="http://schemas.microsoft.com/office/drawing/2014/main" id="{94956FA0-EB68-4DB9-8FF5-443197E8EA41}"/>
            </a:ext>
          </a:extLst>
        </xdr:cNvPr>
        <xdr:cNvSpPr/>
      </xdr:nvSpPr>
      <xdr:spPr>
        <a:xfrm>
          <a:off x="5638800" y="868394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7</xdr:col>
      <xdr:colOff>9525</xdr:colOff>
      <xdr:row>755</xdr:row>
      <xdr:rowOff>133350</xdr:rowOff>
    </xdr:from>
    <xdr:to>
      <xdr:col>7</xdr:col>
      <xdr:colOff>123826</xdr:colOff>
      <xdr:row>761</xdr:row>
      <xdr:rowOff>128586</xdr:rowOff>
    </xdr:to>
    <xdr:sp macro="" textlink="">
      <xdr:nvSpPr>
        <xdr:cNvPr id="701" name="Left Bracket 700">
          <a:extLst>
            <a:ext uri="{FF2B5EF4-FFF2-40B4-BE49-F238E27FC236}">
              <a16:creationId xmlns:a16="http://schemas.microsoft.com/office/drawing/2014/main" id="{3371FE0E-7CA3-42B5-8D0A-749FBA452A26}"/>
            </a:ext>
          </a:extLst>
        </xdr:cNvPr>
        <xdr:cNvSpPr/>
      </xdr:nvSpPr>
      <xdr:spPr>
        <a:xfrm>
          <a:off x="1143000" y="928306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9525</xdr:colOff>
      <xdr:row>756</xdr:row>
      <xdr:rowOff>0</xdr:rowOff>
    </xdr:from>
    <xdr:to>
      <xdr:col>9</xdr:col>
      <xdr:colOff>152400</xdr:colOff>
      <xdr:row>761</xdr:row>
      <xdr:rowOff>133350</xdr:rowOff>
    </xdr:to>
    <xdr:sp macro="" textlink="">
      <xdr:nvSpPr>
        <xdr:cNvPr id="702" name="Right Bracket 701">
          <a:extLst>
            <a:ext uri="{FF2B5EF4-FFF2-40B4-BE49-F238E27FC236}">
              <a16:creationId xmlns:a16="http://schemas.microsoft.com/office/drawing/2014/main" id="{05FAFEEB-491F-4126-B3F7-6E7766D8E7CE}"/>
            </a:ext>
          </a:extLst>
        </xdr:cNvPr>
        <xdr:cNvSpPr/>
      </xdr:nvSpPr>
      <xdr:spPr>
        <a:xfrm>
          <a:off x="1466850" y="928401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10</xdr:col>
      <xdr:colOff>133350</xdr:colOff>
      <xdr:row>756</xdr:row>
      <xdr:rowOff>9525</xdr:rowOff>
    </xdr:from>
    <xdr:to>
      <xdr:col>11</xdr:col>
      <xdr:colOff>85726</xdr:colOff>
      <xdr:row>762</xdr:row>
      <xdr:rowOff>4761</xdr:rowOff>
    </xdr:to>
    <xdr:sp macro="" textlink="">
      <xdr:nvSpPr>
        <xdr:cNvPr id="703" name="Left Bracket 702">
          <a:extLst>
            <a:ext uri="{FF2B5EF4-FFF2-40B4-BE49-F238E27FC236}">
              <a16:creationId xmlns:a16="http://schemas.microsoft.com/office/drawing/2014/main" id="{032A8F49-C3A8-4667-953D-6CABCFE8AB52}"/>
            </a:ext>
          </a:extLst>
        </xdr:cNvPr>
        <xdr:cNvSpPr/>
      </xdr:nvSpPr>
      <xdr:spPr>
        <a:xfrm>
          <a:off x="1752600" y="928497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16</xdr:col>
      <xdr:colOff>47625</xdr:colOff>
      <xdr:row>756</xdr:row>
      <xdr:rowOff>9525</xdr:rowOff>
    </xdr:from>
    <xdr:to>
      <xdr:col>17</xdr:col>
      <xdr:colOff>28575</xdr:colOff>
      <xdr:row>762</xdr:row>
      <xdr:rowOff>0</xdr:rowOff>
    </xdr:to>
    <xdr:sp macro="" textlink="">
      <xdr:nvSpPr>
        <xdr:cNvPr id="704" name="Right Bracket 703">
          <a:extLst>
            <a:ext uri="{FF2B5EF4-FFF2-40B4-BE49-F238E27FC236}">
              <a16:creationId xmlns:a16="http://schemas.microsoft.com/office/drawing/2014/main" id="{DBC2F724-B74D-4F36-9C49-67323A6BC795}"/>
            </a:ext>
          </a:extLst>
        </xdr:cNvPr>
        <xdr:cNvSpPr/>
      </xdr:nvSpPr>
      <xdr:spPr>
        <a:xfrm>
          <a:off x="2638425" y="928497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19</xdr:col>
      <xdr:colOff>0</xdr:colOff>
      <xdr:row>756</xdr:row>
      <xdr:rowOff>0</xdr:rowOff>
    </xdr:from>
    <xdr:to>
      <xdr:col>19</xdr:col>
      <xdr:colOff>114301</xdr:colOff>
      <xdr:row>761</xdr:row>
      <xdr:rowOff>138111</xdr:rowOff>
    </xdr:to>
    <xdr:sp macro="" textlink="">
      <xdr:nvSpPr>
        <xdr:cNvPr id="705" name="Left Bracket 704">
          <a:extLst>
            <a:ext uri="{FF2B5EF4-FFF2-40B4-BE49-F238E27FC236}">
              <a16:creationId xmlns:a16="http://schemas.microsoft.com/office/drawing/2014/main" id="{3F17B0F9-1153-45B1-9901-29C26FBFDBD2}"/>
            </a:ext>
          </a:extLst>
        </xdr:cNvPr>
        <xdr:cNvSpPr/>
      </xdr:nvSpPr>
      <xdr:spPr>
        <a:xfrm>
          <a:off x="3076575" y="928401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19</xdr:col>
      <xdr:colOff>133350</xdr:colOff>
      <xdr:row>756</xdr:row>
      <xdr:rowOff>0</xdr:rowOff>
    </xdr:from>
    <xdr:to>
      <xdr:col>20</xdr:col>
      <xdr:colOff>114300</xdr:colOff>
      <xdr:row>761</xdr:row>
      <xdr:rowOff>133350</xdr:rowOff>
    </xdr:to>
    <xdr:sp macro="" textlink="">
      <xdr:nvSpPr>
        <xdr:cNvPr id="706" name="Right Bracket 705">
          <a:extLst>
            <a:ext uri="{FF2B5EF4-FFF2-40B4-BE49-F238E27FC236}">
              <a16:creationId xmlns:a16="http://schemas.microsoft.com/office/drawing/2014/main" id="{9267655F-B29B-44B4-B12A-D7A048469BF6}"/>
            </a:ext>
          </a:extLst>
        </xdr:cNvPr>
        <xdr:cNvSpPr/>
      </xdr:nvSpPr>
      <xdr:spPr>
        <a:xfrm>
          <a:off x="3209925" y="928401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26</xdr:col>
      <xdr:colOff>133350</xdr:colOff>
      <xdr:row>756</xdr:row>
      <xdr:rowOff>9525</xdr:rowOff>
    </xdr:from>
    <xdr:to>
      <xdr:col>27</xdr:col>
      <xdr:colOff>85726</xdr:colOff>
      <xdr:row>762</xdr:row>
      <xdr:rowOff>4761</xdr:rowOff>
    </xdr:to>
    <xdr:sp macro="" textlink="">
      <xdr:nvSpPr>
        <xdr:cNvPr id="707" name="Left Bracket 706">
          <a:extLst>
            <a:ext uri="{FF2B5EF4-FFF2-40B4-BE49-F238E27FC236}">
              <a16:creationId xmlns:a16="http://schemas.microsoft.com/office/drawing/2014/main" id="{274A3AC8-0034-46AE-887A-8908CF9D8E74}"/>
            </a:ext>
          </a:extLst>
        </xdr:cNvPr>
        <xdr:cNvSpPr/>
      </xdr:nvSpPr>
      <xdr:spPr>
        <a:xfrm>
          <a:off x="4343400" y="928497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32</xdr:col>
      <xdr:colOff>57150</xdr:colOff>
      <xdr:row>756</xdr:row>
      <xdr:rowOff>9525</xdr:rowOff>
    </xdr:from>
    <xdr:to>
      <xdr:col>33</xdr:col>
      <xdr:colOff>38100</xdr:colOff>
      <xdr:row>762</xdr:row>
      <xdr:rowOff>0</xdr:rowOff>
    </xdr:to>
    <xdr:sp macro="" textlink="">
      <xdr:nvSpPr>
        <xdr:cNvPr id="708" name="Right Bracket 707">
          <a:extLst>
            <a:ext uri="{FF2B5EF4-FFF2-40B4-BE49-F238E27FC236}">
              <a16:creationId xmlns:a16="http://schemas.microsoft.com/office/drawing/2014/main" id="{45DB8060-E1EB-481F-B32F-53B023A11397}"/>
            </a:ext>
          </a:extLst>
        </xdr:cNvPr>
        <xdr:cNvSpPr/>
      </xdr:nvSpPr>
      <xdr:spPr>
        <a:xfrm>
          <a:off x="5238750" y="928497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34</xdr:col>
      <xdr:colOff>0</xdr:colOff>
      <xdr:row>756</xdr:row>
      <xdr:rowOff>0</xdr:rowOff>
    </xdr:from>
    <xdr:to>
      <xdr:col>34</xdr:col>
      <xdr:colOff>114301</xdr:colOff>
      <xdr:row>761</xdr:row>
      <xdr:rowOff>138111</xdr:rowOff>
    </xdr:to>
    <xdr:sp macro="" textlink="">
      <xdr:nvSpPr>
        <xdr:cNvPr id="709" name="Left Bracket 708">
          <a:extLst>
            <a:ext uri="{FF2B5EF4-FFF2-40B4-BE49-F238E27FC236}">
              <a16:creationId xmlns:a16="http://schemas.microsoft.com/office/drawing/2014/main" id="{B2BCECB9-3CFA-4D3B-A08F-A84A609B43CA}"/>
            </a:ext>
          </a:extLst>
        </xdr:cNvPr>
        <xdr:cNvSpPr/>
      </xdr:nvSpPr>
      <xdr:spPr>
        <a:xfrm>
          <a:off x="5505450" y="928401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34</xdr:col>
      <xdr:colOff>133350</xdr:colOff>
      <xdr:row>756</xdr:row>
      <xdr:rowOff>0</xdr:rowOff>
    </xdr:from>
    <xdr:to>
      <xdr:col>35</xdr:col>
      <xdr:colOff>114300</xdr:colOff>
      <xdr:row>761</xdr:row>
      <xdr:rowOff>133350</xdr:rowOff>
    </xdr:to>
    <xdr:sp macro="" textlink="">
      <xdr:nvSpPr>
        <xdr:cNvPr id="710" name="Right Bracket 709">
          <a:extLst>
            <a:ext uri="{FF2B5EF4-FFF2-40B4-BE49-F238E27FC236}">
              <a16:creationId xmlns:a16="http://schemas.microsoft.com/office/drawing/2014/main" id="{D7EA3EAC-AE5D-4F92-AC50-E40CC666EDCD}"/>
            </a:ext>
          </a:extLst>
        </xdr:cNvPr>
        <xdr:cNvSpPr/>
      </xdr:nvSpPr>
      <xdr:spPr>
        <a:xfrm>
          <a:off x="5638800" y="9284017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7</xdr:col>
      <xdr:colOff>9525</xdr:colOff>
      <xdr:row>762</xdr:row>
      <xdr:rowOff>133350</xdr:rowOff>
    </xdr:from>
    <xdr:to>
      <xdr:col>7</xdr:col>
      <xdr:colOff>123826</xdr:colOff>
      <xdr:row>768</xdr:row>
      <xdr:rowOff>128586</xdr:rowOff>
    </xdr:to>
    <xdr:sp macro="" textlink="">
      <xdr:nvSpPr>
        <xdr:cNvPr id="711" name="Left Bracket 710">
          <a:extLst>
            <a:ext uri="{FF2B5EF4-FFF2-40B4-BE49-F238E27FC236}">
              <a16:creationId xmlns:a16="http://schemas.microsoft.com/office/drawing/2014/main" id="{80F8F9CD-FD7F-4B90-BACA-CB6B2C22D0BD}"/>
            </a:ext>
          </a:extLst>
        </xdr:cNvPr>
        <xdr:cNvSpPr/>
      </xdr:nvSpPr>
      <xdr:spPr>
        <a:xfrm>
          <a:off x="1143000" y="9383077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9525</xdr:colOff>
      <xdr:row>763</xdr:row>
      <xdr:rowOff>0</xdr:rowOff>
    </xdr:from>
    <xdr:to>
      <xdr:col>9</xdr:col>
      <xdr:colOff>152400</xdr:colOff>
      <xdr:row>768</xdr:row>
      <xdr:rowOff>133350</xdr:rowOff>
    </xdr:to>
    <xdr:sp macro="" textlink="">
      <xdr:nvSpPr>
        <xdr:cNvPr id="712" name="Right Bracket 711">
          <a:extLst>
            <a:ext uri="{FF2B5EF4-FFF2-40B4-BE49-F238E27FC236}">
              <a16:creationId xmlns:a16="http://schemas.microsoft.com/office/drawing/2014/main" id="{D8D48156-5B49-4224-B9C0-0783518C3972}"/>
            </a:ext>
          </a:extLst>
        </xdr:cNvPr>
        <xdr:cNvSpPr/>
      </xdr:nvSpPr>
      <xdr:spPr>
        <a:xfrm>
          <a:off x="1466850" y="938403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10</xdr:col>
      <xdr:colOff>133350</xdr:colOff>
      <xdr:row>763</xdr:row>
      <xdr:rowOff>9525</xdr:rowOff>
    </xdr:from>
    <xdr:to>
      <xdr:col>11</xdr:col>
      <xdr:colOff>85726</xdr:colOff>
      <xdr:row>769</xdr:row>
      <xdr:rowOff>4761</xdr:rowOff>
    </xdr:to>
    <xdr:sp macro="" textlink="">
      <xdr:nvSpPr>
        <xdr:cNvPr id="713" name="Left Bracket 712">
          <a:extLst>
            <a:ext uri="{FF2B5EF4-FFF2-40B4-BE49-F238E27FC236}">
              <a16:creationId xmlns:a16="http://schemas.microsoft.com/office/drawing/2014/main" id="{9232916B-B821-4DA5-8F97-C0BC2B5C6B62}"/>
            </a:ext>
          </a:extLst>
        </xdr:cNvPr>
        <xdr:cNvSpPr/>
      </xdr:nvSpPr>
      <xdr:spPr>
        <a:xfrm>
          <a:off x="1752600" y="938498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16</xdr:col>
      <xdr:colOff>47625</xdr:colOff>
      <xdr:row>763</xdr:row>
      <xdr:rowOff>9525</xdr:rowOff>
    </xdr:from>
    <xdr:to>
      <xdr:col>17</xdr:col>
      <xdr:colOff>28575</xdr:colOff>
      <xdr:row>769</xdr:row>
      <xdr:rowOff>0</xdr:rowOff>
    </xdr:to>
    <xdr:sp macro="" textlink="">
      <xdr:nvSpPr>
        <xdr:cNvPr id="714" name="Right Bracket 713">
          <a:extLst>
            <a:ext uri="{FF2B5EF4-FFF2-40B4-BE49-F238E27FC236}">
              <a16:creationId xmlns:a16="http://schemas.microsoft.com/office/drawing/2014/main" id="{350FAF7A-AC2D-48EA-A2E1-564DE1FBF1F5}"/>
            </a:ext>
          </a:extLst>
        </xdr:cNvPr>
        <xdr:cNvSpPr/>
      </xdr:nvSpPr>
      <xdr:spPr>
        <a:xfrm>
          <a:off x="2638425" y="938498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19</xdr:col>
      <xdr:colOff>0</xdr:colOff>
      <xdr:row>763</xdr:row>
      <xdr:rowOff>0</xdr:rowOff>
    </xdr:from>
    <xdr:to>
      <xdr:col>19</xdr:col>
      <xdr:colOff>114301</xdr:colOff>
      <xdr:row>768</xdr:row>
      <xdr:rowOff>138111</xdr:rowOff>
    </xdr:to>
    <xdr:sp macro="" textlink="">
      <xdr:nvSpPr>
        <xdr:cNvPr id="715" name="Left Bracket 714">
          <a:extLst>
            <a:ext uri="{FF2B5EF4-FFF2-40B4-BE49-F238E27FC236}">
              <a16:creationId xmlns:a16="http://schemas.microsoft.com/office/drawing/2014/main" id="{8E67A7ED-E050-44F7-BCC8-BECCC2D94581}"/>
            </a:ext>
          </a:extLst>
        </xdr:cNvPr>
        <xdr:cNvSpPr/>
      </xdr:nvSpPr>
      <xdr:spPr>
        <a:xfrm>
          <a:off x="3076575" y="938403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19</xdr:col>
      <xdr:colOff>133350</xdr:colOff>
      <xdr:row>763</xdr:row>
      <xdr:rowOff>0</xdr:rowOff>
    </xdr:from>
    <xdr:to>
      <xdr:col>20</xdr:col>
      <xdr:colOff>114300</xdr:colOff>
      <xdr:row>768</xdr:row>
      <xdr:rowOff>133350</xdr:rowOff>
    </xdr:to>
    <xdr:sp macro="" textlink="">
      <xdr:nvSpPr>
        <xdr:cNvPr id="716" name="Right Bracket 715">
          <a:extLst>
            <a:ext uri="{FF2B5EF4-FFF2-40B4-BE49-F238E27FC236}">
              <a16:creationId xmlns:a16="http://schemas.microsoft.com/office/drawing/2014/main" id="{A8519D30-35A5-4FC7-A22F-D6CDDD06D26F}"/>
            </a:ext>
          </a:extLst>
        </xdr:cNvPr>
        <xdr:cNvSpPr/>
      </xdr:nvSpPr>
      <xdr:spPr>
        <a:xfrm>
          <a:off x="3209925" y="938403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26</xdr:col>
      <xdr:colOff>133350</xdr:colOff>
      <xdr:row>763</xdr:row>
      <xdr:rowOff>9525</xdr:rowOff>
    </xdr:from>
    <xdr:to>
      <xdr:col>27</xdr:col>
      <xdr:colOff>85726</xdr:colOff>
      <xdr:row>769</xdr:row>
      <xdr:rowOff>4761</xdr:rowOff>
    </xdr:to>
    <xdr:sp macro="" textlink="">
      <xdr:nvSpPr>
        <xdr:cNvPr id="717" name="Left Bracket 716">
          <a:extLst>
            <a:ext uri="{FF2B5EF4-FFF2-40B4-BE49-F238E27FC236}">
              <a16:creationId xmlns:a16="http://schemas.microsoft.com/office/drawing/2014/main" id="{4A7A8AFC-2DA6-47EF-BDB0-849BD5A0DA74}"/>
            </a:ext>
          </a:extLst>
        </xdr:cNvPr>
        <xdr:cNvSpPr/>
      </xdr:nvSpPr>
      <xdr:spPr>
        <a:xfrm>
          <a:off x="4343400" y="938498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32</xdr:col>
      <xdr:colOff>57150</xdr:colOff>
      <xdr:row>763</xdr:row>
      <xdr:rowOff>9525</xdr:rowOff>
    </xdr:from>
    <xdr:to>
      <xdr:col>33</xdr:col>
      <xdr:colOff>38100</xdr:colOff>
      <xdr:row>769</xdr:row>
      <xdr:rowOff>0</xdr:rowOff>
    </xdr:to>
    <xdr:sp macro="" textlink="">
      <xdr:nvSpPr>
        <xdr:cNvPr id="718" name="Right Bracket 717">
          <a:extLst>
            <a:ext uri="{FF2B5EF4-FFF2-40B4-BE49-F238E27FC236}">
              <a16:creationId xmlns:a16="http://schemas.microsoft.com/office/drawing/2014/main" id="{F6A491C1-94A0-407E-8694-10C042724420}"/>
            </a:ext>
          </a:extLst>
        </xdr:cNvPr>
        <xdr:cNvSpPr/>
      </xdr:nvSpPr>
      <xdr:spPr>
        <a:xfrm>
          <a:off x="5238750" y="938498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34</xdr:col>
      <xdr:colOff>0</xdr:colOff>
      <xdr:row>763</xdr:row>
      <xdr:rowOff>0</xdr:rowOff>
    </xdr:from>
    <xdr:to>
      <xdr:col>34</xdr:col>
      <xdr:colOff>114301</xdr:colOff>
      <xdr:row>768</xdr:row>
      <xdr:rowOff>138111</xdr:rowOff>
    </xdr:to>
    <xdr:sp macro="" textlink="">
      <xdr:nvSpPr>
        <xdr:cNvPr id="719" name="Left Bracket 718">
          <a:extLst>
            <a:ext uri="{FF2B5EF4-FFF2-40B4-BE49-F238E27FC236}">
              <a16:creationId xmlns:a16="http://schemas.microsoft.com/office/drawing/2014/main" id="{E125E711-E4EA-4E47-808D-D2409C3E19AA}"/>
            </a:ext>
          </a:extLst>
        </xdr:cNvPr>
        <xdr:cNvSpPr/>
      </xdr:nvSpPr>
      <xdr:spPr>
        <a:xfrm>
          <a:off x="5505450" y="938403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34</xdr:col>
      <xdr:colOff>133350</xdr:colOff>
      <xdr:row>763</xdr:row>
      <xdr:rowOff>0</xdr:rowOff>
    </xdr:from>
    <xdr:to>
      <xdr:col>35</xdr:col>
      <xdr:colOff>114300</xdr:colOff>
      <xdr:row>768</xdr:row>
      <xdr:rowOff>133350</xdr:rowOff>
    </xdr:to>
    <xdr:sp macro="" textlink="">
      <xdr:nvSpPr>
        <xdr:cNvPr id="720" name="Right Bracket 719">
          <a:extLst>
            <a:ext uri="{FF2B5EF4-FFF2-40B4-BE49-F238E27FC236}">
              <a16:creationId xmlns:a16="http://schemas.microsoft.com/office/drawing/2014/main" id="{6F3CC6DF-3BF5-4543-8510-697E160D165E}"/>
            </a:ext>
          </a:extLst>
        </xdr:cNvPr>
        <xdr:cNvSpPr/>
      </xdr:nvSpPr>
      <xdr:spPr>
        <a:xfrm>
          <a:off x="5638800" y="938403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7</xdr:col>
      <xdr:colOff>9525</xdr:colOff>
      <xdr:row>769</xdr:row>
      <xdr:rowOff>133350</xdr:rowOff>
    </xdr:from>
    <xdr:to>
      <xdr:col>7</xdr:col>
      <xdr:colOff>123826</xdr:colOff>
      <xdr:row>775</xdr:row>
      <xdr:rowOff>128586</xdr:rowOff>
    </xdr:to>
    <xdr:sp macro="" textlink="">
      <xdr:nvSpPr>
        <xdr:cNvPr id="721" name="Left Bracket 720">
          <a:extLst>
            <a:ext uri="{FF2B5EF4-FFF2-40B4-BE49-F238E27FC236}">
              <a16:creationId xmlns:a16="http://schemas.microsoft.com/office/drawing/2014/main" id="{FB834A1C-DAC1-44C8-AA1F-20AF5DAB6A68}"/>
            </a:ext>
          </a:extLst>
        </xdr:cNvPr>
        <xdr:cNvSpPr/>
      </xdr:nvSpPr>
      <xdr:spPr>
        <a:xfrm>
          <a:off x="1143000" y="9483090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9525</xdr:colOff>
      <xdr:row>770</xdr:row>
      <xdr:rowOff>0</xdr:rowOff>
    </xdr:from>
    <xdr:to>
      <xdr:col>9</xdr:col>
      <xdr:colOff>152400</xdr:colOff>
      <xdr:row>775</xdr:row>
      <xdr:rowOff>133350</xdr:rowOff>
    </xdr:to>
    <xdr:sp macro="" textlink="">
      <xdr:nvSpPr>
        <xdr:cNvPr id="722" name="Right Bracket 721">
          <a:extLst>
            <a:ext uri="{FF2B5EF4-FFF2-40B4-BE49-F238E27FC236}">
              <a16:creationId xmlns:a16="http://schemas.microsoft.com/office/drawing/2014/main" id="{778672E8-EA40-42D7-A745-56AB619A37CF}"/>
            </a:ext>
          </a:extLst>
        </xdr:cNvPr>
        <xdr:cNvSpPr/>
      </xdr:nvSpPr>
      <xdr:spPr>
        <a:xfrm>
          <a:off x="1466850" y="948404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10</xdr:col>
      <xdr:colOff>133350</xdr:colOff>
      <xdr:row>770</xdr:row>
      <xdr:rowOff>9525</xdr:rowOff>
    </xdr:from>
    <xdr:to>
      <xdr:col>11</xdr:col>
      <xdr:colOff>85726</xdr:colOff>
      <xdr:row>776</xdr:row>
      <xdr:rowOff>4761</xdr:rowOff>
    </xdr:to>
    <xdr:sp macro="" textlink="">
      <xdr:nvSpPr>
        <xdr:cNvPr id="723" name="Left Bracket 722">
          <a:extLst>
            <a:ext uri="{FF2B5EF4-FFF2-40B4-BE49-F238E27FC236}">
              <a16:creationId xmlns:a16="http://schemas.microsoft.com/office/drawing/2014/main" id="{37472EB7-10B2-4142-8791-874B81E0865E}"/>
            </a:ext>
          </a:extLst>
        </xdr:cNvPr>
        <xdr:cNvSpPr/>
      </xdr:nvSpPr>
      <xdr:spPr>
        <a:xfrm>
          <a:off x="1752600" y="948499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16</xdr:col>
      <xdr:colOff>47625</xdr:colOff>
      <xdr:row>770</xdr:row>
      <xdr:rowOff>9525</xdr:rowOff>
    </xdr:from>
    <xdr:to>
      <xdr:col>17</xdr:col>
      <xdr:colOff>28575</xdr:colOff>
      <xdr:row>776</xdr:row>
      <xdr:rowOff>0</xdr:rowOff>
    </xdr:to>
    <xdr:sp macro="" textlink="">
      <xdr:nvSpPr>
        <xdr:cNvPr id="724" name="Right Bracket 723">
          <a:extLst>
            <a:ext uri="{FF2B5EF4-FFF2-40B4-BE49-F238E27FC236}">
              <a16:creationId xmlns:a16="http://schemas.microsoft.com/office/drawing/2014/main" id="{9A749871-3F68-4D40-B029-B0662837EFA0}"/>
            </a:ext>
          </a:extLst>
        </xdr:cNvPr>
        <xdr:cNvSpPr/>
      </xdr:nvSpPr>
      <xdr:spPr>
        <a:xfrm>
          <a:off x="2638425" y="948499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19</xdr:col>
      <xdr:colOff>0</xdr:colOff>
      <xdr:row>770</xdr:row>
      <xdr:rowOff>0</xdr:rowOff>
    </xdr:from>
    <xdr:to>
      <xdr:col>19</xdr:col>
      <xdr:colOff>114301</xdr:colOff>
      <xdr:row>775</xdr:row>
      <xdr:rowOff>138111</xdr:rowOff>
    </xdr:to>
    <xdr:sp macro="" textlink="">
      <xdr:nvSpPr>
        <xdr:cNvPr id="725" name="Left Bracket 724">
          <a:extLst>
            <a:ext uri="{FF2B5EF4-FFF2-40B4-BE49-F238E27FC236}">
              <a16:creationId xmlns:a16="http://schemas.microsoft.com/office/drawing/2014/main" id="{CB89293B-E728-4731-9DD2-24E5F4D75D73}"/>
            </a:ext>
          </a:extLst>
        </xdr:cNvPr>
        <xdr:cNvSpPr/>
      </xdr:nvSpPr>
      <xdr:spPr>
        <a:xfrm>
          <a:off x="3076575" y="948404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19</xdr:col>
      <xdr:colOff>133350</xdr:colOff>
      <xdr:row>770</xdr:row>
      <xdr:rowOff>0</xdr:rowOff>
    </xdr:from>
    <xdr:to>
      <xdr:col>20</xdr:col>
      <xdr:colOff>114300</xdr:colOff>
      <xdr:row>775</xdr:row>
      <xdr:rowOff>133350</xdr:rowOff>
    </xdr:to>
    <xdr:sp macro="" textlink="">
      <xdr:nvSpPr>
        <xdr:cNvPr id="726" name="Right Bracket 725">
          <a:extLst>
            <a:ext uri="{FF2B5EF4-FFF2-40B4-BE49-F238E27FC236}">
              <a16:creationId xmlns:a16="http://schemas.microsoft.com/office/drawing/2014/main" id="{3AA29124-F28F-4909-A79E-D1D9F36045F1}"/>
            </a:ext>
          </a:extLst>
        </xdr:cNvPr>
        <xdr:cNvSpPr/>
      </xdr:nvSpPr>
      <xdr:spPr>
        <a:xfrm>
          <a:off x="3209925" y="948404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26</xdr:col>
      <xdr:colOff>133350</xdr:colOff>
      <xdr:row>770</xdr:row>
      <xdr:rowOff>9525</xdr:rowOff>
    </xdr:from>
    <xdr:to>
      <xdr:col>27</xdr:col>
      <xdr:colOff>85726</xdr:colOff>
      <xdr:row>776</xdr:row>
      <xdr:rowOff>4761</xdr:rowOff>
    </xdr:to>
    <xdr:sp macro="" textlink="">
      <xdr:nvSpPr>
        <xdr:cNvPr id="727" name="Left Bracket 726">
          <a:extLst>
            <a:ext uri="{FF2B5EF4-FFF2-40B4-BE49-F238E27FC236}">
              <a16:creationId xmlns:a16="http://schemas.microsoft.com/office/drawing/2014/main" id="{407298F1-A803-4D81-B6B2-30B806EF80B2}"/>
            </a:ext>
          </a:extLst>
        </xdr:cNvPr>
        <xdr:cNvSpPr/>
      </xdr:nvSpPr>
      <xdr:spPr>
        <a:xfrm>
          <a:off x="4343400" y="94849950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32</xdr:col>
      <xdr:colOff>57150</xdr:colOff>
      <xdr:row>770</xdr:row>
      <xdr:rowOff>9525</xdr:rowOff>
    </xdr:from>
    <xdr:to>
      <xdr:col>33</xdr:col>
      <xdr:colOff>38100</xdr:colOff>
      <xdr:row>776</xdr:row>
      <xdr:rowOff>0</xdr:rowOff>
    </xdr:to>
    <xdr:sp macro="" textlink="">
      <xdr:nvSpPr>
        <xdr:cNvPr id="728" name="Right Bracket 727">
          <a:extLst>
            <a:ext uri="{FF2B5EF4-FFF2-40B4-BE49-F238E27FC236}">
              <a16:creationId xmlns:a16="http://schemas.microsoft.com/office/drawing/2014/main" id="{33845CE7-1B2C-4CB4-83A0-D32AD1A1F753}"/>
            </a:ext>
          </a:extLst>
        </xdr:cNvPr>
        <xdr:cNvSpPr/>
      </xdr:nvSpPr>
      <xdr:spPr>
        <a:xfrm>
          <a:off x="5238750" y="948499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34</xdr:col>
      <xdr:colOff>0</xdr:colOff>
      <xdr:row>770</xdr:row>
      <xdr:rowOff>0</xdr:rowOff>
    </xdr:from>
    <xdr:to>
      <xdr:col>34</xdr:col>
      <xdr:colOff>114301</xdr:colOff>
      <xdr:row>775</xdr:row>
      <xdr:rowOff>138111</xdr:rowOff>
    </xdr:to>
    <xdr:sp macro="" textlink="">
      <xdr:nvSpPr>
        <xdr:cNvPr id="729" name="Left Bracket 728">
          <a:extLst>
            <a:ext uri="{FF2B5EF4-FFF2-40B4-BE49-F238E27FC236}">
              <a16:creationId xmlns:a16="http://schemas.microsoft.com/office/drawing/2014/main" id="{7CE377FE-1ECC-4F45-A6D6-7CA8CC11D1BD}"/>
            </a:ext>
          </a:extLst>
        </xdr:cNvPr>
        <xdr:cNvSpPr/>
      </xdr:nvSpPr>
      <xdr:spPr>
        <a:xfrm>
          <a:off x="5505450" y="94840425"/>
          <a:ext cx="114301" cy="852486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34</xdr:col>
      <xdr:colOff>133350</xdr:colOff>
      <xdr:row>770</xdr:row>
      <xdr:rowOff>0</xdr:rowOff>
    </xdr:from>
    <xdr:to>
      <xdr:col>35</xdr:col>
      <xdr:colOff>114300</xdr:colOff>
      <xdr:row>775</xdr:row>
      <xdr:rowOff>133350</xdr:rowOff>
    </xdr:to>
    <xdr:sp macro="" textlink="">
      <xdr:nvSpPr>
        <xdr:cNvPr id="730" name="Right Bracket 729">
          <a:extLst>
            <a:ext uri="{FF2B5EF4-FFF2-40B4-BE49-F238E27FC236}">
              <a16:creationId xmlns:a16="http://schemas.microsoft.com/office/drawing/2014/main" id="{730527CC-A6E8-4816-A16C-3480BA4796A8}"/>
            </a:ext>
          </a:extLst>
        </xdr:cNvPr>
        <xdr:cNvSpPr/>
      </xdr:nvSpPr>
      <xdr:spPr>
        <a:xfrm>
          <a:off x="5638800" y="948404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114301</xdr:colOff>
      <xdr:row>159</xdr:row>
      <xdr:rowOff>9525</xdr:rowOff>
    </xdr:from>
    <xdr:to>
      <xdr:col>10</xdr:col>
      <xdr:colOff>66676</xdr:colOff>
      <xdr:row>165</xdr:row>
      <xdr:rowOff>0</xdr:rowOff>
    </xdr:to>
    <xdr:sp macro="" textlink="">
      <xdr:nvSpPr>
        <xdr:cNvPr id="731" name="Left Bracket 730">
          <a:extLst>
            <a:ext uri="{FF2B5EF4-FFF2-40B4-BE49-F238E27FC236}">
              <a16:creationId xmlns:a16="http://schemas.microsoft.com/office/drawing/2014/main" id="{6CFE2A85-CCF7-43DF-9DA0-7335539F9C0E}"/>
            </a:ext>
          </a:extLst>
        </xdr:cNvPr>
        <xdr:cNvSpPr/>
      </xdr:nvSpPr>
      <xdr:spPr>
        <a:xfrm>
          <a:off x="1247776" y="29670375"/>
          <a:ext cx="114300" cy="847725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39</xdr:col>
      <xdr:colOff>38100</xdr:colOff>
      <xdr:row>159</xdr:row>
      <xdr:rowOff>0</xdr:rowOff>
    </xdr:from>
    <xdr:to>
      <xdr:col>40</xdr:col>
      <xdr:colOff>19050</xdr:colOff>
      <xdr:row>164</xdr:row>
      <xdr:rowOff>133350</xdr:rowOff>
    </xdr:to>
    <xdr:sp macro="" textlink="">
      <xdr:nvSpPr>
        <xdr:cNvPr id="732" name="Right Bracket 731">
          <a:extLst>
            <a:ext uri="{FF2B5EF4-FFF2-40B4-BE49-F238E27FC236}">
              <a16:creationId xmlns:a16="http://schemas.microsoft.com/office/drawing/2014/main" id="{B03A2716-D996-4EE8-A4EA-EA9E9890DFFC}"/>
            </a:ext>
          </a:extLst>
        </xdr:cNvPr>
        <xdr:cNvSpPr/>
      </xdr:nvSpPr>
      <xdr:spPr>
        <a:xfrm>
          <a:off x="6029325" y="2966085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20</xdr:col>
      <xdr:colOff>123825</xdr:colOff>
      <xdr:row>62</xdr:row>
      <xdr:rowOff>123825</xdr:rowOff>
    </xdr:from>
    <xdr:to>
      <xdr:col>26</xdr:col>
      <xdr:colOff>57150</xdr:colOff>
      <xdr:row>69</xdr:row>
      <xdr:rowOff>76200</xdr:rowOff>
    </xdr:to>
    <xdr:grpSp>
      <xdr:nvGrpSpPr>
        <xdr:cNvPr id="733" name="Group 732">
          <a:extLst>
            <a:ext uri="{FF2B5EF4-FFF2-40B4-BE49-F238E27FC236}">
              <a16:creationId xmlns:a16="http://schemas.microsoft.com/office/drawing/2014/main" id="{E8736AC1-1A4C-460E-A208-213E45B49394}"/>
            </a:ext>
          </a:extLst>
        </xdr:cNvPr>
        <xdr:cNvGrpSpPr/>
      </xdr:nvGrpSpPr>
      <xdr:grpSpPr>
        <a:xfrm>
          <a:off x="3362325" y="9401175"/>
          <a:ext cx="904875" cy="952500"/>
          <a:chOff x="8829675" y="8067675"/>
          <a:chExt cx="904875" cy="942975"/>
        </a:xfrm>
      </xdr:grpSpPr>
      <xdr:cxnSp macro="">
        <xdr:nvCxnSpPr>
          <xdr:cNvPr id="734" name="Straight Arrow Connector 733">
            <a:extLst>
              <a:ext uri="{FF2B5EF4-FFF2-40B4-BE49-F238E27FC236}">
                <a16:creationId xmlns:a16="http://schemas.microsoft.com/office/drawing/2014/main" id="{93278308-FC5C-BE03-2310-047AB1319B0C}"/>
              </a:ext>
            </a:extLst>
          </xdr:cNvPr>
          <xdr:cNvCxnSpPr/>
        </xdr:nvCxnSpPr>
        <xdr:spPr>
          <a:xfrm flipV="1">
            <a:off x="8905875" y="8315325"/>
            <a:ext cx="0" cy="561975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35" name="Straight Arrow Connector 734">
            <a:extLst>
              <a:ext uri="{FF2B5EF4-FFF2-40B4-BE49-F238E27FC236}">
                <a16:creationId xmlns:a16="http://schemas.microsoft.com/office/drawing/2014/main" id="{2D69F6C8-865C-74FD-B9AB-8806670DF3A3}"/>
              </a:ext>
            </a:extLst>
          </xdr:cNvPr>
          <xdr:cNvCxnSpPr/>
        </xdr:nvCxnSpPr>
        <xdr:spPr>
          <a:xfrm>
            <a:off x="8905875" y="8877300"/>
            <a:ext cx="533400" cy="0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36" name="TextBox 735">
            <a:extLst>
              <a:ext uri="{FF2B5EF4-FFF2-40B4-BE49-F238E27FC236}">
                <a16:creationId xmlns:a16="http://schemas.microsoft.com/office/drawing/2014/main" id="{B8219195-35E6-E686-2945-5E081E9ED85F}"/>
              </a:ext>
            </a:extLst>
          </xdr:cNvPr>
          <xdr:cNvSpPr txBox="1"/>
        </xdr:nvSpPr>
        <xdr:spPr>
          <a:xfrm>
            <a:off x="9410700" y="8705850"/>
            <a:ext cx="323850" cy="3048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1"/>
          <a:lstStyle/>
          <a:p>
            <a:r>
              <a:rPr lang="tr-TR" sz="800">
                <a:latin typeface="Arial" panose="020B0604020202020204" pitchFamily="34" charset="0"/>
                <a:cs typeface="Arial" panose="020B0604020202020204" pitchFamily="34" charset="0"/>
              </a:rPr>
              <a:t>x</a:t>
            </a:r>
          </a:p>
        </xdr:txBody>
      </xdr:sp>
      <xdr:sp macro="" textlink="">
        <xdr:nvSpPr>
          <xdr:cNvPr id="737" name="TextBox 736">
            <a:extLst>
              <a:ext uri="{FF2B5EF4-FFF2-40B4-BE49-F238E27FC236}">
                <a16:creationId xmlns:a16="http://schemas.microsoft.com/office/drawing/2014/main" id="{476562F3-BFAC-9086-4166-32A807773592}"/>
              </a:ext>
            </a:extLst>
          </xdr:cNvPr>
          <xdr:cNvSpPr txBox="1"/>
        </xdr:nvSpPr>
        <xdr:spPr>
          <a:xfrm>
            <a:off x="8829675" y="8067675"/>
            <a:ext cx="323850" cy="3048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1"/>
          <a:lstStyle/>
          <a:p>
            <a:r>
              <a:rPr lang="tr-TR" sz="800">
                <a:latin typeface="Arial" panose="020B0604020202020204" pitchFamily="34" charset="0"/>
                <a:cs typeface="Arial" panose="020B0604020202020204" pitchFamily="34" charset="0"/>
              </a:rPr>
              <a:t>y</a:t>
            </a:r>
          </a:p>
        </xdr:txBody>
      </xdr:sp>
    </xdr:grpSp>
    <xdr:clientData/>
  </xdr:twoCellAnchor>
  <xdr:twoCellAnchor>
    <xdr:from>
      <xdr:col>2</xdr:col>
      <xdr:colOff>76200</xdr:colOff>
      <xdr:row>4</xdr:row>
      <xdr:rowOff>114300</xdr:rowOff>
    </xdr:from>
    <xdr:to>
      <xdr:col>27</xdr:col>
      <xdr:colOff>4763</xdr:colOff>
      <xdr:row>54</xdr:row>
      <xdr:rowOff>80963</xdr:rowOff>
    </xdr:to>
    <xdr:grpSp>
      <xdr:nvGrpSpPr>
        <xdr:cNvPr id="778" name="Group 777">
          <a:extLst>
            <a:ext uri="{FF2B5EF4-FFF2-40B4-BE49-F238E27FC236}">
              <a16:creationId xmlns:a16="http://schemas.microsoft.com/office/drawing/2014/main" id="{9DD5687D-882E-4B32-DA9A-BB5C69DFE115}"/>
            </a:ext>
          </a:extLst>
        </xdr:cNvPr>
        <xdr:cNvGrpSpPr/>
      </xdr:nvGrpSpPr>
      <xdr:grpSpPr>
        <a:xfrm>
          <a:off x="400050" y="1104900"/>
          <a:ext cx="3976688" cy="7110413"/>
          <a:chOff x="400050" y="1028700"/>
          <a:chExt cx="3976688" cy="7110413"/>
        </a:xfrm>
      </xdr:grpSpPr>
      <xdr:cxnSp macro="">
        <xdr:nvCxnSpPr>
          <xdr:cNvPr id="3" name="Straight Connector 2">
            <a:extLst>
              <a:ext uri="{FF2B5EF4-FFF2-40B4-BE49-F238E27FC236}">
                <a16:creationId xmlns:a16="http://schemas.microsoft.com/office/drawing/2014/main" id="{D0C66E10-617E-73B8-D979-4DF20D8508E1}"/>
              </a:ext>
            </a:extLst>
          </xdr:cNvPr>
          <xdr:cNvCxnSpPr/>
        </xdr:nvCxnSpPr>
        <xdr:spPr>
          <a:xfrm flipV="1">
            <a:off x="1781175" y="1343025"/>
            <a:ext cx="0" cy="6429375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" name="Straight Connector 5">
            <a:extLst>
              <a:ext uri="{FF2B5EF4-FFF2-40B4-BE49-F238E27FC236}">
                <a16:creationId xmlns:a16="http://schemas.microsoft.com/office/drawing/2014/main" id="{3E8068E8-5102-91E6-B1AC-3CC3C9B47A73}"/>
              </a:ext>
            </a:extLst>
          </xdr:cNvPr>
          <xdr:cNvCxnSpPr/>
        </xdr:nvCxnSpPr>
        <xdr:spPr>
          <a:xfrm>
            <a:off x="1781175" y="1343026"/>
            <a:ext cx="2433638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" name="Straight Connector 7">
            <a:extLst>
              <a:ext uri="{FF2B5EF4-FFF2-40B4-BE49-F238E27FC236}">
                <a16:creationId xmlns:a16="http://schemas.microsoft.com/office/drawing/2014/main" id="{4E810176-40A1-7A55-4131-D2BA1B92615E}"/>
              </a:ext>
            </a:extLst>
          </xdr:cNvPr>
          <xdr:cNvCxnSpPr/>
        </xdr:nvCxnSpPr>
        <xdr:spPr>
          <a:xfrm>
            <a:off x="4210050" y="1347788"/>
            <a:ext cx="0" cy="6424612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" name="Straight Connector 10">
            <a:extLst>
              <a:ext uri="{FF2B5EF4-FFF2-40B4-BE49-F238E27FC236}">
                <a16:creationId xmlns:a16="http://schemas.microsoft.com/office/drawing/2014/main" id="{862441FA-5096-47A1-90A0-35068F7044FE}"/>
              </a:ext>
            </a:extLst>
          </xdr:cNvPr>
          <xdr:cNvCxnSpPr/>
        </xdr:nvCxnSpPr>
        <xdr:spPr>
          <a:xfrm>
            <a:off x="1781175" y="2628899"/>
            <a:ext cx="2433638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Straight Connector 12">
            <a:extLst>
              <a:ext uri="{FF2B5EF4-FFF2-40B4-BE49-F238E27FC236}">
                <a16:creationId xmlns:a16="http://schemas.microsoft.com/office/drawing/2014/main" id="{BB32B65B-B9C7-6CEA-3748-355FFA571C6C}"/>
              </a:ext>
            </a:extLst>
          </xdr:cNvPr>
          <xdr:cNvCxnSpPr/>
        </xdr:nvCxnSpPr>
        <xdr:spPr>
          <a:xfrm>
            <a:off x="1776413" y="1295400"/>
            <a:ext cx="2438400" cy="0"/>
          </a:xfrm>
          <a:prstGeom prst="line">
            <a:avLst/>
          </a:prstGeom>
          <a:ln>
            <a:solidFill>
              <a:schemeClr val="bg1">
                <a:lumMod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5" name="Straight Arrow Connector 14">
            <a:extLst>
              <a:ext uri="{FF2B5EF4-FFF2-40B4-BE49-F238E27FC236}">
                <a16:creationId xmlns:a16="http://schemas.microsoft.com/office/drawing/2014/main" id="{B2367635-408D-34C0-B058-8736C3B7F473}"/>
              </a:ext>
            </a:extLst>
          </xdr:cNvPr>
          <xdr:cNvCxnSpPr/>
        </xdr:nvCxnSpPr>
        <xdr:spPr>
          <a:xfrm>
            <a:off x="1781174" y="1090613"/>
            <a:ext cx="0" cy="204787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7" name="Straight Arrow Connector 16">
            <a:extLst>
              <a:ext uri="{FF2B5EF4-FFF2-40B4-BE49-F238E27FC236}">
                <a16:creationId xmlns:a16="http://schemas.microsoft.com/office/drawing/2014/main" id="{220F00E0-D7F6-4F1B-9B9D-FCDCCF9C4848}"/>
              </a:ext>
            </a:extLst>
          </xdr:cNvPr>
          <xdr:cNvCxnSpPr/>
        </xdr:nvCxnSpPr>
        <xdr:spPr>
          <a:xfrm>
            <a:off x="1943098" y="1090613"/>
            <a:ext cx="0" cy="204787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8" name="Straight Arrow Connector 17">
            <a:extLst>
              <a:ext uri="{FF2B5EF4-FFF2-40B4-BE49-F238E27FC236}">
                <a16:creationId xmlns:a16="http://schemas.microsoft.com/office/drawing/2014/main" id="{8EFA2978-B324-4D74-976F-1CC4BB229FB2}"/>
              </a:ext>
            </a:extLst>
          </xdr:cNvPr>
          <xdr:cNvCxnSpPr/>
        </xdr:nvCxnSpPr>
        <xdr:spPr>
          <a:xfrm>
            <a:off x="2105024" y="1090614"/>
            <a:ext cx="0" cy="204787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9" name="Straight Arrow Connector 18">
            <a:extLst>
              <a:ext uri="{FF2B5EF4-FFF2-40B4-BE49-F238E27FC236}">
                <a16:creationId xmlns:a16="http://schemas.microsoft.com/office/drawing/2014/main" id="{577E3CD5-D0D5-4A04-A7DA-0A94A4EC80E3}"/>
              </a:ext>
            </a:extLst>
          </xdr:cNvPr>
          <xdr:cNvCxnSpPr/>
        </xdr:nvCxnSpPr>
        <xdr:spPr>
          <a:xfrm>
            <a:off x="2266948" y="1090614"/>
            <a:ext cx="0" cy="204787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0" name="Straight Connector 19">
            <a:extLst>
              <a:ext uri="{FF2B5EF4-FFF2-40B4-BE49-F238E27FC236}">
                <a16:creationId xmlns:a16="http://schemas.microsoft.com/office/drawing/2014/main" id="{D3008DC5-766A-4D02-B100-77CC1D9A3445}"/>
              </a:ext>
            </a:extLst>
          </xdr:cNvPr>
          <xdr:cNvCxnSpPr/>
        </xdr:nvCxnSpPr>
        <xdr:spPr>
          <a:xfrm>
            <a:off x="1781175" y="1090613"/>
            <a:ext cx="2433638" cy="0"/>
          </a:xfrm>
          <a:prstGeom prst="line">
            <a:avLst/>
          </a:prstGeom>
          <a:ln>
            <a:solidFill>
              <a:schemeClr val="bg1">
                <a:lumMod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1" name="Straight Arrow Connector 20">
            <a:extLst>
              <a:ext uri="{FF2B5EF4-FFF2-40B4-BE49-F238E27FC236}">
                <a16:creationId xmlns:a16="http://schemas.microsoft.com/office/drawing/2014/main" id="{C962514B-501B-49B8-ACC1-741C3ABA3A43}"/>
              </a:ext>
            </a:extLst>
          </xdr:cNvPr>
          <xdr:cNvCxnSpPr/>
        </xdr:nvCxnSpPr>
        <xdr:spPr>
          <a:xfrm>
            <a:off x="2428873" y="1090612"/>
            <a:ext cx="0" cy="204787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2" name="Straight Arrow Connector 21">
            <a:extLst>
              <a:ext uri="{FF2B5EF4-FFF2-40B4-BE49-F238E27FC236}">
                <a16:creationId xmlns:a16="http://schemas.microsoft.com/office/drawing/2014/main" id="{5AC6365F-9887-4FFB-8477-144A50A031BD}"/>
              </a:ext>
            </a:extLst>
          </xdr:cNvPr>
          <xdr:cNvCxnSpPr/>
        </xdr:nvCxnSpPr>
        <xdr:spPr>
          <a:xfrm>
            <a:off x="2590797" y="1090612"/>
            <a:ext cx="0" cy="204787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3" name="Straight Arrow Connector 22">
            <a:extLst>
              <a:ext uri="{FF2B5EF4-FFF2-40B4-BE49-F238E27FC236}">
                <a16:creationId xmlns:a16="http://schemas.microsoft.com/office/drawing/2014/main" id="{EBB57722-39CB-444E-B8D5-214CD3322347}"/>
              </a:ext>
            </a:extLst>
          </xdr:cNvPr>
          <xdr:cNvCxnSpPr/>
        </xdr:nvCxnSpPr>
        <xdr:spPr>
          <a:xfrm>
            <a:off x="2752723" y="1090613"/>
            <a:ext cx="0" cy="204787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4" name="Straight Arrow Connector 23">
            <a:extLst>
              <a:ext uri="{FF2B5EF4-FFF2-40B4-BE49-F238E27FC236}">
                <a16:creationId xmlns:a16="http://schemas.microsoft.com/office/drawing/2014/main" id="{78259040-9F63-4E7E-9056-FA3755CE27C5}"/>
              </a:ext>
            </a:extLst>
          </xdr:cNvPr>
          <xdr:cNvCxnSpPr/>
        </xdr:nvCxnSpPr>
        <xdr:spPr>
          <a:xfrm>
            <a:off x="2914647" y="1090613"/>
            <a:ext cx="0" cy="204787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5" name="Straight Arrow Connector 24">
            <a:extLst>
              <a:ext uri="{FF2B5EF4-FFF2-40B4-BE49-F238E27FC236}">
                <a16:creationId xmlns:a16="http://schemas.microsoft.com/office/drawing/2014/main" id="{89DDE2C9-A460-4FE2-948F-A63A6F77AB6C}"/>
              </a:ext>
            </a:extLst>
          </xdr:cNvPr>
          <xdr:cNvCxnSpPr/>
        </xdr:nvCxnSpPr>
        <xdr:spPr>
          <a:xfrm>
            <a:off x="3076575" y="1090613"/>
            <a:ext cx="0" cy="204787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6" name="Straight Arrow Connector 25">
            <a:extLst>
              <a:ext uri="{FF2B5EF4-FFF2-40B4-BE49-F238E27FC236}">
                <a16:creationId xmlns:a16="http://schemas.microsoft.com/office/drawing/2014/main" id="{F2D63666-9619-4236-B778-CB8B5A991CDB}"/>
              </a:ext>
            </a:extLst>
          </xdr:cNvPr>
          <xdr:cNvCxnSpPr/>
        </xdr:nvCxnSpPr>
        <xdr:spPr>
          <a:xfrm>
            <a:off x="3238499" y="1090613"/>
            <a:ext cx="0" cy="204787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Straight Arrow Connector 26">
            <a:extLst>
              <a:ext uri="{FF2B5EF4-FFF2-40B4-BE49-F238E27FC236}">
                <a16:creationId xmlns:a16="http://schemas.microsoft.com/office/drawing/2014/main" id="{11727AC0-300C-43D3-A369-782BD815D662}"/>
              </a:ext>
            </a:extLst>
          </xdr:cNvPr>
          <xdr:cNvCxnSpPr/>
        </xdr:nvCxnSpPr>
        <xdr:spPr>
          <a:xfrm>
            <a:off x="3400425" y="1090614"/>
            <a:ext cx="0" cy="204787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8" name="Straight Arrow Connector 27">
            <a:extLst>
              <a:ext uri="{FF2B5EF4-FFF2-40B4-BE49-F238E27FC236}">
                <a16:creationId xmlns:a16="http://schemas.microsoft.com/office/drawing/2014/main" id="{C73F02E1-161E-4CC9-BCB1-14943F7275E9}"/>
              </a:ext>
            </a:extLst>
          </xdr:cNvPr>
          <xdr:cNvCxnSpPr/>
        </xdr:nvCxnSpPr>
        <xdr:spPr>
          <a:xfrm>
            <a:off x="3562349" y="1090614"/>
            <a:ext cx="0" cy="204787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9" name="Straight Arrow Connector 28">
            <a:extLst>
              <a:ext uri="{FF2B5EF4-FFF2-40B4-BE49-F238E27FC236}">
                <a16:creationId xmlns:a16="http://schemas.microsoft.com/office/drawing/2014/main" id="{D724251E-4171-45C8-9F5D-BA6F7E04F81B}"/>
              </a:ext>
            </a:extLst>
          </xdr:cNvPr>
          <xdr:cNvCxnSpPr/>
        </xdr:nvCxnSpPr>
        <xdr:spPr>
          <a:xfrm>
            <a:off x="3724274" y="1090612"/>
            <a:ext cx="0" cy="204787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0" name="Straight Arrow Connector 29">
            <a:extLst>
              <a:ext uri="{FF2B5EF4-FFF2-40B4-BE49-F238E27FC236}">
                <a16:creationId xmlns:a16="http://schemas.microsoft.com/office/drawing/2014/main" id="{9B370FFE-A10C-4CE8-8E87-BF957F95ACCF}"/>
              </a:ext>
            </a:extLst>
          </xdr:cNvPr>
          <xdr:cNvCxnSpPr/>
        </xdr:nvCxnSpPr>
        <xdr:spPr>
          <a:xfrm>
            <a:off x="3886198" y="1090612"/>
            <a:ext cx="0" cy="204787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1" name="Straight Arrow Connector 30">
            <a:extLst>
              <a:ext uri="{FF2B5EF4-FFF2-40B4-BE49-F238E27FC236}">
                <a16:creationId xmlns:a16="http://schemas.microsoft.com/office/drawing/2014/main" id="{339FBC9B-5D31-45E9-90BA-8EABACF2EAF5}"/>
              </a:ext>
            </a:extLst>
          </xdr:cNvPr>
          <xdr:cNvCxnSpPr/>
        </xdr:nvCxnSpPr>
        <xdr:spPr>
          <a:xfrm>
            <a:off x="4048124" y="1090613"/>
            <a:ext cx="0" cy="204787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2" name="Straight Arrow Connector 31">
            <a:extLst>
              <a:ext uri="{FF2B5EF4-FFF2-40B4-BE49-F238E27FC236}">
                <a16:creationId xmlns:a16="http://schemas.microsoft.com/office/drawing/2014/main" id="{4FD48B36-63AC-4379-B04E-A9A4537B8EA0}"/>
              </a:ext>
            </a:extLst>
          </xdr:cNvPr>
          <xdr:cNvCxnSpPr/>
        </xdr:nvCxnSpPr>
        <xdr:spPr>
          <a:xfrm>
            <a:off x="4210048" y="1090613"/>
            <a:ext cx="0" cy="204787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5" name="Straight Arrow Connector 34">
            <a:extLst>
              <a:ext uri="{FF2B5EF4-FFF2-40B4-BE49-F238E27FC236}">
                <a16:creationId xmlns:a16="http://schemas.microsoft.com/office/drawing/2014/main" id="{436B9D59-7D80-1F3E-53F6-172D66B6AFC6}"/>
              </a:ext>
            </a:extLst>
          </xdr:cNvPr>
          <xdr:cNvCxnSpPr/>
        </xdr:nvCxnSpPr>
        <xdr:spPr>
          <a:xfrm>
            <a:off x="1333501" y="1347787"/>
            <a:ext cx="428625" cy="0"/>
          </a:xfrm>
          <a:prstGeom prst="straightConnector1">
            <a:avLst/>
          </a:prstGeom>
          <a:ln w="15875">
            <a:solidFill>
              <a:schemeClr val="bg1">
                <a:lumMod val="50000"/>
              </a:schemeClr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6" name="Straight Connector 35">
            <a:extLst>
              <a:ext uri="{FF2B5EF4-FFF2-40B4-BE49-F238E27FC236}">
                <a16:creationId xmlns:a16="http://schemas.microsoft.com/office/drawing/2014/main" id="{504D18FA-3652-4349-91CA-B2F6356CAD3A}"/>
              </a:ext>
            </a:extLst>
          </xdr:cNvPr>
          <xdr:cNvCxnSpPr/>
        </xdr:nvCxnSpPr>
        <xdr:spPr>
          <a:xfrm>
            <a:off x="1781175" y="2628901"/>
            <a:ext cx="2433638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7" name="Straight Connector 36">
            <a:extLst>
              <a:ext uri="{FF2B5EF4-FFF2-40B4-BE49-F238E27FC236}">
                <a16:creationId xmlns:a16="http://schemas.microsoft.com/office/drawing/2014/main" id="{28876ADD-290C-44C3-BC86-AD311339588B}"/>
              </a:ext>
            </a:extLst>
          </xdr:cNvPr>
          <xdr:cNvCxnSpPr/>
        </xdr:nvCxnSpPr>
        <xdr:spPr>
          <a:xfrm>
            <a:off x="1776413" y="2581275"/>
            <a:ext cx="2438400" cy="0"/>
          </a:xfrm>
          <a:prstGeom prst="line">
            <a:avLst/>
          </a:prstGeom>
          <a:ln>
            <a:solidFill>
              <a:schemeClr val="bg1">
                <a:lumMod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8" name="Straight Arrow Connector 37">
            <a:extLst>
              <a:ext uri="{FF2B5EF4-FFF2-40B4-BE49-F238E27FC236}">
                <a16:creationId xmlns:a16="http://schemas.microsoft.com/office/drawing/2014/main" id="{3FDD76DA-1169-47B2-8E56-693543F5DD44}"/>
              </a:ext>
            </a:extLst>
          </xdr:cNvPr>
          <xdr:cNvCxnSpPr/>
        </xdr:nvCxnSpPr>
        <xdr:spPr>
          <a:xfrm>
            <a:off x="1781174" y="2376488"/>
            <a:ext cx="0" cy="204787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9" name="Straight Arrow Connector 38">
            <a:extLst>
              <a:ext uri="{FF2B5EF4-FFF2-40B4-BE49-F238E27FC236}">
                <a16:creationId xmlns:a16="http://schemas.microsoft.com/office/drawing/2014/main" id="{3383B36A-A22E-4EFD-9C91-D45E4BECDFCA}"/>
              </a:ext>
            </a:extLst>
          </xdr:cNvPr>
          <xdr:cNvCxnSpPr/>
        </xdr:nvCxnSpPr>
        <xdr:spPr>
          <a:xfrm>
            <a:off x="1943098" y="2376488"/>
            <a:ext cx="0" cy="204787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0" name="Straight Arrow Connector 39">
            <a:extLst>
              <a:ext uri="{FF2B5EF4-FFF2-40B4-BE49-F238E27FC236}">
                <a16:creationId xmlns:a16="http://schemas.microsoft.com/office/drawing/2014/main" id="{0EF6FB14-62EF-4D2C-B3F5-AB5508C88ED1}"/>
              </a:ext>
            </a:extLst>
          </xdr:cNvPr>
          <xdr:cNvCxnSpPr/>
        </xdr:nvCxnSpPr>
        <xdr:spPr>
          <a:xfrm>
            <a:off x="2105024" y="2376489"/>
            <a:ext cx="0" cy="204787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1" name="Straight Arrow Connector 40">
            <a:extLst>
              <a:ext uri="{FF2B5EF4-FFF2-40B4-BE49-F238E27FC236}">
                <a16:creationId xmlns:a16="http://schemas.microsoft.com/office/drawing/2014/main" id="{1CA2CA00-A1F7-4361-8B9D-7DF4CFE6CDB5}"/>
              </a:ext>
            </a:extLst>
          </xdr:cNvPr>
          <xdr:cNvCxnSpPr/>
        </xdr:nvCxnSpPr>
        <xdr:spPr>
          <a:xfrm>
            <a:off x="2266948" y="2376489"/>
            <a:ext cx="0" cy="204787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2" name="Straight Connector 41">
            <a:extLst>
              <a:ext uri="{FF2B5EF4-FFF2-40B4-BE49-F238E27FC236}">
                <a16:creationId xmlns:a16="http://schemas.microsoft.com/office/drawing/2014/main" id="{61365ABB-B1F4-4AC2-9F03-B7D0A975994E}"/>
              </a:ext>
            </a:extLst>
          </xdr:cNvPr>
          <xdr:cNvCxnSpPr/>
        </xdr:nvCxnSpPr>
        <xdr:spPr>
          <a:xfrm>
            <a:off x="1781175" y="2376488"/>
            <a:ext cx="2433638" cy="0"/>
          </a:xfrm>
          <a:prstGeom prst="line">
            <a:avLst/>
          </a:prstGeom>
          <a:ln>
            <a:solidFill>
              <a:schemeClr val="bg1">
                <a:lumMod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3" name="Straight Arrow Connector 42">
            <a:extLst>
              <a:ext uri="{FF2B5EF4-FFF2-40B4-BE49-F238E27FC236}">
                <a16:creationId xmlns:a16="http://schemas.microsoft.com/office/drawing/2014/main" id="{59838562-65E3-48F7-9331-BA773DE033E1}"/>
              </a:ext>
            </a:extLst>
          </xdr:cNvPr>
          <xdr:cNvCxnSpPr/>
        </xdr:nvCxnSpPr>
        <xdr:spPr>
          <a:xfrm>
            <a:off x="2428873" y="2376487"/>
            <a:ext cx="0" cy="204787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4" name="Straight Arrow Connector 43">
            <a:extLst>
              <a:ext uri="{FF2B5EF4-FFF2-40B4-BE49-F238E27FC236}">
                <a16:creationId xmlns:a16="http://schemas.microsoft.com/office/drawing/2014/main" id="{2C342E4B-B6DE-4728-AE32-CEC6335228A0}"/>
              </a:ext>
            </a:extLst>
          </xdr:cNvPr>
          <xdr:cNvCxnSpPr/>
        </xdr:nvCxnSpPr>
        <xdr:spPr>
          <a:xfrm>
            <a:off x="2590797" y="2376487"/>
            <a:ext cx="0" cy="204787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5" name="Straight Arrow Connector 44">
            <a:extLst>
              <a:ext uri="{FF2B5EF4-FFF2-40B4-BE49-F238E27FC236}">
                <a16:creationId xmlns:a16="http://schemas.microsoft.com/office/drawing/2014/main" id="{3A064AAF-1DED-4DD1-893F-AE36DD38EEC7}"/>
              </a:ext>
            </a:extLst>
          </xdr:cNvPr>
          <xdr:cNvCxnSpPr/>
        </xdr:nvCxnSpPr>
        <xdr:spPr>
          <a:xfrm>
            <a:off x="2752723" y="2376488"/>
            <a:ext cx="0" cy="204787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6" name="Straight Arrow Connector 45">
            <a:extLst>
              <a:ext uri="{FF2B5EF4-FFF2-40B4-BE49-F238E27FC236}">
                <a16:creationId xmlns:a16="http://schemas.microsoft.com/office/drawing/2014/main" id="{BC6519F1-18F9-4C15-963B-71B51DD91B92}"/>
              </a:ext>
            </a:extLst>
          </xdr:cNvPr>
          <xdr:cNvCxnSpPr/>
        </xdr:nvCxnSpPr>
        <xdr:spPr>
          <a:xfrm>
            <a:off x="2914647" y="2376488"/>
            <a:ext cx="0" cy="204787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7" name="Straight Arrow Connector 46">
            <a:extLst>
              <a:ext uri="{FF2B5EF4-FFF2-40B4-BE49-F238E27FC236}">
                <a16:creationId xmlns:a16="http://schemas.microsoft.com/office/drawing/2014/main" id="{A806A50B-2DD4-40B3-9634-4C7392522653}"/>
              </a:ext>
            </a:extLst>
          </xdr:cNvPr>
          <xdr:cNvCxnSpPr/>
        </xdr:nvCxnSpPr>
        <xdr:spPr>
          <a:xfrm>
            <a:off x="3076575" y="2376488"/>
            <a:ext cx="0" cy="204787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8" name="Straight Arrow Connector 47">
            <a:extLst>
              <a:ext uri="{FF2B5EF4-FFF2-40B4-BE49-F238E27FC236}">
                <a16:creationId xmlns:a16="http://schemas.microsoft.com/office/drawing/2014/main" id="{FD65FF83-84D8-4FAC-B2C3-46BAD134A6E4}"/>
              </a:ext>
            </a:extLst>
          </xdr:cNvPr>
          <xdr:cNvCxnSpPr/>
        </xdr:nvCxnSpPr>
        <xdr:spPr>
          <a:xfrm>
            <a:off x="3238499" y="2376488"/>
            <a:ext cx="0" cy="204787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9" name="Straight Arrow Connector 48">
            <a:extLst>
              <a:ext uri="{FF2B5EF4-FFF2-40B4-BE49-F238E27FC236}">
                <a16:creationId xmlns:a16="http://schemas.microsoft.com/office/drawing/2014/main" id="{E385C5DE-50E5-4068-908A-ED24E6AF346C}"/>
              </a:ext>
            </a:extLst>
          </xdr:cNvPr>
          <xdr:cNvCxnSpPr/>
        </xdr:nvCxnSpPr>
        <xdr:spPr>
          <a:xfrm>
            <a:off x="3400425" y="2376489"/>
            <a:ext cx="0" cy="204787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0" name="Straight Arrow Connector 49">
            <a:extLst>
              <a:ext uri="{FF2B5EF4-FFF2-40B4-BE49-F238E27FC236}">
                <a16:creationId xmlns:a16="http://schemas.microsoft.com/office/drawing/2014/main" id="{317595FA-B381-4082-A59C-214BA789088D}"/>
              </a:ext>
            </a:extLst>
          </xdr:cNvPr>
          <xdr:cNvCxnSpPr/>
        </xdr:nvCxnSpPr>
        <xdr:spPr>
          <a:xfrm>
            <a:off x="3562349" y="2376489"/>
            <a:ext cx="0" cy="204787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1" name="Straight Arrow Connector 50">
            <a:extLst>
              <a:ext uri="{FF2B5EF4-FFF2-40B4-BE49-F238E27FC236}">
                <a16:creationId xmlns:a16="http://schemas.microsoft.com/office/drawing/2014/main" id="{1BF12A40-692B-439A-8378-17DECD8113BA}"/>
              </a:ext>
            </a:extLst>
          </xdr:cNvPr>
          <xdr:cNvCxnSpPr/>
        </xdr:nvCxnSpPr>
        <xdr:spPr>
          <a:xfrm>
            <a:off x="3724274" y="2376487"/>
            <a:ext cx="0" cy="204787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2" name="Straight Arrow Connector 51">
            <a:extLst>
              <a:ext uri="{FF2B5EF4-FFF2-40B4-BE49-F238E27FC236}">
                <a16:creationId xmlns:a16="http://schemas.microsoft.com/office/drawing/2014/main" id="{4D694579-6288-49BE-8B0D-B1BD500C93F9}"/>
              </a:ext>
            </a:extLst>
          </xdr:cNvPr>
          <xdr:cNvCxnSpPr/>
        </xdr:nvCxnSpPr>
        <xdr:spPr>
          <a:xfrm>
            <a:off x="3886198" y="2376487"/>
            <a:ext cx="0" cy="204787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3" name="Straight Arrow Connector 52">
            <a:extLst>
              <a:ext uri="{FF2B5EF4-FFF2-40B4-BE49-F238E27FC236}">
                <a16:creationId xmlns:a16="http://schemas.microsoft.com/office/drawing/2014/main" id="{72F90B52-F9D2-4092-92E8-9985574CCC0D}"/>
              </a:ext>
            </a:extLst>
          </xdr:cNvPr>
          <xdr:cNvCxnSpPr/>
        </xdr:nvCxnSpPr>
        <xdr:spPr>
          <a:xfrm>
            <a:off x="4048124" y="2376488"/>
            <a:ext cx="0" cy="204787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4" name="Straight Arrow Connector 53">
            <a:extLst>
              <a:ext uri="{FF2B5EF4-FFF2-40B4-BE49-F238E27FC236}">
                <a16:creationId xmlns:a16="http://schemas.microsoft.com/office/drawing/2014/main" id="{2670E84E-0043-4FC6-A393-0EED9576290B}"/>
              </a:ext>
            </a:extLst>
          </xdr:cNvPr>
          <xdr:cNvCxnSpPr/>
        </xdr:nvCxnSpPr>
        <xdr:spPr>
          <a:xfrm>
            <a:off x="4210048" y="2376488"/>
            <a:ext cx="0" cy="204787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5" name="Straight Arrow Connector 54">
            <a:extLst>
              <a:ext uri="{FF2B5EF4-FFF2-40B4-BE49-F238E27FC236}">
                <a16:creationId xmlns:a16="http://schemas.microsoft.com/office/drawing/2014/main" id="{8E2EC75F-2F5F-4BA5-AE43-A73B1B27F193}"/>
              </a:ext>
            </a:extLst>
          </xdr:cNvPr>
          <xdr:cNvCxnSpPr/>
        </xdr:nvCxnSpPr>
        <xdr:spPr>
          <a:xfrm>
            <a:off x="1333501" y="2633662"/>
            <a:ext cx="428625" cy="0"/>
          </a:xfrm>
          <a:prstGeom prst="straightConnector1">
            <a:avLst/>
          </a:prstGeom>
          <a:ln w="15875">
            <a:solidFill>
              <a:schemeClr val="bg1">
                <a:lumMod val="50000"/>
              </a:schemeClr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6" name="Straight Connector 55">
            <a:extLst>
              <a:ext uri="{FF2B5EF4-FFF2-40B4-BE49-F238E27FC236}">
                <a16:creationId xmlns:a16="http://schemas.microsoft.com/office/drawing/2014/main" id="{C0EA2614-90FC-462B-8FCA-B367CF4A5A60}"/>
              </a:ext>
            </a:extLst>
          </xdr:cNvPr>
          <xdr:cNvCxnSpPr/>
        </xdr:nvCxnSpPr>
        <xdr:spPr>
          <a:xfrm>
            <a:off x="1781175" y="3914774"/>
            <a:ext cx="2433638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7" name="Straight Connector 56">
            <a:extLst>
              <a:ext uri="{FF2B5EF4-FFF2-40B4-BE49-F238E27FC236}">
                <a16:creationId xmlns:a16="http://schemas.microsoft.com/office/drawing/2014/main" id="{D7D7762C-44E2-4317-9A99-E5750D6E1AF4}"/>
              </a:ext>
            </a:extLst>
          </xdr:cNvPr>
          <xdr:cNvCxnSpPr/>
        </xdr:nvCxnSpPr>
        <xdr:spPr>
          <a:xfrm>
            <a:off x="1781175" y="3914776"/>
            <a:ext cx="2433638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8" name="Straight Connector 57">
            <a:extLst>
              <a:ext uri="{FF2B5EF4-FFF2-40B4-BE49-F238E27FC236}">
                <a16:creationId xmlns:a16="http://schemas.microsoft.com/office/drawing/2014/main" id="{9C7347EE-F96D-4C26-B1C9-CA7558CC3C31}"/>
              </a:ext>
            </a:extLst>
          </xdr:cNvPr>
          <xdr:cNvCxnSpPr/>
        </xdr:nvCxnSpPr>
        <xdr:spPr>
          <a:xfrm>
            <a:off x="1776413" y="3867150"/>
            <a:ext cx="2438400" cy="0"/>
          </a:xfrm>
          <a:prstGeom prst="line">
            <a:avLst/>
          </a:prstGeom>
          <a:ln>
            <a:solidFill>
              <a:schemeClr val="bg1">
                <a:lumMod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9" name="Straight Arrow Connector 58">
            <a:extLst>
              <a:ext uri="{FF2B5EF4-FFF2-40B4-BE49-F238E27FC236}">
                <a16:creationId xmlns:a16="http://schemas.microsoft.com/office/drawing/2014/main" id="{C1F9CA33-569B-4F13-A81C-846985C965BE}"/>
              </a:ext>
            </a:extLst>
          </xdr:cNvPr>
          <xdr:cNvCxnSpPr/>
        </xdr:nvCxnSpPr>
        <xdr:spPr>
          <a:xfrm>
            <a:off x="1781174" y="3662363"/>
            <a:ext cx="0" cy="204787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0" name="Straight Arrow Connector 59">
            <a:extLst>
              <a:ext uri="{FF2B5EF4-FFF2-40B4-BE49-F238E27FC236}">
                <a16:creationId xmlns:a16="http://schemas.microsoft.com/office/drawing/2014/main" id="{955549BF-76BD-4DDB-A913-461697B811D6}"/>
              </a:ext>
            </a:extLst>
          </xdr:cNvPr>
          <xdr:cNvCxnSpPr/>
        </xdr:nvCxnSpPr>
        <xdr:spPr>
          <a:xfrm>
            <a:off x="1943098" y="3662363"/>
            <a:ext cx="0" cy="204787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1" name="Straight Arrow Connector 60">
            <a:extLst>
              <a:ext uri="{FF2B5EF4-FFF2-40B4-BE49-F238E27FC236}">
                <a16:creationId xmlns:a16="http://schemas.microsoft.com/office/drawing/2014/main" id="{9A9841B4-DAE3-4665-856B-D942A3D7E577}"/>
              </a:ext>
            </a:extLst>
          </xdr:cNvPr>
          <xdr:cNvCxnSpPr/>
        </xdr:nvCxnSpPr>
        <xdr:spPr>
          <a:xfrm>
            <a:off x="2105024" y="3662364"/>
            <a:ext cx="0" cy="204787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2" name="Straight Arrow Connector 61">
            <a:extLst>
              <a:ext uri="{FF2B5EF4-FFF2-40B4-BE49-F238E27FC236}">
                <a16:creationId xmlns:a16="http://schemas.microsoft.com/office/drawing/2014/main" id="{5A4D8F94-5076-413A-BD16-544EDBEDC13E}"/>
              </a:ext>
            </a:extLst>
          </xdr:cNvPr>
          <xdr:cNvCxnSpPr/>
        </xdr:nvCxnSpPr>
        <xdr:spPr>
          <a:xfrm>
            <a:off x="2266948" y="3662364"/>
            <a:ext cx="0" cy="204787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3" name="Straight Connector 62">
            <a:extLst>
              <a:ext uri="{FF2B5EF4-FFF2-40B4-BE49-F238E27FC236}">
                <a16:creationId xmlns:a16="http://schemas.microsoft.com/office/drawing/2014/main" id="{D99FAE0A-EB4C-49B2-9CE9-D353F17BB9A3}"/>
              </a:ext>
            </a:extLst>
          </xdr:cNvPr>
          <xdr:cNvCxnSpPr/>
        </xdr:nvCxnSpPr>
        <xdr:spPr>
          <a:xfrm>
            <a:off x="1781175" y="3662363"/>
            <a:ext cx="2433638" cy="0"/>
          </a:xfrm>
          <a:prstGeom prst="line">
            <a:avLst/>
          </a:prstGeom>
          <a:ln>
            <a:solidFill>
              <a:schemeClr val="bg1">
                <a:lumMod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4" name="Straight Arrow Connector 63">
            <a:extLst>
              <a:ext uri="{FF2B5EF4-FFF2-40B4-BE49-F238E27FC236}">
                <a16:creationId xmlns:a16="http://schemas.microsoft.com/office/drawing/2014/main" id="{45B09E97-BE49-42AF-BFC8-527CCC0A853D}"/>
              </a:ext>
            </a:extLst>
          </xdr:cNvPr>
          <xdr:cNvCxnSpPr/>
        </xdr:nvCxnSpPr>
        <xdr:spPr>
          <a:xfrm>
            <a:off x="2428873" y="3662362"/>
            <a:ext cx="0" cy="204787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5" name="Straight Arrow Connector 64">
            <a:extLst>
              <a:ext uri="{FF2B5EF4-FFF2-40B4-BE49-F238E27FC236}">
                <a16:creationId xmlns:a16="http://schemas.microsoft.com/office/drawing/2014/main" id="{A3019699-E572-42F2-8977-B91F752B12D1}"/>
              </a:ext>
            </a:extLst>
          </xdr:cNvPr>
          <xdr:cNvCxnSpPr/>
        </xdr:nvCxnSpPr>
        <xdr:spPr>
          <a:xfrm>
            <a:off x="2590797" y="3662362"/>
            <a:ext cx="0" cy="204787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6" name="Straight Arrow Connector 65">
            <a:extLst>
              <a:ext uri="{FF2B5EF4-FFF2-40B4-BE49-F238E27FC236}">
                <a16:creationId xmlns:a16="http://schemas.microsoft.com/office/drawing/2014/main" id="{3BB6FE02-4182-4F3F-89B8-EB38E9391298}"/>
              </a:ext>
            </a:extLst>
          </xdr:cNvPr>
          <xdr:cNvCxnSpPr/>
        </xdr:nvCxnSpPr>
        <xdr:spPr>
          <a:xfrm>
            <a:off x="2752723" y="3662363"/>
            <a:ext cx="0" cy="204787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7" name="Straight Arrow Connector 66">
            <a:extLst>
              <a:ext uri="{FF2B5EF4-FFF2-40B4-BE49-F238E27FC236}">
                <a16:creationId xmlns:a16="http://schemas.microsoft.com/office/drawing/2014/main" id="{0FAA0AF5-CABB-421D-9BC4-7E8A64B26B4C}"/>
              </a:ext>
            </a:extLst>
          </xdr:cNvPr>
          <xdr:cNvCxnSpPr/>
        </xdr:nvCxnSpPr>
        <xdr:spPr>
          <a:xfrm>
            <a:off x="2914647" y="3662363"/>
            <a:ext cx="0" cy="204787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8" name="Straight Arrow Connector 67">
            <a:extLst>
              <a:ext uri="{FF2B5EF4-FFF2-40B4-BE49-F238E27FC236}">
                <a16:creationId xmlns:a16="http://schemas.microsoft.com/office/drawing/2014/main" id="{E3566C6B-328B-426D-9EBB-C90F960C2B0D}"/>
              </a:ext>
            </a:extLst>
          </xdr:cNvPr>
          <xdr:cNvCxnSpPr/>
        </xdr:nvCxnSpPr>
        <xdr:spPr>
          <a:xfrm>
            <a:off x="3076575" y="3662363"/>
            <a:ext cx="0" cy="204787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9" name="Straight Arrow Connector 68">
            <a:extLst>
              <a:ext uri="{FF2B5EF4-FFF2-40B4-BE49-F238E27FC236}">
                <a16:creationId xmlns:a16="http://schemas.microsoft.com/office/drawing/2014/main" id="{C98C3AF1-94CE-4D33-88AC-EFAF3C82E089}"/>
              </a:ext>
            </a:extLst>
          </xdr:cNvPr>
          <xdr:cNvCxnSpPr/>
        </xdr:nvCxnSpPr>
        <xdr:spPr>
          <a:xfrm>
            <a:off x="3238499" y="3662363"/>
            <a:ext cx="0" cy="204787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0" name="Straight Arrow Connector 69">
            <a:extLst>
              <a:ext uri="{FF2B5EF4-FFF2-40B4-BE49-F238E27FC236}">
                <a16:creationId xmlns:a16="http://schemas.microsoft.com/office/drawing/2014/main" id="{D67C8ED1-880E-4423-87B7-F5705B5A51E5}"/>
              </a:ext>
            </a:extLst>
          </xdr:cNvPr>
          <xdr:cNvCxnSpPr/>
        </xdr:nvCxnSpPr>
        <xdr:spPr>
          <a:xfrm>
            <a:off x="3400425" y="3662364"/>
            <a:ext cx="0" cy="204787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1" name="Straight Arrow Connector 70">
            <a:extLst>
              <a:ext uri="{FF2B5EF4-FFF2-40B4-BE49-F238E27FC236}">
                <a16:creationId xmlns:a16="http://schemas.microsoft.com/office/drawing/2014/main" id="{6D6C3321-50FC-47D6-9CE4-17367FC297B3}"/>
              </a:ext>
            </a:extLst>
          </xdr:cNvPr>
          <xdr:cNvCxnSpPr/>
        </xdr:nvCxnSpPr>
        <xdr:spPr>
          <a:xfrm>
            <a:off x="3562349" y="3662364"/>
            <a:ext cx="0" cy="204787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2" name="Straight Arrow Connector 71">
            <a:extLst>
              <a:ext uri="{FF2B5EF4-FFF2-40B4-BE49-F238E27FC236}">
                <a16:creationId xmlns:a16="http://schemas.microsoft.com/office/drawing/2014/main" id="{69C7CB9A-4ED5-42DA-8150-1E92D9AEC1EF}"/>
              </a:ext>
            </a:extLst>
          </xdr:cNvPr>
          <xdr:cNvCxnSpPr/>
        </xdr:nvCxnSpPr>
        <xdr:spPr>
          <a:xfrm>
            <a:off x="3724274" y="3662362"/>
            <a:ext cx="0" cy="204787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3" name="Straight Arrow Connector 72">
            <a:extLst>
              <a:ext uri="{FF2B5EF4-FFF2-40B4-BE49-F238E27FC236}">
                <a16:creationId xmlns:a16="http://schemas.microsoft.com/office/drawing/2014/main" id="{ECAFAB22-B73F-4C82-8E77-455704138EDB}"/>
              </a:ext>
            </a:extLst>
          </xdr:cNvPr>
          <xdr:cNvCxnSpPr/>
        </xdr:nvCxnSpPr>
        <xdr:spPr>
          <a:xfrm>
            <a:off x="3886198" y="3662362"/>
            <a:ext cx="0" cy="204787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4" name="Straight Arrow Connector 73">
            <a:extLst>
              <a:ext uri="{FF2B5EF4-FFF2-40B4-BE49-F238E27FC236}">
                <a16:creationId xmlns:a16="http://schemas.microsoft.com/office/drawing/2014/main" id="{7E44492D-D536-460B-B6A7-BE3F05F87BCD}"/>
              </a:ext>
            </a:extLst>
          </xdr:cNvPr>
          <xdr:cNvCxnSpPr/>
        </xdr:nvCxnSpPr>
        <xdr:spPr>
          <a:xfrm>
            <a:off x="4048124" y="3662363"/>
            <a:ext cx="0" cy="204787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5" name="Straight Arrow Connector 74">
            <a:extLst>
              <a:ext uri="{FF2B5EF4-FFF2-40B4-BE49-F238E27FC236}">
                <a16:creationId xmlns:a16="http://schemas.microsoft.com/office/drawing/2014/main" id="{711B0370-0AE9-4918-A9F5-3B00955EC0DA}"/>
              </a:ext>
            </a:extLst>
          </xdr:cNvPr>
          <xdr:cNvCxnSpPr/>
        </xdr:nvCxnSpPr>
        <xdr:spPr>
          <a:xfrm>
            <a:off x="4210048" y="3662363"/>
            <a:ext cx="0" cy="204787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6" name="Straight Arrow Connector 75">
            <a:extLst>
              <a:ext uri="{FF2B5EF4-FFF2-40B4-BE49-F238E27FC236}">
                <a16:creationId xmlns:a16="http://schemas.microsoft.com/office/drawing/2014/main" id="{9B413558-BF76-4ABA-920C-FCA578817FB5}"/>
              </a:ext>
            </a:extLst>
          </xdr:cNvPr>
          <xdr:cNvCxnSpPr/>
        </xdr:nvCxnSpPr>
        <xdr:spPr>
          <a:xfrm>
            <a:off x="1333501" y="3919537"/>
            <a:ext cx="428625" cy="0"/>
          </a:xfrm>
          <a:prstGeom prst="straightConnector1">
            <a:avLst/>
          </a:prstGeom>
          <a:ln w="15875">
            <a:solidFill>
              <a:schemeClr val="bg1">
                <a:lumMod val="50000"/>
              </a:schemeClr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7" name="Straight Connector 76">
            <a:extLst>
              <a:ext uri="{FF2B5EF4-FFF2-40B4-BE49-F238E27FC236}">
                <a16:creationId xmlns:a16="http://schemas.microsoft.com/office/drawing/2014/main" id="{ADEB4248-447D-456E-93AA-1683AC1C15EB}"/>
              </a:ext>
            </a:extLst>
          </xdr:cNvPr>
          <xdr:cNvCxnSpPr/>
        </xdr:nvCxnSpPr>
        <xdr:spPr>
          <a:xfrm>
            <a:off x="1781175" y="5200649"/>
            <a:ext cx="2433638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8" name="Straight Connector 77">
            <a:extLst>
              <a:ext uri="{FF2B5EF4-FFF2-40B4-BE49-F238E27FC236}">
                <a16:creationId xmlns:a16="http://schemas.microsoft.com/office/drawing/2014/main" id="{2923099D-035C-4878-8067-6706FDB42E0B}"/>
              </a:ext>
            </a:extLst>
          </xdr:cNvPr>
          <xdr:cNvCxnSpPr/>
        </xdr:nvCxnSpPr>
        <xdr:spPr>
          <a:xfrm>
            <a:off x="1781175" y="5200651"/>
            <a:ext cx="2433638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9" name="Straight Connector 78">
            <a:extLst>
              <a:ext uri="{FF2B5EF4-FFF2-40B4-BE49-F238E27FC236}">
                <a16:creationId xmlns:a16="http://schemas.microsoft.com/office/drawing/2014/main" id="{259058D8-268B-41A1-B06D-F341CC8F2DA6}"/>
              </a:ext>
            </a:extLst>
          </xdr:cNvPr>
          <xdr:cNvCxnSpPr/>
        </xdr:nvCxnSpPr>
        <xdr:spPr>
          <a:xfrm>
            <a:off x="1776413" y="5153025"/>
            <a:ext cx="2438400" cy="0"/>
          </a:xfrm>
          <a:prstGeom prst="line">
            <a:avLst/>
          </a:prstGeom>
          <a:ln>
            <a:solidFill>
              <a:schemeClr val="bg1">
                <a:lumMod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0" name="Straight Arrow Connector 79">
            <a:extLst>
              <a:ext uri="{FF2B5EF4-FFF2-40B4-BE49-F238E27FC236}">
                <a16:creationId xmlns:a16="http://schemas.microsoft.com/office/drawing/2014/main" id="{238F3D91-0224-44CF-A21C-6B09E51EC67B}"/>
              </a:ext>
            </a:extLst>
          </xdr:cNvPr>
          <xdr:cNvCxnSpPr/>
        </xdr:nvCxnSpPr>
        <xdr:spPr>
          <a:xfrm>
            <a:off x="1781174" y="4948238"/>
            <a:ext cx="0" cy="204787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1" name="Straight Arrow Connector 80">
            <a:extLst>
              <a:ext uri="{FF2B5EF4-FFF2-40B4-BE49-F238E27FC236}">
                <a16:creationId xmlns:a16="http://schemas.microsoft.com/office/drawing/2014/main" id="{331CE3A3-A825-4A2C-A7AE-219DF4095FFD}"/>
              </a:ext>
            </a:extLst>
          </xdr:cNvPr>
          <xdr:cNvCxnSpPr/>
        </xdr:nvCxnSpPr>
        <xdr:spPr>
          <a:xfrm>
            <a:off x="1943098" y="4948238"/>
            <a:ext cx="0" cy="204787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2" name="Straight Arrow Connector 81">
            <a:extLst>
              <a:ext uri="{FF2B5EF4-FFF2-40B4-BE49-F238E27FC236}">
                <a16:creationId xmlns:a16="http://schemas.microsoft.com/office/drawing/2014/main" id="{E2475B8D-845D-4B6F-9430-FBCA9B12C222}"/>
              </a:ext>
            </a:extLst>
          </xdr:cNvPr>
          <xdr:cNvCxnSpPr/>
        </xdr:nvCxnSpPr>
        <xdr:spPr>
          <a:xfrm>
            <a:off x="2105024" y="4948239"/>
            <a:ext cx="0" cy="204787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3" name="Straight Arrow Connector 82">
            <a:extLst>
              <a:ext uri="{FF2B5EF4-FFF2-40B4-BE49-F238E27FC236}">
                <a16:creationId xmlns:a16="http://schemas.microsoft.com/office/drawing/2014/main" id="{EC173AA2-05C8-49F1-AD44-92D9F7B12C33}"/>
              </a:ext>
            </a:extLst>
          </xdr:cNvPr>
          <xdr:cNvCxnSpPr/>
        </xdr:nvCxnSpPr>
        <xdr:spPr>
          <a:xfrm>
            <a:off x="2266948" y="4948239"/>
            <a:ext cx="0" cy="204787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4" name="Straight Connector 83">
            <a:extLst>
              <a:ext uri="{FF2B5EF4-FFF2-40B4-BE49-F238E27FC236}">
                <a16:creationId xmlns:a16="http://schemas.microsoft.com/office/drawing/2014/main" id="{A519F3DD-B2F2-414F-940F-4C2441471BF3}"/>
              </a:ext>
            </a:extLst>
          </xdr:cNvPr>
          <xdr:cNvCxnSpPr/>
        </xdr:nvCxnSpPr>
        <xdr:spPr>
          <a:xfrm>
            <a:off x="1781175" y="4948238"/>
            <a:ext cx="2433638" cy="0"/>
          </a:xfrm>
          <a:prstGeom prst="line">
            <a:avLst/>
          </a:prstGeom>
          <a:ln>
            <a:solidFill>
              <a:schemeClr val="bg1">
                <a:lumMod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5" name="Straight Arrow Connector 84">
            <a:extLst>
              <a:ext uri="{FF2B5EF4-FFF2-40B4-BE49-F238E27FC236}">
                <a16:creationId xmlns:a16="http://schemas.microsoft.com/office/drawing/2014/main" id="{BFC3E496-D9B5-42B6-8720-912FCBCDF6E0}"/>
              </a:ext>
            </a:extLst>
          </xdr:cNvPr>
          <xdr:cNvCxnSpPr/>
        </xdr:nvCxnSpPr>
        <xdr:spPr>
          <a:xfrm>
            <a:off x="2428873" y="4948237"/>
            <a:ext cx="0" cy="204787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6" name="Straight Arrow Connector 85">
            <a:extLst>
              <a:ext uri="{FF2B5EF4-FFF2-40B4-BE49-F238E27FC236}">
                <a16:creationId xmlns:a16="http://schemas.microsoft.com/office/drawing/2014/main" id="{CCABDF79-DCAC-4CAD-8E70-9D783226CF9C}"/>
              </a:ext>
            </a:extLst>
          </xdr:cNvPr>
          <xdr:cNvCxnSpPr/>
        </xdr:nvCxnSpPr>
        <xdr:spPr>
          <a:xfrm>
            <a:off x="2590797" y="4948237"/>
            <a:ext cx="0" cy="204787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7" name="Straight Arrow Connector 86">
            <a:extLst>
              <a:ext uri="{FF2B5EF4-FFF2-40B4-BE49-F238E27FC236}">
                <a16:creationId xmlns:a16="http://schemas.microsoft.com/office/drawing/2014/main" id="{E3D730B1-A46B-4D64-B00C-410A5640B6BA}"/>
              </a:ext>
            </a:extLst>
          </xdr:cNvPr>
          <xdr:cNvCxnSpPr/>
        </xdr:nvCxnSpPr>
        <xdr:spPr>
          <a:xfrm>
            <a:off x="2752723" y="4948238"/>
            <a:ext cx="0" cy="204787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8" name="Straight Arrow Connector 87">
            <a:extLst>
              <a:ext uri="{FF2B5EF4-FFF2-40B4-BE49-F238E27FC236}">
                <a16:creationId xmlns:a16="http://schemas.microsoft.com/office/drawing/2014/main" id="{B9CBFE71-AD41-4111-8E3B-C0715AD4C3A1}"/>
              </a:ext>
            </a:extLst>
          </xdr:cNvPr>
          <xdr:cNvCxnSpPr/>
        </xdr:nvCxnSpPr>
        <xdr:spPr>
          <a:xfrm>
            <a:off x="2914647" y="4948238"/>
            <a:ext cx="0" cy="204787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9" name="Straight Arrow Connector 88">
            <a:extLst>
              <a:ext uri="{FF2B5EF4-FFF2-40B4-BE49-F238E27FC236}">
                <a16:creationId xmlns:a16="http://schemas.microsoft.com/office/drawing/2014/main" id="{51DDECB8-9CB7-4B6E-B463-0CD238E90524}"/>
              </a:ext>
            </a:extLst>
          </xdr:cNvPr>
          <xdr:cNvCxnSpPr/>
        </xdr:nvCxnSpPr>
        <xdr:spPr>
          <a:xfrm>
            <a:off x="3076575" y="4948238"/>
            <a:ext cx="0" cy="204787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0" name="Straight Arrow Connector 89">
            <a:extLst>
              <a:ext uri="{FF2B5EF4-FFF2-40B4-BE49-F238E27FC236}">
                <a16:creationId xmlns:a16="http://schemas.microsoft.com/office/drawing/2014/main" id="{7B41010C-EFE8-41E0-A7D4-5EDD9BF3002F}"/>
              </a:ext>
            </a:extLst>
          </xdr:cNvPr>
          <xdr:cNvCxnSpPr/>
        </xdr:nvCxnSpPr>
        <xdr:spPr>
          <a:xfrm>
            <a:off x="3238499" y="4948238"/>
            <a:ext cx="0" cy="204787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1" name="Straight Arrow Connector 90">
            <a:extLst>
              <a:ext uri="{FF2B5EF4-FFF2-40B4-BE49-F238E27FC236}">
                <a16:creationId xmlns:a16="http://schemas.microsoft.com/office/drawing/2014/main" id="{A32D966F-FE9D-40AE-AF48-7EC51102A7FE}"/>
              </a:ext>
            </a:extLst>
          </xdr:cNvPr>
          <xdr:cNvCxnSpPr/>
        </xdr:nvCxnSpPr>
        <xdr:spPr>
          <a:xfrm>
            <a:off x="3400425" y="4948239"/>
            <a:ext cx="0" cy="204787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2" name="Straight Arrow Connector 91">
            <a:extLst>
              <a:ext uri="{FF2B5EF4-FFF2-40B4-BE49-F238E27FC236}">
                <a16:creationId xmlns:a16="http://schemas.microsoft.com/office/drawing/2014/main" id="{0CF9A618-47A6-457F-A006-CF84765063CD}"/>
              </a:ext>
            </a:extLst>
          </xdr:cNvPr>
          <xdr:cNvCxnSpPr/>
        </xdr:nvCxnSpPr>
        <xdr:spPr>
          <a:xfrm>
            <a:off x="3562349" y="4948239"/>
            <a:ext cx="0" cy="204787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3" name="Straight Arrow Connector 92">
            <a:extLst>
              <a:ext uri="{FF2B5EF4-FFF2-40B4-BE49-F238E27FC236}">
                <a16:creationId xmlns:a16="http://schemas.microsoft.com/office/drawing/2014/main" id="{484A9546-C645-4914-BDAC-6BF74FC2CD19}"/>
              </a:ext>
            </a:extLst>
          </xdr:cNvPr>
          <xdr:cNvCxnSpPr/>
        </xdr:nvCxnSpPr>
        <xdr:spPr>
          <a:xfrm>
            <a:off x="3724274" y="4948237"/>
            <a:ext cx="0" cy="204787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4" name="Straight Arrow Connector 93">
            <a:extLst>
              <a:ext uri="{FF2B5EF4-FFF2-40B4-BE49-F238E27FC236}">
                <a16:creationId xmlns:a16="http://schemas.microsoft.com/office/drawing/2014/main" id="{0B8CB050-367F-4159-B83C-AD71C669515F}"/>
              </a:ext>
            </a:extLst>
          </xdr:cNvPr>
          <xdr:cNvCxnSpPr/>
        </xdr:nvCxnSpPr>
        <xdr:spPr>
          <a:xfrm>
            <a:off x="3886198" y="4948237"/>
            <a:ext cx="0" cy="204787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5" name="Straight Arrow Connector 94">
            <a:extLst>
              <a:ext uri="{FF2B5EF4-FFF2-40B4-BE49-F238E27FC236}">
                <a16:creationId xmlns:a16="http://schemas.microsoft.com/office/drawing/2014/main" id="{13947B5F-76AF-4CF2-BB2A-75EE8C2FC20E}"/>
              </a:ext>
            </a:extLst>
          </xdr:cNvPr>
          <xdr:cNvCxnSpPr/>
        </xdr:nvCxnSpPr>
        <xdr:spPr>
          <a:xfrm>
            <a:off x="4048124" y="4948238"/>
            <a:ext cx="0" cy="204787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6" name="Straight Arrow Connector 95">
            <a:extLst>
              <a:ext uri="{FF2B5EF4-FFF2-40B4-BE49-F238E27FC236}">
                <a16:creationId xmlns:a16="http://schemas.microsoft.com/office/drawing/2014/main" id="{AEA09461-9C72-4F83-8C27-FB27351C8526}"/>
              </a:ext>
            </a:extLst>
          </xdr:cNvPr>
          <xdr:cNvCxnSpPr/>
        </xdr:nvCxnSpPr>
        <xdr:spPr>
          <a:xfrm>
            <a:off x="4210048" y="4948238"/>
            <a:ext cx="0" cy="204787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7" name="Straight Arrow Connector 96">
            <a:extLst>
              <a:ext uri="{FF2B5EF4-FFF2-40B4-BE49-F238E27FC236}">
                <a16:creationId xmlns:a16="http://schemas.microsoft.com/office/drawing/2014/main" id="{DDD407F2-3015-474D-9A29-6BC6DA6076DC}"/>
              </a:ext>
            </a:extLst>
          </xdr:cNvPr>
          <xdr:cNvCxnSpPr/>
        </xdr:nvCxnSpPr>
        <xdr:spPr>
          <a:xfrm>
            <a:off x="1333501" y="5205412"/>
            <a:ext cx="428625" cy="0"/>
          </a:xfrm>
          <a:prstGeom prst="straightConnector1">
            <a:avLst/>
          </a:prstGeom>
          <a:ln w="15875">
            <a:solidFill>
              <a:schemeClr val="bg1">
                <a:lumMod val="50000"/>
              </a:schemeClr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8" name="Straight Connector 97">
            <a:extLst>
              <a:ext uri="{FF2B5EF4-FFF2-40B4-BE49-F238E27FC236}">
                <a16:creationId xmlns:a16="http://schemas.microsoft.com/office/drawing/2014/main" id="{21190269-3324-4E16-BB42-E25ED69E2B4A}"/>
              </a:ext>
            </a:extLst>
          </xdr:cNvPr>
          <xdr:cNvCxnSpPr/>
        </xdr:nvCxnSpPr>
        <xdr:spPr>
          <a:xfrm>
            <a:off x="1781175" y="6486524"/>
            <a:ext cx="2433638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9" name="Straight Connector 98">
            <a:extLst>
              <a:ext uri="{FF2B5EF4-FFF2-40B4-BE49-F238E27FC236}">
                <a16:creationId xmlns:a16="http://schemas.microsoft.com/office/drawing/2014/main" id="{8DE20178-1132-47DE-BEBE-03B966F0FCFB}"/>
              </a:ext>
            </a:extLst>
          </xdr:cNvPr>
          <xdr:cNvCxnSpPr/>
        </xdr:nvCxnSpPr>
        <xdr:spPr>
          <a:xfrm>
            <a:off x="1781175" y="6486526"/>
            <a:ext cx="2433638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0" name="Straight Connector 99">
            <a:extLst>
              <a:ext uri="{FF2B5EF4-FFF2-40B4-BE49-F238E27FC236}">
                <a16:creationId xmlns:a16="http://schemas.microsoft.com/office/drawing/2014/main" id="{88C2FBCB-DDF7-4FED-A6FA-80741583C28F}"/>
              </a:ext>
            </a:extLst>
          </xdr:cNvPr>
          <xdr:cNvCxnSpPr/>
        </xdr:nvCxnSpPr>
        <xdr:spPr>
          <a:xfrm>
            <a:off x="1776413" y="6438900"/>
            <a:ext cx="2438400" cy="0"/>
          </a:xfrm>
          <a:prstGeom prst="line">
            <a:avLst/>
          </a:prstGeom>
          <a:ln>
            <a:solidFill>
              <a:schemeClr val="bg1">
                <a:lumMod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1" name="Straight Arrow Connector 100">
            <a:extLst>
              <a:ext uri="{FF2B5EF4-FFF2-40B4-BE49-F238E27FC236}">
                <a16:creationId xmlns:a16="http://schemas.microsoft.com/office/drawing/2014/main" id="{FEDBEAF8-DDEB-4BEC-ABA4-975673FA34FE}"/>
              </a:ext>
            </a:extLst>
          </xdr:cNvPr>
          <xdr:cNvCxnSpPr/>
        </xdr:nvCxnSpPr>
        <xdr:spPr>
          <a:xfrm>
            <a:off x="1781174" y="6234113"/>
            <a:ext cx="0" cy="204787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2" name="Straight Arrow Connector 101">
            <a:extLst>
              <a:ext uri="{FF2B5EF4-FFF2-40B4-BE49-F238E27FC236}">
                <a16:creationId xmlns:a16="http://schemas.microsoft.com/office/drawing/2014/main" id="{5FDC68F3-EA12-40D6-B593-BE1BD40FB4B1}"/>
              </a:ext>
            </a:extLst>
          </xdr:cNvPr>
          <xdr:cNvCxnSpPr/>
        </xdr:nvCxnSpPr>
        <xdr:spPr>
          <a:xfrm>
            <a:off x="1943098" y="6234113"/>
            <a:ext cx="0" cy="204787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3" name="Straight Arrow Connector 102">
            <a:extLst>
              <a:ext uri="{FF2B5EF4-FFF2-40B4-BE49-F238E27FC236}">
                <a16:creationId xmlns:a16="http://schemas.microsoft.com/office/drawing/2014/main" id="{296966CC-8AB1-44C9-95D3-649FF896D44F}"/>
              </a:ext>
            </a:extLst>
          </xdr:cNvPr>
          <xdr:cNvCxnSpPr/>
        </xdr:nvCxnSpPr>
        <xdr:spPr>
          <a:xfrm>
            <a:off x="2105024" y="6234114"/>
            <a:ext cx="0" cy="204787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4" name="Straight Arrow Connector 103">
            <a:extLst>
              <a:ext uri="{FF2B5EF4-FFF2-40B4-BE49-F238E27FC236}">
                <a16:creationId xmlns:a16="http://schemas.microsoft.com/office/drawing/2014/main" id="{85A6F6C2-0CA5-4F26-AB99-B9968D680F0E}"/>
              </a:ext>
            </a:extLst>
          </xdr:cNvPr>
          <xdr:cNvCxnSpPr/>
        </xdr:nvCxnSpPr>
        <xdr:spPr>
          <a:xfrm>
            <a:off x="2266948" y="6234114"/>
            <a:ext cx="0" cy="204787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5" name="Straight Connector 104">
            <a:extLst>
              <a:ext uri="{FF2B5EF4-FFF2-40B4-BE49-F238E27FC236}">
                <a16:creationId xmlns:a16="http://schemas.microsoft.com/office/drawing/2014/main" id="{926D865E-ECEA-4BED-9645-A831E4378E6C}"/>
              </a:ext>
            </a:extLst>
          </xdr:cNvPr>
          <xdr:cNvCxnSpPr/>
        </xdr:nvCxnSpPr>
        <xdr:spPr>
          <a:xfrm>
            <a:off x="1781175" y="6234113"/>
            <a:ext cx="2433638" cy="0"/>
          </a:xfrm>
          <a:prstGeom prst="line">
            <a:avLst/>
          </a:prstGeom>
          <a:ln>
            <a:solidFill>
              <a:schemeClr val="bg1">
                <a:lumMod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6" name="Straight Arrow Connector 105">
            <a:extLst>
              <a:ext uri="{FF2B5EF4-FFF2-40B4-BE49-F238E27FC236}">
                <a16:creationId xmlns:a16="http://schemas.microsoft.com/office/drawing/2014/main" id="{08249459-EDDC-4F78-8924-2BEF7532E611}"/>
              </a:ext>
            </a:extLst>
          </xdr:cNvPr>
          <xdr:cNvCxnSpPr/>
        </xdr:nvCxnSpPr>
        <xdr:spPr>
          <a:xfrm>
            <a:off x="2428873" y="6234112"/>
            <a:ext cx="0" cy="204787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7" name="Straight Arrow Connector 106">
            <a:extLst>
              <a:ext uri="{FF2B5EF4-FFF2-40B4-BE49-F238E27FC236}">
                <a16:creationId xmlns:a16="http://schemas.microsoft.com/office/drawing/2014/main" id="{87704B9C-F7DD-4B91-AAAD-24F916CA640F}"/>
              </a:ext>
            </a:extLst>
          </xdr:cNvPr>
          <xdr:cNvCxnSpPr/>
        </xdr:nvCxnSpPr>
        <xdr:spPr>
          <a:xfrm>
            <a:off x="2590797" y="6234112"/>
            <a:ext cx="0" cy="204787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8" name="Straight Arrow Connector 107">
            <a:extLst>
              <a:ext uri="{FF2B5EF4-FFF2-40B4-BE49-F238E27FC236}">
                <a16:creationId xmlns:a16="http://schemas.microsoft.com/office/drawing/2014/main" id="{D1CF8B41-1B24-48CD-9763-980729643FB8}"/>
              </a:ext>
            </a:extLst>
          </xdr:cNvPr>
          <xdr:cNvCxnSpPr/>
        </xdr:nvCxnSpPr>
        <xdr:spPr>
          <a:xfrm>
            <a:off x="2752723" y="6234113"/>
            <a:ext cx="0" cy="204787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9" name="Straight Arrow Connector 108">
            <a:extLst>
              <a:ext uri="{FF2B5EF4-FFF2-40B4-BE49-F238E27FC236}">
                <a16:creationId xmlns:a16="http://schemas.microsoft.com/office/drawing/2014/main" id="{670E30F9-0DFA-4071-AADF-19EF526EC471}"/>
              </a:ext>
            </a:extLst>
          </xdr:cNvPr>
          <xdr:cNvCxnSpPr/>
        </xdr:nvCxnSpPr>
        <xdr:spPr>
          <a:xfrm>
            <a:off x="2914647" y="6234113"/>
            <a:ext cx="0" cy="204787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0" name="Straight Arrow Connector 109">
            <a:extLst>
              <a:ext uri="{FF2B5EF4-FFF2-40B4-BE49-F238E27FC236}">
                <a16:creationId xmlns:a16="http://schemas.microsoft.com/office/drawing/2014/main" id="{AA223487-8156-46B7-BA16-57BC3F16554F}"/>
              </a:ext>
            </a:extLst>
          </xdr:cNvPr>
          <xdr:cNvCxnSpPr/>
        </xdr:nvCxnSpPr>
        <xdr:spPr>
          <a:xfrm>
            <a:off x="3076575" y="6234113"/>
            <a:ext cx="0" cy="204787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1" name="Straight Arrow Connector 110">
            <a:extLst>
              <a:ext uri="{FF2B5EF4-FFF2-40B4-BE49-F238E27FC236}">
                <a16:creationId xmlns:a16="http://schemas.microsoft.com/office/drawing/2014/main" id="{A174BDF2-76C6-42B3-8EB3-380EF1A7CD95}"/>
              </a:ext>
            </a:extLst>
          </xdr:cNvPr>
          <xdr:cNvCxnSpPr/>
        </xdr:nvCxnSpPr>
        <xdr:spPr>
          <a:xfrm>
            <a:off x="3238499" y="6234113"/>
            <a:ext cx="0" cy="204787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2" name="Straight Arrow Connector 111">
            <a:extLst>
              <a:ext uri="{FF2B5EF4-FFF2-40B4-BE49-F238E27FC236}">
                <a16:creationId xmlns:a16="http://schemas.microsoft.com/office/drawing/2014/main" id="{48332F3C-12A4-4B1D-8428-C4B5473FE767}"/>
              </a:ext>
            </a:extLst>
          </xdr:cNvPr>
          <xdr:cNvCxnSpPr/>
        </xdr:nvCxnSpPr>
        <xdr:spPr>
          <a:xfrm>
            <a:off x="3400425" y="6234114"/>
            <a:ext cx="0" cy="204787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3" name="Straight Arrow Connector 112">
            <a:extLst>
              <a:ext uri="{FF2B5EF4-FFF2-40B4-BE49-F238E27FC236}">
                <a16:creationId xmlns:a16="http://schemas.microsoft.com/office/drawing/2014/main" id="{3CDA0D5C-3653-4B18-B2D1-65E3DD1D7251}"/>
              </a:ext>
            </a:extLst>
          </xdr:cNvPr>
          <xdr:cNvCxnSpPr/>
        </xdr:nvCxnSpPr>
        <xdr:spPr>
          <a:xfrm>
            <a:off x="3562349" y="6234114"/>
            <a:ext cx="0" cy="204787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4" name="Straight Arrow Connector 113">
            <a:extLst>
              <a:ext uri="{FF2B5EF4-FFF2-40B4-BE49-F238E27FC236}">
                <a16:creationId xmlns:a16="http://schemas.microsoft.com/office/drawing/2014/main" id="{CBE3F7AD-E669-428A-B5E8-3AAC280163DD}"/>
              </a:ext>
            </a:extLst>
          </xdr:cNvPr>
          <xdr:cNvCxnSpPr/>
        </xdr:nvCxnSpPr>
        <xdr:spPr>
          <a:xfrm>
            <a:off x="3724274" y="6234112"/>
            <a:ext cx="0" cy="204787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5" name="Straight Arrow Connector 114">
            <a:extLst>
              <a:ext uri="{FF2B5EF4-FFF2-40B4-BE49-F238E27FC236}">
                <a16:creationId xmlns:a16="http://schemas.microsoft.com/office/drawing/2014/main" id="{2F659C82-4871-43A1-BCA9-CD1517B82552}"/>
              </a:ext>
            </a:extLst>
          </xdr:cNvPr>
          <xdr:cNvCxnSpPr/>
        </xdr:nvCxnSpPr>
        <xdr:spPr>
          <a:xfrm>
            <a:off x="3886198" y="6234112"/>
            <a:ext cx="0" cy="204787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6" name="Straight Arrow Connector 115">
            <a:extLst>
              <a:ext uri="{FF2B5EF4-FFF2-40B4-BE49-F238E27FC236}">
                <a16:creationId xmlns:a16="http://schemas.microsoft.com/office/drawing/2014/main" id="{B6DDC9DC-6478-4776-981D-79561786605A}"/>
              </a:ext>
            </a:extLst>
          </xdr:cNvPr>
          <xdr:cNvCxnSpPr/>
        </xdr:nvCxnSpPr>
        <xdr:spPr>
          <a:xfrm>
            <a:off x="4048124" y="6234113"/>
            <a:ext cx="0" cy="204787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7" name="Straight Arrow Connector 116">
            <a:extLst>
              <a:ext uri="{FF2B5EF4-FFF2-40B4-BE49-F238E27FC236}">
                <a16:creationId xmlns:a16="http://schemas.microsoft.com/office/drawing/2014/main" id="{11ADD2A8-0383-4A82-A1DC-72A4D179DB69}"/>
              </a:ext>
            </a:extLst>
          </xdr:cNvPr>
          <xdr:cNvCxnSpPr/>
        </xdr:nvCxnSpPr>
        <xdr:spPr>
          <a:xfrm>
            <a:off x="4210048" y="6234113"/>
            <a:ext cx="0" cy="204787"/>
          </a:xfrm>
          <a:prstGeom prst="straightConnector1">
            <a:avLst/>
          </a:prstGeom>
          <a:ln>
            <a:solidFill>
              <a:schemeClr val="bg1">
                <a:lumMod val="50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8" name="Straight Arrow Connector 117">
            <a:extLst>
              <a:ext uri="{FF2B5EF4-FFF2-40B4-BE49-F238E27FC236}">
                <a16:creationId xmlns:a16="http://schemas.microsoft.com/office/drawing/2014/main" id="{E7FB53FD-4158-4430-A7C8-E65B74BE5D63}"/>
              </a:ext>
            </a:extLst>
          </xdr:cNvPr>
          <xdr:cNvCxnSpPr/>
        </xdr:nvCxnSpPr>
        <xdr:spPr>
          <a:xfrm>
            <a:off x="1333501" y="6491287"/>
            <a:ext cx="428625" cy="0"/>
          </a:xfrm>
          <a:prstGeom prst="straightConnector1">
            <a:avLst/>
          </a:prstGeom>
          <a:ln w="15875">
            <a:solidFill>
              <a:schemeClr val="bg1">
                <a:lumMod val="50000"/>
              </a:schemeClr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24" name="Straight Connector 123">
            <a:extLst>
              <a:ext uri="{FF2B5EF4-FFF2-40B4-BE49-F238E27FC236}">
                <a16:creationId xmlns:a16="http://schemas.microsoft.com/office/drawing/2014/main" id="{C14C8E95-EC1E-3614-2DC7-F200A675D5C4}"/>
              </a:ext>
            </a:extLst>
          </xdr:cNvPr>
          <xdr:cNvCxnSpPr/>
        </xdr:nvCxnSpPr>
        <xdr:spPr>
          <a:xfrm>
            <a:off x="1624013" y="7772400"/>
            <a:ext cx="319087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25" name="Rectangle 124">
            <a:extLst>
              <a:ext uri="{FF2B5EF4-FFF2-40B4-BE49-F238E27FC236}">
                <a16:creationId xmlns:a16="http://schemas.microsoft.com/office/drawing/2014/main" id="{67F38F33-5BF0-0448-6E12-36D228866D34}"/>
              </a:ext>
            </a:extLst>
          </xdr:cNvPr>
          <xdr:cNvSpPr/>
        </xdr:nvSpPr>
        <xdr:spPr>
          <a:xfrm>
            <a:off x="1624012" y="7786688"/>
            <a:ext cx="323851" cy="109538"/>
          </a:xfrm>
          <a:prstGeom prst="rect">
            <a:avLst/>
          </a:prstGeom>
          <a:pattFill prst="ltUpDiag">
            <a:fgClr>
              <a:schemeClr val="tx1"/>
            </a:fgClr>
            <a:bgClr>
              <a:schemeClr val="bg1"/>
            </a:bgClr>
          </a:patt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r-TR" sz="1100"/>
          </a:p>
        </xdr:txBody>
      </xdr:sp>
      <xdr:cxnSp macro="">
        <xdr:nvCxnSpPr>
          <xdr:cNvPr id="126" name="Straight Connector 125">
            <a:extLst>
              <a:ext uri="{FF2B5EF4-FFF2-40B4-BE49-F238E27FC236}">
                <a16:creationId xmlns:a16="http://schemas.microsoft.com/office/drawing/2014/main" id="{64C02B2A-8657-4AAB-AA0E-5EB72E0CD154}"/>
              </a:ext>
            </a:extLst>
          </xdr:cNvPr>
          <xdr:cNvCxnSpPr/>
        </xdr:nvCxnSpPr>
        <xdr:spPr>
          <a:xfrm>
            <a:off x="4052888" y="7772400"/>
            <a:ext cx="319087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27" name="Rectangle 126">
            <a:extLst>
              <a:ext uri="{FF2B5EF4-FFF2-40B4-BE49-F238E27FC236}">
                <a16:creationId xmlns:a16="http://schemas.microsoft.com/office/drawing/2014/main" id="{FA945541-64B3-45E8-AE95-AE42027A3363}"/>
              </a:ext>
            </a:extLst>
          </xdr:cNvPr>
          <xdr:cNvSpPr/>
        </xdr:nvSpPr>
        <xdr:spPr>
          <a:xfrm>
            <a:off x="4052887" y="7786688"/>
            <a:ext cx="323851" cy="109538"/>
          </a:xfrm>
          <a:prstGeom prst="rect">
            <a:avLst/>
          </a:prstGeom>
          <a:pattFill prst="ltUpDiag">
            <a:fgClr>
              <a:schemeClr val="tx1"/>
            </a:fgClr>
            <a:bgClr>
              <a:schemeClr val="bg1"/>
            </a:bgClr>
          </a:patt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r-TR" sz="1100"/>
          </a:p>
        </xdr:txBody>
      </xdr:sp>
      <xdr:cxnSp macro="">
        <xdr:nvCxnSpPr>
          <xdr:cNvPr id="349" name="Straight Connector 348">
            <a:extLst>
              <a:ext uri="{FF2B5EF4-FFF2-40B4-BE49-F238E27FC236}">
                <a16:creationId xmlns:a16="http://schemas.microsoft.com/office/drawing/2014/main" id="{EA0A0DB1-BF8C-7857-A565-E3933DFFF73B}"/>
              </a:ext>
            </a:extLst>
          </xdr:cNvPr>
          <xdr:cNvCxnSpPr/>
        </xdr:nvCxnSpPr>
        <xdr:spPr>
          <a:xfrm flipH="1">
            <a:off x="400050" y="1343025"/>
            <a:ext cx="704850" cy="0"/>
          </a:xfrm>
          <a:prstGeom prst="line">
            <a:avLst/>
          </a:prstGeom>
          <a:ln>
            <a:solidFill>
              <a:schemeClr val="bg1">
                <a:lumMod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51" name="Straight Connector 350">
            <a:extLst>
              <a:ext uri="{FF2B5EF4-FFF2-40B4-BE49-F238E27FC236}">
                <a16:creationId xmlns:a16="http://schemas.microsoft.com/office/drawing/2014/main" id="{A24E5935-8EB0-4B05-B2DE-339FD1B24B25}"/>
              </a:ext>
            </a:extLst>
          </xdr:cNvPr>
          <xdr:cNvCxnSpPr/>
        </xdr:nvCxnSpPr>
        <xdr:spPr>
          <a:xfrm>
            <a:off x="809625" y="1247775"/>
            <a:ext cx="0" cy="6624638"/>
          </a:xfrm>
          <a:prstGeom prst="line">
            <a:avLst/>
          </a:prstGeom>
          <a:ln>
            <a:solidFill>
              <a:schemeClr val="bg1">
                <a:lumMod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53" name="Straight Connector 352">
            <a:extLst>
              <a:ext uri="{FF2B5EF4-FFF2-40B4-BE49-F238E27FC236}">
                <a16:creationId xmlns:a16="http://schemas.microsoft.com/office/drawing/2014/main" id="{8ADDFF17-FB8A-B90F-3D88-E4A26550E8A2}"/>
              </a:ext>
            </a:extLst>
          </xdr:cNvPr>
          <xdr:cNvCxnSpPr/>
        </xdr:nvCxnSpPr>
        <xdr:spPr>
          <a:xfrm flipH="1">
            <a:off x="766762" y="1300162"/>
            <a:ext cx="85725" cy="85725"/>
          </a:xfrm>
          <a:prstGeom prst="line">
            <a:avLst/>
          </a:prstGeom>
          <a:ln>
            <a:solidFill>
              <a:schemeClr val="bg1">
                <a:lumMod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55" name="Straight Connector 354">
            <a:extLst>
              <a:ext uri="{FF2B5EF4-FFF2-40B4-BE49-F238E27FC236}">
                <a16:creationId xmlns:a16="http://schemas.microsoft.com/office/drawing/2014/main" id="{ACF5E789-086B-4478-97D2-8B3568EC43C0}"/>
              </a:ext>
            </a:extLst>
          </xdr:cNvPr>
          <xdr:cNvCxnSpPr/>
        </xdr:nvCxnSpPr>
        <xdr:spPr>
          <a:xfrm>
            <a:off x="485775" y="1247775"/>
            <a:ext cx="0" cy="6619875"/>
          </a:xfrm>
          <a:prstGeom prst="line">
            <a:avLst/>
          </a:prstGeom>
          <a:ln>
            <a:solidFill>
              <a:schemeClr val="bg1">
                <a:lumMod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56" name="Straight Connector 355">
            <a:extLst>
              <a:ext uri="{FF2B5EF4-FFF2-40B4-BE49-F238E27FC236}">
                <a16:creationId xmlns:a16="http://schemas.microsoft.com/office/drawing/2014/main" id="{3DC15DC4-0C58-4C9D-99E4-3D1BFC51CA1C}"/>
              </a:ext>
            </a:extLst>
          </xdr:cNvPr>
          <xdr:cNvCxnSpPr/>
        </xdr:nvCxnSpPr>
        <xdr:spPr>
          <a:xfrm flipH="1">
            <a:off x="442912" y="1300162"/>
            <a:ext cx="85725" cy="85725"/>
          </a:xfrm>
          <a:prstGeom prst="line">
            <a:avLst/>
          </a:prstGeom>
          <a:ln>
            <a:solidFill>
              <a:schemeClr val="bg1">
                <a:lumMod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58" name="Straight Connector 357">
            <a:extLst>
              <a:ext uri="{FF2B5EF4-FFF2-40B4-BE49-F238E27FC236}">
                <a16:creationId xmlns:a16="http://schemas.microsoft.com/office/drawing/2014/main" id="{8EB73E79-5D88-49D2-9E1C-1D6DE5A1FA76}"/>
              </a:ext>
            </a:extLst>
          </xdr:cNvPr>
          <xdr:cNvCxnSpPr/>
        </xdr:nvCxnSpPr>
        <xdr:spPr>
          <a:xfrm flipH="1">
            <a:off x="723899" y="2628900"/>
            <a:ext cx="457201" cy="0"/>
          </a:xfrm>
          <a:prstGeom prst="line">
            <a:avLst/>
          </a:prstGeom>
          <a:ln>
            <a:solidFill>
              <a:schemeClr val="bg1">
                <a:lumMod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59" name="Straight Connector 358">
            <a:extLst>
              <a:ext uri="{FF2B5EF4-FFF2-40B4-BE49-F238E27FC236}">
                <a16:creationId xmlns:a16="http://schemas.microsoft.com/office/drawing/2014/main" id="{3E46516F-BC6B-46CC-822F-D486B68DE8F0}"/>
              </a:ext>
            </a:extLst>
          </xdr:cNvPr>
          <xdr:cNvCxnSpPr/>
        </xdr:nvCxnSpPr>
        <xdr:spPr>
          <a:xfrm flipH="1">
            <a:off x="766761" y="2586037"/>
            <a:ext cx="85725" cy="85725"/>
          </a:xfrm>
          <a:prstGeom prst="line">
            <a:avLst/>
          </a:prstGeom>
          <a:ln>
            <a:solidFill>
              <a:schemeClr val="bg1">
                <a:lumMod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61" name="Straight Connector 360">
            <a:extLst>
              <a:ext uri="{FF2B5EF4-FFF2-40B4-BE49-F238E27FC236}">
                <a16:creationId xmlns:a16="http://schemas.microsoft.com/office/drawing/2014/main" id="{308694A4-6D61-4EDF-A35B-5E2942288DFF}"/>
              </a:ext>
            </a:extLst>
          </xdr:cNvPr>
          <xdr:cNvCxnSpPr/>
        </xdr:nvCxnSpPr>
        <xdr:spPr>
          <a:xfrm flipH="1">
            <a:off x="723899" y="3914775"/>
            <a:ext cx="457201" cy="0"/>
          </a:xfrm>
          <a:prstGeom prst="line">
            <a:avLst/>
          </a:prstGeom>
          <a:ln>
            <a:solidFill>
              <a:schemeClr val="bg1">
                <a:lumMod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62" name="Straight Connector 361">
            <a:extLst>
              <a:ext uri="{FF2B5EF4-FFF2-40B4-BE49-F238E27FC236}">
                <a16:creationId xmlns:a16="http://schemas.microsoft.com/office/drawing/2014/main" id="{F4E1B6E0-6D93-47A2-9A32-6E7CB38003CF}"/>
              </a:ext>
            </a:extLst>
          </xdr:cNvPr>
          <xdr:cNvCxnSpPr/>
        </xdr:nvCxnSpPr>
        <xdr:spPr>
          <a:xfrm flipH="1">
            <a:off x="766761" y="3871912"/>
            <a:ext cx="85725" cy="85725"/>
          </a:xfrm>
          <a:prstGeom prst="line">
            <a:avLst/>
          </a:prstGeom>
          <a:ln>
            <a:solidFill>
              <a:schemeClr val="bg1">
                <a:lumMod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63" name="Straight Connector 362">
            <a:extLst>
              <a:ext uri="{FF2B5EF4-FFF2-40B4-BE49-F238E27FC236}">
                <a16:creationId xmlns:a16="http://schemas.microsoft.com/office/drawing/2014/main" id="{E0179F45-2DC8-464D-BC55-4D6FC00DBC3C}"/>
              </a:ext>
            </a:extLst>
          </xdr:cNvPr>
          <xdr:cNvCxnSpPr/>
        </xdr:nvCxnSpPr>
        <xdr:spPr>
          <a:xfrm flipH="1">
            <a:off x="723899" y="5200650"/>
            <a:ext cx="457201" cy="0"/>
          </a:xfrm>
          <a:prstGeom prst="line">
            <a:avLst/>
          </a:prstGeom>
          <a:ln>
            <a:solidFill>
              <a:schemeClr val="bg1">
                <a:lumMod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64" name="Straight Connector 363">
            <a:extLst>
              <a:ext uri="{FF2B5EF4-FFF2-40B4-BE49-F238E27FC236}">
                <a16:creationId xmlns:a16="http://schemas.microsoft.com/office/drawing/2014/main" id="{47466EA2-4DEB-40FC-B1BA-D6F8FB219CEF}"/>
              </a:ext>
            </a:extLst>
          </xdr:cNvPr>
          <xdr:cNvCxnSpPr/>
        </xdr:nvCxnSpPr>
        <xdr:spPr>
          <a:xfrm flipH="1">
            <a:off x="766761" y="5157787"/>
            <a:ext cx="85725" cy="85725"/>
          </a:xfrm>
          <a:prstGeom prst="line">
            <a:avLst/>
          </a:prstGeom>
          <a:ln>
            <a:solidFill>
              <a:schemeClr val="bg1">
                <a:lumMod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65" name="Straight Connector 364">
            <a:extLst>
              <a:ext uri="{FF2B5EF4-FFF2-40B4-BE49-F238E27FC236}">
                <a16:creationId xmlns:a16="http://schemas.microsoft.com/office/drawing/2014/main" id="{B21AF225-7E9C-4C32-917A-326AE72CF252}"/>
              </a:ext>
            </a:extLst>
          </xdr:cNvPr>
          <xdr:cNvCxnSpPr/>
        </xdr:nvCxnSpPr>
        <xdr:spPr>
          <a:xfrm flipH="1">
            <a:off x="723899" y="6486525"/>
            <a:ext cx="457201" cy="0"/>
          </a:xfrm>
          <a:prstGeom prst="line">
            <a:avLst/>
          </a:prstGeom>
          <a:ln>
            <a:solidFill>
              <a:schemeClr val="bg1">
                <a:lumMod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66" name="Straight Connector 365">
            <a:extLst>
              <a:ext uri="{FF2B5EF4-FFF2-40B4-BE49-F238E27FC236}">
                <a16:creationId xmlns:a16="http://schemas.microsoft.com/office/drawing/2014/main" id="{190ACCA7-6E5C-458F-98B3-30B376FF6FB4}"/>
              </a:ext>
            </a:extLst>
          </xdr:cNvPr>
          <xdr:cNvCxnSpPr/>
        </xdr:nvCxnSpPr>
        <xdr:spPr>
          <a:xfrm flipH="1">
            <a:off x="766761" y="6443662"/>
            <a:ext cx="85725" cy="85725"/>
          </a:xfrm>
          <a:prstGeom prst="line">
            <a:avLst/>
          </a:prstGeom>
          <a:ln>
            <a:solidFill>
              <a:schemeClr val="bg1">
                <a:lumMod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69" name="Straight Connector 368">
            <a:extLst>
              <a:ext uri="{FF2B5EF4-FFF2-40B4-BE49-F238E27FC236}">
                <a16:creationId xmlns:a16="http://schemas.microsoft.com/office/drawing/2014/main" id="{6E42975A-CBF4-4B48-AEE1-8D97843C763D}"/>
              </a:ext>
            </a:extLst>
          </xdr:cNvPr>
          <xdr:cNvCxnSpPr/>
        </xdr:nvCxnSpPr>
        <xdr:spPr>
          <a:xfrm flipH="1">
            <a:off x="400050" y="7772400"/>
            <a:ext cx="1085850" cy="0"/>
          </a:xfrm>
          <a:prstGeom prst="line">
            <a:avLst/>
          </a:prstGeom>
          <a:ln>
            <a:solidFill>
              <a:schemeClr val="bg1">
                <a:lumMod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70" name="Straight Connector 369">
            <a:extLst>
              <a:ext uri="{FF2B5EF4-FFF2-40B4-BE49-F238E27FC236}">
                <a16:creationId xmlns:a16="http://schemas.microsoft.com/office/drawing/2014/main" id="{F05A0E7C-AC42-4624-B480-DC830DD1D66D}"/>
              </a:ext>
            </a:extLst>
          </xdr:cNvPr>
          <xdr:cNvCxnSpPr/>
        </xdr:nvCxnSpPr>
        <xdr:spPr>
          <a:xfrm flipH="1">
            <a:off x="766762" y="7729537"/>
            <a:ext cx="85725" cy="85725"/>
          </a:xfrm>
          <a:prstGeom prst="line">
            <a:avLst/>
          </a:prstGeom>
          <a:ln>
            <a:solidFill>
              <a:schemeClr val="bg1">
                <a:lumMod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71" name="Straight Connector 370">
            <a:extLst>
              <a:ext uri="{FF2B5EF4-FFF2-40B4-BE49-F238E27FC236}">
                <a16:creationId xmlns:a16="http://schemas.microsoft.com/office/drawing/2014/main" id="{8FC582D4-18BD-4629-AA83-4D7D44348F3E}"/>
              </a:ext>
            </a:extLst>
          </xdr:cNvPr>
          <xdr:cNvCxnSpPr/>
        </xdr:nvCxnSpPr>
        <xdr:spPr>
          <a:xfrm flipH="1">
            <a:off x="442912" y="7729537"/>
            <a:ext cx="85725" cy="85725"/>
          </a:xfrm>
          <a:prstGeom prst="line">
            <a:avLst/>
          </a:prstGeom>
          <a:ln>
            <a:solidFill>
              <a:schemeClr val="bg1">
                <a:lumMod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72" name="Straight Connector 371">
            <a:extLst>
              <a:ext uri="{FF2B5EF4-FFF2-40B4-BE49-F238E27FC236}">
                <a16:creationId xmlns:a16="http://schemas.microsoft.com/office/drawing/2014/main" id="{20359834-AAA9-4084-BE88-D5F6CD95D78E}"/>
              </a:ext>
            </a:extLst>
          </xdr:cNvPr>
          <xdr:cNvCxnSpPr/>
        </xdr:nvCxnSpPr>
        <xdr:spPr>
          <a:xfrm flipH="1">
            <a:off x="1695449" y="8058151"/>
            <a:ext cx="2605089" cy="0"/>
          </a:xfrm>
          <a:prstGeom prst="line">
            <a:avLst/>
          </a:prstGeom>
          <a:ln>
            <a:solidFill>
              <a:schemeClr val="bg1">
                <a:lumMod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73" name="Straight Connector 372">
            <a:extLst>
              <a:ext uri="{FF2B5EF4-FFF2-40B4-BE49-F238E27FC236}">
                <a16:creationId xmlns:a16="http://schemas.microsoft.com/office/drawing/2014/main" id="{64899592-5499-4489-8C34-C3B7E300CCB8}"/>
              </a:ext>
            </a:extLst>
          </xdr:cNvPr>
          <xdr:cNvCxnSpPr/>
        </xdr:nvCxnSpPr>
        <xdr:spPr>
          <a:xfrm flipH="1">
            <a:off x="1738311" y="8015288"/>
            <a:ext cx="85725" cy="85725"/>
          </a:xfrm>
          <a:prstGeom prst="line">
            <a:avLst/>
          </a:prstGeom>
          <a:ln>
            <a:solidFill>
              <a:schemeClr val="bg1">
                <a:lumMod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76" name="Straight Connector 375">
            <a:extLst>
              <a:ext uri="{FF2B5EF4-FFF2-40B4-BE49-F238E27FC236}">
                <a16:creationId xmlns:a16="http://schemas.microsoft.com/office/drawing/2014/main" id="{087C8B27-76F8-2B46-3305-3EE3F70CDC30}"/>
              </a:ext>
            </a:extLst>
          </xdr:cNvPr>
          <xdr:cNvCxnSpPr/>
        </xdr:nvCxnSpPr>
        <xdr:spPr>
          <a:xfrm>
            <a:off x="1781175" y="7943850"/>
            <a:ext cx="0" cy="195263"/>
          </a:xfrm>
          <a:prstGeom prst="line">
            <a:avLst/>
          </a:prstGeom>
          <a:ln>
            <a:solidFill>
              <a:schemeClr val="bg1">
                <a:lumMod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77" name="Straight Connector 376">
            <a:extLst>
              <a:ext uri="{FF2B5EF4-FFF2-40B4-BE49-F238E27FC236}">
                <a16:creationId xmlns:a16="http://schemas.microsoft.com/office/drawing/2014/main" id="{09C408C9-F6DD-4956-AD78-7FC032279277}"/>
              </a:ext>
            </a:extLst>
          </xdr:cNvPr>
          <xdr:cNvCxnSpPr/>
        </xdr:nvCxnSpPr>
        <xdr:spPr>
          <a:xfrm flipH="1">
            <a:off x="4167186" y="8015288"/>
            <a:ext cx="85725" cy="85725"/>
          </a:xfrm>
          <a:prstGeom prst="line">
            <a:avLst/>
          </a:prstGeom>
          <a:ln>
            <a:solidFill>
              <a:schemeClr val="bg1">
                <a:lumMod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78" name="Straight Connector 377">
            <a:extLst>
              <a:ext uri="{FF2B5EF4-FFF2-40B4-BE49-F238E27FC236}">
                <a16:creationId xmlns:a16="http://schemas.microsoft.com/office/drawing/2014/main" id="{88CC773A-8D2F-4798-98B1-E3560E11A8ED}"/>
              </a:ext>
            </a:extLst>
          </xdr:cNvPr>
          <xdr:cNvCxnSpPr/>
        </xdr:nvCxnSpPr>
        <xdr:spPr>
          <a:xfrm>
            <a:off x="4210050" y="7943850"/>
            <a:ext cx="0" cy="195263"/>
          </a:xfrm>
          <a:prstGeom prst="line">
            <a:avLst/>
          </a:prstGeom>
          <a:ln>
            <a:solidFill>
              <a:schemeClr val="bg1">
                <a:lumMod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37" name="Straight Connector 536">
            <a:extLst>
              <a:ext uri="{FF2B5EF4-FFF2-40B4-BE49-F238E27FC236}">
                <a16:creationId xmlns:a16="http://schemas.microsoft.com/office/drawing/2014/main" id="{A1B4E471-17C8-4551-9D36-5DCCBA665CB6}"/>
              </a:ext>
            </a:extLst>
          </xdr:cNvPr>
          <xdr:cNvCxnSpPr>
            <a:stCxn id="541" idx="1"/>
            <a:endCxn id="540" idx="5"/>
          </xdr:cNvCxnSpPr>
        </xdr:nvCxnSpPr>
        <xdr:spPr>
          <a:xfrm flipH="1" flipV="1">
            <a:off x="1878736" y="2664553"/>
            <a:ext cx="2214703" cy="1205056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38" name="Straight Connector 537">
            <a:extLst>
              <a:ext uri="{FF2B5EF4-FFF2-40B4-BE49-F238E27FC236}">
                <a16:creationId xmlns:a16="http://schemas.microsoft.com/office/drawing/2014/main" id="{A59279F6-F006-4D97-9EAA-C9ABE667FD8E}"/>
              </a:ext>
            </a:extLst>
          </xdr:cNvPr>
          <xdr:cNvCxnSpPr>
            <a:stCxn id="540" idx="7"/>
            <a:endCxn id="539" idx="3"/>
          </xdr:cNvCxnSpPr>
        </xdr:nvCxnSpPr>
        <xdr:spPr>
          <a:xfrm flipV="1">
            <a:off x="1878736" y="1383431"/>
            <a:ext cx="2219465" cy="120030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39" name="Oval 538">
            <a:extLst>
              <a:ext uri="{FF2B5EF4-FFF2-40B4-BE49-F238E27FC236}">
                <a16:creationId xmlns:a16="http://schemas.microsoft.com/office/drawing/2014/main" id="{CDAC7479-BE35-4C03-A976-8F7895C6952E}"/>
              </a:ext>
            </a:extLst>
          </xdr:cNvPr>
          <xdr:cNvSpPr/>
        </xdr:nvSpPr>
        <xdr:spPr>
          <a:xfrm>
            <a:off x="4081462" y="1285870"/>
            <a:ext cx="114300" cy="114300"/>
          </a:xfrm>
          <a:prstGeom prst="ellipse">
            <a:avLst/>
          </a:prstGeom>
          <a:solidFill>
            <a:schemeClr val="bg1"/>
          </a:solidFill>
          <a:ln w="6350"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r-TR" sz="1100"/>
          </a:p>
        </xdr:txBody>
      </xdr:sp>
      <xdr:sp macro="" textlink="">
        <xdr:nvSpPr>
          <xdr:cNvPr id="540" name="Oval 539">
            <a:extLst>
              <a:ext uri="{FF2B5EF4-FFF2-40B4-BE49-F238E27FC236}">
                <a16:creationId xmlns:a16="http://schemas.microsoft.com/office/drawing/2014/main" id="{0A9BAE6F-E6E7-4404-9B48-C1D65BD64F6C}"/>
              </a:ext>
            </a:extLst>
          </xdr:cNvPr>
          <xdr:cNvSpPr/>
        </xdr:nvSpPr>
        <xdr:spPr>
          <a:xfrm>
            <a:off x="1781175" y="2566992"/>
            <a:ext cx="114300" cy="114300"/>
          </a:xfrm>
          <a:prstGeom prst="ellipse">
            <a:avLst/>
          </a:prstGeom>
          <a:solidFill>
            <a:schemeClr val="bg1"/>
          </a:solidFill>
          <a:ln w="6350"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r-TR" sz="1100"/>
          </a:p>
        </xdr:txBody>
      </xdr:sp>
      <xdr:sp macro="" textlink="">
        <xdr:nvSpPr>
          <xdr:cNvPr id="541" name="Oval 540">
            <a:extLst>
              <a:ext uri="{FF2B5EF4-FFF2-40B4-BE49-F238E27FC236}">
                <a16:creationId xmlns:a16="http://schemas.microsoft.com/office/drawing/2014/main" id="{2C8A0DDF-DF11-4BBF-9D48-C873AF88C2DA}"/>
              </a:ext>
            </a:extLst>
          </xdr:cNvPr>
          <xdr:cNvSpPr/>
        </xdr:nvSpPr>
        <xdr:spPr>
          <a:xfrm>
            <a:off x="4076700" y="3852870"/>
            <a:ext cx="114300" cy="114300"/>
          </a:xfrm>
          <a:prstGeom prst="ellipse">
            <a:avLst/>
          </a:prstGeom>
          <a:solidFill>
            <a:schemeClr val="bg1"/>
          </a:solidFill>
          <a:ln w="6350"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r-TR" sz="1100"/>
          </a:p>
        </xdr:txBody>
      </xdr:sp>
      <xdr:cxnSp macro="">
        <xdr:nvCxnSpPr>
          <xdr:cNvPr id="549" name="Straight Connector 548">
            <a:extLst>
              <a:ext uri="{FF2B5EF4-FFF2-40B4-BE49-F238E27FC236}">
                <a16:creationId xmlns:a16="http://schemas.microsoft.com/office/drawing/2014/main" id="{592D8FD0-C5D8-4306-929E-066E4B556F8B}"/>
              </a:ext>
            </a:extLst>
          </xdr:cNvPr>
          <xdr:cNvCxnSpPr>
            <a:stCxn id="553" idx="1"/>
            <a:endCxn id="552" idx="5"/>
          </xdr:cNvCxnSpPr>
        </xdr:nvCxnSpPr>
        <xdr:spPr>
          <a:xfrm flipH="1" flipV="1">
            <a:off x="1878736" y="5236303"/>
            <a:ext cx="2214703" cy="1209815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50" name="Straight Connector 549">
            <a:extLst>
              <a:ext uri="{FF2B5EF4-FFF2-40B4-BE49-F238E27FC236}">
                <a16:creationId xmlns:a16="http://schemas.microsoft.com/office/drawing/2014/main" id="{3A541871-D876-4AEB-AFFE-57A903CB6BC1}"/>
              </a:ext>
            </a:extLst>
          </xdr:cNvPr>
          <xdr:cNvCxnSpPr>
            <a:stCxn id="552" idx="7"/>
            <a:endCxn id="541" idx="3"/>
          </xdr:cNvCxnSpPr>
        </xdr:nvCxnSpPr>
        <xdr:spPr>
          <a:xfrm flipV="1">
            <a:off x="1878736" y="3950431"/>
            <a:ext cx="2214703" cy="120505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51" name="Oval 550">
            <a:extLst>
              <a:ext uri="{FF2B5EF4-FFF2-40B4-BE49-F238E27FC236}">
                <a16:creationId xmlns:a16="http://schemas.microsoft.com/office/drawing/2014/main" id="{A17E37DC-6C60-4EFD-9312-754793E63993}"/>
              </a:ext>
            </a:extLst>
          </xdr:cNvPr>
          <xdr:cNvSpPr/>
        </xdr:nvSpPr>
        <xdr:spPr>
          <a:xfrm>
            <a:off x="1790699" y="3852862"/>
            <a:ext cx="114300" cy="114300"/>
          </a:xfrm>
          <a:prstGeom prst="ellipse">
            <a:avLst/>
          </a:prstGeom>
          <a:solidFill>
            <a:schemeClr val="bg1"/>
          </a:solidFill>
          <a:ln w="6350"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r-TR" sz="1100"/>
          </a:p>
        </xdr:txBody>
      </xdr:sp>
      <xdr:sp macro="" textlink="">
        <xdr:nvSpPr>
          <xdr:cNvPr id="552" name="Oval 551">
            <a:extLst>
              <a:ext uri="{FF2B5EF4-FFF2-40B4-BE49-F238E27FC236}">
                <a16:creationId xmlns:a16="http://schemas.microsoft.com/office/drawing/2014/main" id="{65484278-E9B6-447F-9F65-6621C1E24DA7}"/>
              </a:ext>
            </a:extLst>
          </xdr:cNvPr>
          <xdr:cNvSpPr/>
        </xdr:nvSpPr>
        <xdr:spPr>
          <a:xfrm>
            <a:off x="1781175" y="5138742"/>
            <a:ext cx="114300" cy="114300"/>
          </a:xfrm>
          <a:prstGeom prst="ellipse">
            <a:avLst/>
          </a:prstGeom>
          <a:solidFill>
            <a:schemeClr val="bg1"/>
          </a:solidFill>
          <a:ln w="6350"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r-TR" sz="1100"/>
          </a:p>
        </xdr:txBody>
      </xdr:sp>
      <xdr:sp macro="" textlink="">
        <xdr:nvSpPr>
          <xdr:cNvPr id="553" name="Oval 552">
            <a:extLst>
              <a:ext uri="{FF2B5EF4-FFF2-40B4-BE49-F238E27FC236}">
                <a16:creationId xmlns:a16="http://schemas.microsoft.com/office/drawing/2014/main" id="{EE7BC0B7-C659-48AD-8BE9-616FF039F2FA}"/>
              </a:ext>
            </a:extLst>
          </xdr:cNvPr>
          <xdr:cNvSpPr/>
        </xdr:nvSpPr>
        <xdr:spPr>
          <a:xfrm>
            <a:off x="4076700" y="6429379"/>
            <a:ext cx="114300" cy="114300"/>
          </a:xfrm>
          <a:prstGeom prst="ellipse">
            <a:avLst/>
          </a:prstGeom>
          <a:solidFill>
            <a:schemeClr val="bg1"/>
          </a:solidFill>
          <a:ln w="6350"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r-TR" sz="1100"/>
          </a:p>
        </xdr:txBody>
      </xdr:sp>
      <xdr:cxnSp macro="">
        <xdr:nvCxnSpPr>
          <xdr:cNvPr id="558" name="Straight Connector 557">
            <a:extLst>
              <a:ext uri="{FF2B5EF4-FFF2-40B4-BE49-F238E27FC236}">
                <a16:creationId xmlns:a16="http://schemas.microsoft.com/office/drawing/2014/main" id="{B59A9CA1-E89D-495B-96D9-A120B21E7CAF}"/>
              </a:ext>
            </a:extLst>
          </xdr:cNvPr>
          <xdr:cNvCxnSpPr>
            <a:stCxn id="560" idx="7"/>
            <a:endCxn id="553" idx="3"/>
          </xdr:cNvCxnSpPr>
        </xdr:nvCxnSpPr>
        <xdr:spPr>
          <a:xfrm flipV="1">
            <a:off x="1821583" y="6526940"/>
            <a:ext cx="2271856" cy="1133612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59" name="Oval 558">
            <a:extLst>
              <a:ext uri="{FF2B5EF4-FFF2-40B4-BE49-F238E27FC236}">
                <a16:creationId xmlns:a16="http://schemas.microsoft.com/office/drawing/2014/main" id="{2CCBEE52-D77D-4B1B-849F-EB6E62850EEE}"/>
              </a:ext>
            </a:extLst>
          </xdr:cNvPr>
          <xdr:cNvSpPr/>
        </xdr:nvSpPr>
        <xdr:spPr>
          <a:xfrm>
            <a:off x="1790700" y="6429376"/>
            <a:ext cx="114300" cy="114300"/>
          </a:xfrm>
          <a:prstGeom prst="ellipse">
            <a:avLst/>
          </a:prstGeom>
          <a:solidFill>
            <a:schemeClr val="bg1"/>
          </a:solidFill>
          <a:ln w="6350"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r-TR" sz="1100"/>
          </a:p>
        </xdr:txBody>
      </xdr:sp>
      <xdr:sp macro="" textlink="">
        <xdr:nvSpPr>
          <xdr:cNvPr id="560" name="Oval 559">
            <a:extLst>
              <a:ext uri="{FF2B5EF4-FFF2-40B4-BE49-F238E27FC236}">
                <a16:creationId xmlns:a16="http://schemas.microsoft.com/office/drawing/2014/main" id="{831357A7-7FBD-4363-A50A-CFFE2A0A5077}"/>
              </a:ext>
            </a:extLst>
          </xdr:cNvPr>
          <xdr:cNvSpPr/>
        </xdr:nvSpPr>
        <xdr:spPr>
          <a:xfrm>
            <a:off x="1724022" y="7643813"/>
            <a:ext cx="114300" cy="114300"/>
          </a:xfrm>
          <a:prstGeom prst="ellipse">
            <a:avLst/>
          </a:prstGeom>
          <a:solidFill>
            <a:schemeClr val="bg1"/>
          </a:solidFill>
          <a:ln w="6350"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r-TR" sz="1100"/>
          </a:p>
        </xdr:txBody>
      </xdr:sp>
      <xdr:cxnSp macro="">
        <xdr:nvCxnSpPr>
          <xdr:cNvPr id="739" name="Straight Connector 738">
            <a:extLst>
              <a:ext uri="{FF2B5EF4-FFF2-40B4-BE49-F238E27FC236}">
                <a16:creationId xmlns:a16="http://schemas.microsoft.com/office/drawing/2014/main" id="{E6FBB02F-1C9D-CFB5-5541-85AD2311B58F}"/>
              </a:ext>
            </a:extLst>
          </xdr:cNvPr>
          <xdr:cNvCxnSpPr/>
        </xdr:nvCxnSpPr>
        <xdr:spPr>
          <a:xfrm flipH="1" flipV="1">
            <a:off x="2967038" y="1028700"/>
            <a:ext cx="109537" cy="114300"/>
          </a:xfrm>
          <a:prstGeom prst="line">
            <a:avLst/>
          </a:prstGeom>
          <a:ln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40" name="Straight Connector 739">
            <a:extLst>
              <a:ext uri="{FF2B5EF4-FFF2-40B4-BE49-F238E27FC236}">
                <a16:creationId xmlns:a16="http://schemas.microsoft.com/office/drawing/2014/main" id="{EA36E1B8-A364-4410-967F-52641E363ABF}"/>
              </a:ext>
            </a:extLst>
          </xdr:cNvPr>
          <xdr:cNvCxnSpPr/>
        </xdr:nvCxnSpPr>
        <xdr:spPr>
          <a:xfrm flipH="1" flipV="1">
            <a:off x="2967038" y="2319337"/>
            <a:ext cx="109537" cy="123825"/>
          </a:xfrm>
          <a:prstGeom prst="line">
            <a:avLst/>
          </a:prstGeom>
          <a:ln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41" name="Straight Connector 740">
            <a:extLst>
              <a:ext uri="{FF2B5EF4-FFF2-40B4-BE49-F238E27FC236}">
                <a16:creationId xmlns:a16="http://schemas.microsoft.com/office/drawing/2014/main" id="{530690FC-C99C-4ED6-8CC9-5C4BCEFB843D}"/>
              </a:ext>
            </a:extLst>
          </xdr:cNvPr>
          <xdr:cNvCxnSpPr/>
        </xdr:nvCxnSpPr>
        <xdr:spPr>
          <a:xfrm flipH="1" flipV="1">
            <a:off x="2967038" y="3605212"/>
            <a:ext cx="109537" cy="123825"/>
          </a:xfrm>
          <a:prstGeom prst="line">
            <a:avLst/>
          </a:prstGeom>
          <a:ln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42" name="Straight Connector 741">
            <a:extLst>
              <a:ext uri="{FF2B5EF4-FFF2-40B4-BE49-F238E27FC236}">
                <a16:creationId xmlns:a16="http://schemas.microsoft.com/office/drawing/2014/main" id="{1B6080F6-9005-4637-8B18-8DFE79EC316D}"/>
              </a:ext>
            </a:extLst>
          </xdr:cNvPr>
          <xdr:cNvCxnSpPr/>
        </xdr:nvCxnSpPr>
        <xdr:spPr>
          <a:xfrm flipH="1" flipV="1">
            <a:off x="2967037" y="4910137"/>
            <a:ext cx="109537" cy="123825"/>
          </a:xfrm>
          <a:prstGeom prst="line">
            <a:avLst/>
          </a:prstGeom>
          <a:ln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43" name="Straight Connector 742">
            <a:extLst>
              <a:ext uri="{FF2B5EF4-FFF2-40B4-BE49-F238E27FC236}">
                <a16:creationId xmlns:a16="http://schemas.microsoft.com/office/drawing/2014/main" id="{48D63F95-E908-457D-8BCE-88DA24380AB0}"/>
              </a:ext>
            </a:extLst>
          </xdr:cNvPr>
          <xdr:cNvCxnSpPr/>
        </xdr:nvCxnSpPr>
        <xdr:spPr>
          <a:xfrm flipH="1" flipV="1">
            <a:off x="2967038" y="6181725"/>
            <a:ext cx="109537" cy="123825"/>
          </a:xfrm>
          <a:prstGeom prst="line">
            <a:avLst/>
          </a:prstGeom>
          <a:ln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45" name="Oval 744">
            <a:extLst>
              <a:ext uri="{FF2B5EF4-FFF2-40B4-BE49-F238E27FC236}">
                <a16:creationId xmlns:a16="http://schemas.microsoft.com/office/drawing/2014/main" id="{5368C809-D6D2-4FC2-86E1-864E0D65712C}"/>
              </a:ext>
            </a:extLst>
          </xdr:cNvPr>
          <xdr:cNvSpPr/>
        </xdr:nvSpPr>
        <xdr:spPr>
          <a:xfrm>
            <a:off x="1785938" y="1276350"/>
            <a:ext cx="114300" cy="114300"/>
          </a:xfrm>
          <a:prstGeom prst="ellipse">
            <a:avLst/>
          </a:prstGeom>
          <a:solidFill>
            <a:schemeClr val="bg1"/>
          </a:solidFill>
          <a:ln w="6350"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r-TR" sz="1100"/>
          </a:p>
        </xdr:txBody>
      </xdr:sp>
      <xdr:sp macro="" textlink="">
        <xdr:nvSpPr>
          <xdr:cNvPr id="746" name="Oval 745">
            <a:extLst>
              <a:ext uri="{FF2B5EF4-FFF2-40B4-BE49-F238E27FC236}">
                <a16:creationId xmlns:a16="http://schemas.microsoft.com/office/drawing/2014/main" id="{75F587C1-7CB8-4D9D-8449-D1F93B83E5CC}"/>
              </a:ext>
            </a:extLst>
          </xdr:cNvPr>
          <xdr:cNvSpPr/>
        </xdr:nvSpPr>
        <xdr:spPr>
          <a:xfrm>
            <a:off x="4076699" y="2571745"/>
            <a:ext cx="114300" cy="114300"/>
          </a:xfrm>
          <a:prstGeom prst="ellipse">
            <a:avLst/>
          </a:prstGeom>
          <a:solidFill>
            <a:schemeClr val="bg1"/>
          </a:solidFill>
          <a:ln w="6350"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r-TR" sz="1100"/>
          </a:p>
        </xdr:txBody>
      </xdr:sp>
      <xdr:sp macro="" textlink="">
        <xdr:nvSpPr>
          <xdr:cNvPr id="754" name="Oval 753">
            <a:extLst>
              <a:ext uri="{FF2B5EF4-FFF2-40B4-BE49-F238E27FC236}">
                <a16:creationId xmlns:a16="http://schemas.microsoft.com/office/drawing/2014/main" id="{9521BDDD-78FD-4BA2-A608-F5BC3881A4EA}"/>
              </a:ext>
            </a:extLst>
          </xdr:cNvPr>
          <xdr:cNvSpPr/>
        </xdr:nvSpPr>
        <xdr:spPr>
          <a:xfrm>
            <a:off x="4081463" y="5143499"/>
            <a:ext cx="114300" cy="114300"/>
          </a:xfrm>
          <a:prstGeom prst="ellipse">
            <a:avLst/>
          </a:prstGeom>
          <a:solidFill>
            <a:schemeClr val="bg1"/>
          </a:solidFill>
          <a:ln w="6350"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r-TR" sz="1100"/>
          </a:p>
        </xdr:txBody>
      </xdr:sp>
      <xdr:sp macro="" textlink="">
        <xdr:nvSpPr>
          <xdr:cNvPr id="760" name="Oval 759">
            <a:extLst>
              <a:ext uri="{FF2B5EF4-FFF2-40B4-BE49-F238E27FC236}">
                <a16:creationId xmlns:a16="http://schemas.microsoft.com/office/drawing/2014/main" id="{C499E189-604D-49CF-BB1C-5BF2D12B1D82}"/>
              </a:ext>
            </a:extLst>
          </xdr:cNvPr>
          <xdr:cNvSpPr/>
        </xdr:nvSpPr>
        <xdr:spPr>
          <a:xfrm>
            <a:off x="4152898" y="7643813"/>
            <a:ext cx="114300" cy="114300"/>
          </a:xfrm>
          <a:prstGeom prst="ellipse">
            <a:avLst/>
          </a:prstGeom>
          <a:solidFill>
            <a:schemeClr val="bg1"/>
          </a:solidFill>
          <a:ln w="6350"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r-TR" sz="1100"/>
          </a:p>
        </xdr:txBody>
      </xdr:sp>
    </xdr:grpSp>
    <xdr:clientData/>
  </xdr:twoCellAnchor>
  <xdr:twoCellAnchor>
    <xdr:from>
      <xdr:col>31</xdr:col>
      <xdr:colOff>4762</xdr:colOff>
      <xdr:row>6</xdr:row>
      <xdr:rowOff>80958</xdr:rowOff>
    </xdr:from>
    <xdr:to>
      <xdr:col>48</xdr:col>
      <xdr:colOff>4763</xdr:colOff>
      <xdr:row>52</xdr:row>
      <xdr:rowOff>123826</xdr:rowOff>
    </xdr:to>
    <xdr:grpSp>
      <xdr:nvGrpSpPr>
        <xdr:cNvPr id="779" name="Group 778">
          <a:extLst>
            <a:ext uri="{FF2B5EF4-FFF2-40B4-BE49-F238E27FC236}">
              <a16:creationId xmlns:a16="http://schemas.microsoft.com/office/drawing/2014/main" id="{4D82B6FF-21CA-3CD6-34B4-CFE7F7BFC2B5}"/>
            </a:ext>
          </a:extLst>
        </xdr:cNvPr>
        <xdr:cNvGrpSpPr/>
      </xdr:nvGrpSpPr>
      <xdr:grpSpPr>
        <a:xfrm>
          <a:off x="5024437" y="1357308"/>
          <a:ext cx="2752726" cy="6615118"/>
          <a:chOff x="5024437" y="1281108"/>
          <a:chExt cx="2752726" cy="6615118"/>
        </a:xfrm>
      </xdr:grpSpPr>
      <xdr:cxnSp macro="">
        <xdr:nvCxnSpPr>
          <xdr:cNvPr id="161" name="Straight Connector 160">
            <a:extLst>
              <a:ext uri="{FF2B5EF4-FFF2-40B4-BE49-F238E27FC236}">
                <a16:creationId xmlns:a16="http://schemas.microsoft.com/office/drawing/2014/main" id="{704B7B27-8919-4AB3-A443-3C0CD8C8F162}"/>
              </a:ext>
            </a:extLst>
          </xdr:cNvPr>
          <xdr:cNvCxnSpPr/>
        </xdr:nvCxnSpPr>
        <xdr:spPr>
          <a:xfrm flipV="1">
            <a:off x="5181601" y="1343025"/>
            <a:ext cx="0" cy="6429375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62" name="Straight Connector 161">
            <a:extLst>
              <a:ext uri="{FF2B5EF4-FFF2-40B4-BE49-F238E27FC236}">
                <a16:creationId xmlns:a16="http://schemas.microsoft.com/office/drawing/2014/main" id="{51535CE3-F659-4231-A496-4D29AF25A709}"/>
              </a:ext>
            </a:extLst>
          </xdr:cNvPr>
          <xdr:cNvCxnSpPr/>
        </xdr:nvCxnSpPr>
        <xdr:spPr>
          <a:xfrm>
            <a:off x="5181601" y="1343026"/>
            <a:ext cx="2433638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63" name="Straight Connector 162">
            <a:extLst>
              <a:ext uri="{FF2B5EF4-FFF2-40B4-BE49-F238E27FC236}">
                <a16:creationId xmlns:a16="http://schemas.microsoft.com/office/drawing/2014/main" id="{F4B69AE1-519D-4381-B469-080F5E93F228}"/>
              </a:ext>
            </a:extLst>
          </xdr:cNvPr>
          <xdr:cNvCxnSpPr/>
        </xdr:nvCxnSpPr>
        <xdr:spPr>
          <a:xfrm>
            <a:off x="7610476" y="1347788"/>
            <a:ext cx="0" cy="6424612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64" name="Straight Connector 163">
            <a:extLst>
              <a:ext uri="{FF2B5EF4-FFF2-40B4-BE49-F238E27FC236}">
                <a16:creationId xmlns:a16="http://schemas.microsoft.com/office/drawing/2014/main" id="{4A009426-44A9-40E3-9462-8DBB6051177C}"/>
              </a:ext>
            </a:extLst>
          </xdr:cNvPr>
          <xdr:cNvCxnSpPr/>
        </xdr:nvCxnSpPr>
        <xdr:spPr>
          <a:xfrm>
            <a:off x="5181601" y="2628901"/>
            <a:ext cx="2433638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65" name="Straight Connector 164">
            <a:extLst>
              <a:ext uri="{FF2B5EF4-FFF2-40B4-BE49-F238E27FC236}">
                <a16:creationId xmlns:a16="http://schemas.microsoft.com/office/drawing/2014/main" id="{74E421A1-3CD7-49E5-A774-1959B08F2AF1}"/>
              </a:ext>
            </a:extLst>
          </xdr:cNvPr>
          <xdr:cNvCxnSpPr/>
        </xdr:nvCxnSpPr>
        <xdr:spPr>
          <a:xfrm>
            <a:off x="5181601" y="3914776"/>
            <a:ext cx="2433638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66" name="Straight Connector 165">
            <a:extLst>
              <a:ext uri="{FF2B5EF4-FFF2-40B4-BE49-F238E27FC236}">
                <a16:creationId xmlns:a16="http://schemas.microsoft.com/office/drawing/2014/main" id="{F9368D4A-758F-4BCE-A75C-D87D81C8E370}"/>
              </a:ext>
            </a:extLst>
          </xdr:cNvPr>
          <xdr:cNvCxnSpPr/>
        </xdr:nvCxnSpPr>
        <xdr:spPr>
          <a:xfrm>
            <a:off x="5181601" y="5200651"/>
            <a:ext cx="2433638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67" name="Straight Connector 166">
            <a:extLst>
              <a:ext uri="{FF2B5EF4-FFF2-40B4-BE49-F238E27FC236}">
                <a16:creationId xmlns:a16="http://schemas.microsoft.com/office/drawing/2014/main" id="{B4478936-E081-465C-8737-3AA701E2CA49}"/>
              </a:ext>
            </a:extLst>
          </xdr:cNvPr>
          <xdr:cNvCxnSpPr/>
        </xdr:nvCxnSpPr>
        <xdr:spPr>
          <a:xfrm>
            <a:off x="5181601" y="6486526"/>
            <a:ext cx="2433638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71" name="Straight Connector 170">
            <a:extLst>
              <a:ext uri="{FF2B5EF4-FFF2-40B4-BE49-F238E27FC236}">
                <a16:creationId xmlns:a16="http://schemas.microsoft.com/office/drawing/2014/main" id="{145A20C3-27B5-40F2-8903-470442975B34}"/>
              </a:ext>
            </a:extLst>
          </xdr:cNvPr>
          <xdr:cNvCxnSpPr>
            <a:stCxn id="533" idx="1"/>
            <a:endCxn id="527" idx="5"/>
          </xdr:cNvCxnSpPr>
        </xdr:nvCxnSpPr>
        <xdr:spPr>
          <a:xfrm flipH="1" flipV="1">
            <a:off x="5288687" y="2669315"/>
            <a:ext cx="2200415" cy="1205054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72" name="Straight Connector 171">
            <a:extLst>
              <a:ext uri="{FF2B5EF4-FFF2-40B4-BE49-F238E27FC236}">
                <a16:creationId xmlns:a16="http://schemas.microsoft.com/office/drawing/2014/main" id="{D1747851-9D76-4031-8469-99EDB4574D32}"/>
              </a:ext>
            </a:extLst>
          </xdr:cNvPr>
          <xdr:cNvCxnSpPr>
            <a:stCxn id="527" idx="7"/>
            <a:endCxn id="525" idx="3"/>
          </xdr:cNvCxnSpPr>
        </xdr:nvCxnSpPr>
        <xdr:spPr>
          <a:xfrm flipV="1">
            <a:off x="5288687" y="1378669"/>
            <a:ext cx="2205177" cy="1209824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73" name="Straight Connector 172">
            <a:extLst>
              <a:ext uri="{FF2B5EF4-FFF2-40B4-BE49-F238E27FC236}">
                <a16:creationId xmlns:a16="http://schemas.microsoft.com/office/drawing/2014/main" id="{49578DA2-3797-486F-8B26-711D5EB60EA4}"/>
              </a:ext>
            </a:extLst>
          </xdr:cNvPr>
          <xdr:cNvCxnSpPr/>
        </xdr:nvCxnSpPr>
        <xdr:spPr>
          <a:xfrm>
            <a:off x="5024438" y="7772400"/>
            <a:ext cx="319087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74" name="Rectangle 173">
            <a:extLst>
              <a:ext uri="{FF2B5EF4-FFF2-40B4-BE49-F238E27FC236}">
                <a16:creationId xmlns:a16="http://schemas.microsoft.com/office/drawing/2014/main" id="{4BF7E27A-7363-4344-B2BF-0EA965C00EA2}"/>
              </a:ext>
            </a:extLst>
          </xdr:cNvPr>
          <xdr:cNvSpPr/>
        </xdr:nvSpPr>
        <xdr:spPr>
          <a:xfrm>
            <a:off x="5024437" y="7786688"/>
            <a:ext cx="323851" cy="109538"/>
          </a:xfrm>
          <a:prstGeom prst="rect">
            <a:avLst/>
          </a:prstGeom>
          <a:pattFill prst="ltUpDiag">
            <a:fgClr>
              <a:schemeClr val="tx1"/>
            </a:fgClr>
            <a:bgClr>
              <a:schemeClr val="bg1"/>
            </a:bgClr>
          </a:patt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r-TR" sz="1100"/>
          </a:p>
        </xdr:txBody>
      </xdr:sp>
      <xdr:cxnSp macro="">
        <xdr:nvCxnSpPr>
          <xdr:cNvPr id="175" name="Straight Connector 174">
            <a:extLst>
              <a:ext uri="{FF2B5EF4-FFF2-40B4-BE49-F238E27FC236}">
                <a16:creationId xmlns:a16="http://schemas.microsoft.com/office/drawing/2014/main" id="{2CE8F8AF-0F12-4740-905F-5205EC899FBA}"/>
              </a:ext>
            </a:extLst>
          </xdr:cNvPr>
          <xdr:cNvCxnSpPr/>
        </xdr:nvCxnSpPr>
        <xdr:spPr>
          <a:xfrm>
            <a:off x="7453313" y="7772400"/>
            <a:ext cx="319087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76" name="Rectangle 175">
            <a:extLst>
              <a:ext uri="{FF2B5EF4-FFF2-40B4-BE49-F238E27FC236}">
                <a16:creationId xmlns:a16="http://schemas.microsoft.com/office/drawing/2014/main" id="{0AEF1D0E-3D43-4352-8153-5E1675F72947}"/>
              </a:ext>
            </a:extLst>
          </xdr:cNvPr>
          <xdr:cNvSpPr/>
        </xdr:nvSpPr>
        <xdr:spPr>
          <a:xfrm>
            <a:off x="7453312" y="7786688"/>
            <a:ext cx="323851" cy="109538"/>
          </a:xfrm>
          <a:prstGeom prst="rect">
            <a:avLst/>
          </a:prstGeom>
          <a:pattFill prst="ltUpDiag">
            <a:fgClr>
              <a:schemeClr val="tx1"/>
            </a:fgClr>
            <a:bgClr>
              <a:schemeClr val="bg1"/>
            </a:bgClr>
          </a:patt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r-TR" sz="1100"/>
          </a:p>
        </xdr:txBody>
      </xdr:sp>
      <xdr:cxnSp macro="">
        <xdr:nvCxnSpPr>
          <xdr:cNvPr id="178" name="Straight Connector 177">
            <a:extLst>
              <a:ext uri="{FF2B5EF4-FFF2-40B4-BE49-F238E27FC236}">
                <a16:creationId xmlns:a16="http://schemas.microsoft.com/office/drawing/2014/main" id="{3B9D9DC6-B53D-DF4F-E292-5BE629C5957F}"/>
              </a:ext>
            </a:extLst>
          </xdr:cNvPr>
          <xdr:cNvCxnSpPr/>
        </xdr:nvCxnSpPr>
        <xdr:spPr>
          <a:xfrm flipV="1">
            <a:off x="6205538" y="5619750"/>
            <a:ext cx="204787" cy="123825"/>
          </a:xfrm>
          <a:prstGeom prst="line">
            <a:avLst/>
          </a:prstGeom>
          <a:ln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80" name="Straight Connector 179">
            <a:extLst>
              <a:ext uri="{FF2B5EF4-FFF2-40B4-BE49-F238E27FC236}">
                <a16:creationId xmlns:a16="http://schemas.microsoft.com/office/drawing/2014/main" id="{7C2FFB1E-2EFB-44E8-9C81-E614E005758B}"/>
              </a:ext>
            </a:extLst>
          </xdr:cNvPr>
          <xdr:cNvCxnSpPr/>
        </xdr:nvCxnSpPr>
        <xdr:spPr>
          <a:xfrm>
            <a:off x="5176838" y="5719762"/>
            <a:ext cx="361950" cy="219076"/>
          </a:xfrm>
          <a:prstGeom prst="line">
            <a:avLst/>
          </a:prstGeom>
          <a:ln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82" name="Straight Connector 181">
            <a:extLst>
              <a:ext uri="{FF2B5EF4-FFF2-40B4-BE49-F238E27FC236}">
                <a16:creationId xmlns:a16="http://schemas.microsoft.com/office/drawing/2014/main" id="{B53BD47E-2589-4DF2-9B3C-DCFB1C3C3031}"/>
              </a:ext>
            </a:extLst>
          </xdr:cNvPr>
          <xdr:cNvCxnSpPr/>
        </xdr:nvCxnSpPr>
        <xdr:spPr>
          <a:xfrm flipH="1">
            <a:off x="7200900" y="5567363"/>
            <a:ext cx="414338" cy="214312"/>
          </a:xfrm>
          <a:prstGeom prst="line">
            <a:avLst/>
          </a:prstGeom>
          <a:ln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85" name="Straight Connector 184">
            <a:extLst>
              <a:ext uri="{FF2B5EF4-FFF2-40B4-BE49-F238E27FC236}">
                <a16:creationId xmlns:a16="http://schemas.microsoft.com/office/drawing/2014/main" id="{9A9B8D3B-39CB-4C78-B2D6-79631CACAF5C}"/>
              </a:ext>
            </a:extLst>
          </xdr:cNvPr>
          <xdr:cNvCxnSpPr/>
        </xdr:nvCxnSpPr>
        <xdr:spPr>
          <a:xfrm flipH="1" flipV="1">
            <a:off x="6410325" y="4333875"/>
            <a:ext cx="171450" cy="123825"/>
          </a:xfrm>
          <a:prstGeom prst="line">
            <a:avLst/>
          </a:prstGeom>
          <a:ln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86" name="Straight Connector 185">
            <a:extLst>
              <a:ext uri="{FF2B5EF4-FFF2-40B4-BE49-F238E27FC236}">
                <a16:creationId xmlns:a16="http://schemas.microsoft.com/office/drawing/2014/main" id="{3C9195ED-B5F2-4BF1-84A2-A0C579A3D953}"/>
              </a:ext>
            </a:extLst>
          </xdr:cNvPr>
          <xdr:cNvCxnSpPr/>
        </xdr:nvCxnSpPr>
        <xdr:spPr>
          <a:xfrm>
            <a:off x="5176838" y="4433887"/>
            <a:ext cx="361950" cy="219076"/>
          </a:xfrm>
          <a:prstGeom prst="line">
            <a:avLst/>
          </a:prstGeom>
          <a:ln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87" name="Straight Connector 186">
            <a:extLst>
              <a:ext uri="{FF2B5EF4-FFF2-40B4-BE49-F238E27FC236}">
                <a16:creationId xmlns:a16="http://schemas.microsoft.com/office/drawing/2014/main" id="{B849A1C6-2AC3-454B-9F90-76693086C81C}"/>
              </a:ext>
            </a:extLst>
          </xdr:cNvPr>
          <xdr:cNvCxnSpPr/>
        </xdr:nvCxnSpPr>
        <xdr:spPr>
          <a:xfrm flipH="1">
            <a:off x="7200900" y="4281488"/>
            <a:ext cx="414338" cy="214312"/>
          </a:xfrm>
          <a:prstGeom prst="line">
            <a:avLst/>
          </a:prstGeom>
          <a:ln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89" name="Straight Connector 188">
            <a:extLst>
              <a:ext uri="{FF2B5EF4-FFF2-40B4-BE49-F238E27FC236}">
                <a16:creationId xmlns:a16="http://schemas.microsoft.com/office/drawing/2014/main" id="{AE346498-76C0-424D-B625-BA4967490F92}"/>
              </a:ext>
            </a:extLst>
          </xdr:cNvPr>
          <xdr:cNvCxnSpPr/>
        </xdr:nvCxnSpPr>
        <xdr:spPr>
          <a:xfrm flipV="1">
            <a:off x="6205538" y="3048000"/>
            <a:ext cx="204787" cy="123825"/>
          </a:xfrm>
          <a:prstGeom prst="line">
            <a:avLst/>
          </a:prstGeom>
          <a:ln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90" name="Straight Connector 189">
            <a:extLst>
              <a:ext uri="{FF2B5EF4-FFF2-40B4-BE49-F238E27FC236}">
                <a16:creationId xmlns:a16="http://schemas.microsoft.com/office/drawing/2014/main" id="{6975376D-E379-4F85-A755-598D38819196}"/>
              </a:ext>
            </a:extLst>
          </xdr:cNvPr>
          <xdr:cNvCxnSpPr/>
        </xdr:nvCxnSpPr>
        <xdr:spPr>
          <a:xfrm>
            <a:off x="5176838" y="3148012"/>
            <a:ext cx="361950" cy="219076"/>
          </a:xfrm>
          <a:prstGeom prst="line">
            <a:avLst/>
          </a:prstGeom>
          <a:ln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91" name="Straight Connector 190">
            <a:extLst>
              <a:ext uri="{FF2B5EF4-FFF2-40B4-BE49-F238E27FC236}">
                <a16:creationId xmlns:a16="http://schemas.microsoft.com/office/drawing/2014/main" id="{23FBCB9A-B0DF-4389-AB28-686BB46F9BB0}"/>
              </a:ext>
            </a:extLst>
          </xdr:cNvPr>
          <xdr:cNvCxnSpPr/>
        </xdr:nvCxnSpPr>
        <xdr:spPr>
          <a:xfrm flipH="1">
            <a:off x="7200900" y="2995613"/>
            <a:ext cx="414338" cy="214312"/>
          </a:xfrm>
          <a:prstGeom prst="line">
            <a:avLst/>
          </a:prstGeom>
          <a:ln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92" name="Straight Connector 191">
            <a:extLst>
              <a:ext uri="{FF2B5EF4-FFF2-40B4-BE49-F238E27FC236}">
                <a16:creationId xmlns:a16="http://schemas.microsoft.com/office/drawing/2014/main" id="{E3CE52E0-73A9-4397-8A48-12D90FDD6F9F}"/>
              </a:ext>
            </a:extLst>
          </xdr:cNvPr>
          <xdr:cNvCxnSpPr/>
        </xdr:nvCxnSpPr>
        <xdr:spPr>
          <a:xfrm flipH="1" flipV="1">
            <a:off x="6410325" y="1762125"/>
            <a:ext cx="171450" cy="123825"/>
          </a:xfrm>
          <a:prstGeom prst="line">
            <a:avLst/>
          </a:prstGeom>
          <a:ln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93" name="Straight Connector 192">
            <a:extLst>
              <a:ext uri="{FF2B5EF4-FFF2-40B4-BE49-F238E27FC236}">
                <a16:creationId xmlns:a16="http://schemas.microsoft.com/office/drawing/2014/main" id="{105687DC-EA81-4872-B1DD-E62EF27C0A31}"/>
              </a:ext>
            </a:extLst>
          </xdr:cNvPr>
          <xdr:cNvCxnSpPr/>
        </xdr:nvCxnSpPr>
        <xdr:spPr>
          <a:xfrm>
            <a:off x="5176838" y="1862137"/>
            <a:ext cx="361950" cy="219076"/>
          </a:xfrm>
          <a:prstGeom prst="line">
            <a:avLst/>
          </a:prstGeom>
          <a:ln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94" name="Straight Connector 193">
            <a:extLst>
              <a:ext uri="{FF2B5EF4-FFF2-40B4-BE49-F238E27FC236}">
                <a16:creationId xmlns:a16="http://schemas.microsoft.com/office/drawing/2014/main" id="{96689F2C-21D1-49FE-A008-FC01FC70F14A}"/>
              </a:ext>
            </a:extLst>
          </xdr:cNvPr>
          <xdr:cNvCxnSpPr/>
        </xdr:nvCxnSpPr>
        <xdr:spPr>
          <a:xfrm flipH="1">
            <a:off x="7200900" y="1709738"/>
            <a:ext cx="414338" cy="214312"/>
          </a:xfrm>
          <a:prstGeom prst="line">
            <a:avLst/>
          </a:prstGeom>
          <a:ln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95" name="Straight Connector 194">
            <a:extLst>
              <a:ext uri="{FF2B5EF4-FFF2-40B4-BE49-F238E27FC236}">
                <a16:creationId xmlns:a16="http://schemas.microsoft.com/office/drawing/2014/main" id="{5341954E-FD0B-4860-9E7A-DF817EC295F6}"/>
              </a:ext>
            </a:extLst>
          </xdr:cNvPr>
          <xdr:cNvCxnSpPr/>
        </xdr:nvCxnSpPr>
        <xdr:spPr>
          <a:xfrm flipH="1" flipV="1">
            <a:off x="6410325" y="6905625"/>
            <a:ext cx="171450" cy="123825"/>
          </a:xfrm>
          <a:prstGeom prst="line">
            <a:avLst/>
          </a:prstGeom>
          <a:ln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96" name="Straight Connector 195">
            <a:extLst>
              <a:ext uri="{FF2B5EF4-FFF2-40B4-BE49-F238E27FC236}">
                <a16:creationId xmlns:a16="http://schemas.microsoft.com/office/drawing/2014/main" id="{0B570DEB-C500-4EF9-B194-317BF668F31D}"/>
              </a:ext>
            </a:extLst>
          </xdr:cNvPr>
          <xdr:cNvCxnSpPr/>
        </xdr:nvCxnSpPr>
        <xdr:spPr>
          <a:xfrm>
            <a:off x="5176838" y="7005637"/>
            <a:ext cx="361950" cy="219076"/>
          </a:xfrm>
          <a:prstGeom prst="line">
            <a:avLst/>
          </a:prstGeom>
          <a:ln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97" name="Straight Connector 196">
            <a:extLst>
              <a:ext uri="{FF2B5EF4-FFF2-40B4-BE49-F238E27FC236}">
                <a16:creationId xmlns:a16="http://schemas.microsoft.com/office/drawing/2014/main" id="{9D70E179-DC99-411C-94E5-B0337225450C}"/>
              </a:ext>
            </a:extLst>
          </xdr:cNvPr>
          <xdr:cNvCxnSpPr/>
        </xdr:nvCxnSpPr>
        <xdr:spPr>
          <a:xfrm flipH="1">
            <a:off x="7200900" y="6853238"/>
            <a:ext cx="414338" cy="214312"/>
          </a:xfrm>
          <a:prstGeom prst="line">
            <a:avLst/>
          </a:prstGeom>
          <a:ln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25" name="Oval 524">
            <a:extLst>
              <a:ext uri="{FF2B5EF4-FFF2-40B4-BE49-F238E27FC236}">
                <a16:creationId xmlns:a16="http://schemas.microsoft.com/office/drawing/2014/main" id="{587E46A1-9EDC-AD60-CAB5-1E5F3D57D6F2}"/>
              </a:ext>
            </a:extLst>
          </xdr:cNvPr>
          <xdr:cNvSpPr/>
        </xdr:nvSpPr>
        <xdr:spPr>
          <a:xfrm>
            <a:off x="7477125" y="1281108"/>
            <a:ext cx="114300" cy="114300"/>
          </a:xfrm>
          <a:prstGeom prst="ellipse">
            <a:avLst/>
          </a:prstGeom>
          <a:solidFill>
            <a:schemeClr val="bg1"/>
          </a:solidFill>
          <a:ln w="6350"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r-TR" sz="1100"/>
          </a:p>
        </xdr:txBody>
      </xdr:sp>
      <xdr:sp macro="" textlink="">
        <xdr:nvSpPr>
          <xdr:cNvPr id="527" name="Oval 526">
            <a:extLst>
              <a:ext uri="{FF2B5EF4-FFF2-40B4-BE49-F238E27FC236}">
                <a16:creationId xmlns:a16="http://schemas.microsoft.com/office/drawing/2014/main" id="{EBBC3227-308A-4582-9578-0B8B8511BCA4}"/>
              </a:ext>
            </a:extLst>
          </xdr:cNvPr>
          <xdr:cNvSpPr/>
        </xdr:nvSpPr>
        <xdr:spPr>
          <a:xfrm>
            <a:off x="5191126" y="2571754"/>
            <a:ext cx="114300" cy="114300"/>
          </a:xfrm>
          <a:prstGeom prst="ellipse">
            <a:avLst/>
          </a:prstGeom>
          <a:solidFill>
            <a:schemeClr val="bg1"/>
          </a:solidFill>
          <a:ln w="6350"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r-TR" sz="1100"/>
          </a:p>
        </xdr:txBody>
      </xdr:sp>
      <xdr:sp macro="" textlink="">
        <xdr:nvSpPr>
          <xdr:cNvPr id="533" name="Oval 532">
            <a:extLst>
              <a:ext uri="{FF2B5EF4-FFF2-40B4-BE49-F238E27FC236}">
                <a16:creationId xmlns:a16="http://schemas.microsoft.com/office/drawing/2014/main" id="{9AF24F03-974B-41F6-9EC6-674A813E0F9C}"/>
              </a:ext>
            </a:extLst>
          </xdr:cNvPr>
          <xdr:cNvSpPr/>
        </xdr:nvSpPr>
        <xdr:spPr>
          <a:xfrm>
            <a:off x="7472363" y="3857630"/>
            <a:ext cx="114300" cy="114300"/>
          </a:xfrm>
          <a:prstGeom prst="ellipse">
            <a:avLst/>
          </a:prstGeom>
          <a:solidFill>
            <a:schemeClr val="bg1"/>
          </a:solidFill>
          <a:ln w="6350"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r-TR" sz="1100"/>
          </a:p>
        </xdr:txBody>
      </xdr:sp>
      <xdr:sp macro="" textlink="">
        <xdr:nvSpPr>
          <xdr:cNvPr id="534" name="Oval 533">
            <a:extLst>
              <a:ext uri="{FF2B5EF4-FFF2-40B4-BE49-F238E27FC236}">
                <a16:creationId xmlns:a16="http://schemas.microsoft.com/office/drawing/2014/main" id="{1E4C8C1C-5E52-4D71-B561-01DAC937ACE8}"/>
              </a:ext>
            </a:extLst>
          </xdr:cNvPr>
          <xdr:cNvSpPr/>
        </xdr:nvSpPr>
        <xdr:spPr>
          <a:xfrm>
            <a:off x="7477126" y="2566987"/>
            <a:ext cx="114300" cy="114300"/>
          </a:xfrm>
          <a:prstGeom prst="ellipse">
            <a:avLst/>
          </a:prstGeom>
          <a:solidFill>
            <a:schemeClr val="bg1"/>
          </a:solidFill>
          <a:ln w="6350"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r-TR" sz="1100"/>
          </a:p>
        </xdr:txBody>
      </xdr:sp>
      <xdr:cxnSp macro="">
        <xdr:nvCxnSpPr>
          <xdr:cNvPr id="543" name="Straight Connector 542">
            <a:extLst>
              <a:ext uri="{FF2B5EF4-FFF2-40B4-BE49-F238E27FC236}">
                <a16:creationId xmlns:a16="http://schemas.microsoft.com/office/drawing/2014/main" id="{0BBE0508-56B7-4365-881E-413C0A7337AE}"/>
              </a:ext>
            </a:extLst>
          </xdr:cNvPr>
          <xdr:cNvCxnSpPr>
            <a:stCxn id="547" idx="1"/>
            <a:endCxn id="546" idx="5"/>
          </xdr:cNvCxnSpPr>
        </xdr:nvCxnSpPr>
        <xdr:spPr>
          <a:xfrm flipH="1" flipV="1">
            <a:off x="5288687" y="5241064"/>
            <a:ext cx="2200415" cy="1200291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44" name="Straight Connector 543">
            <a:extLst>
              <a:ext uri="{FF2B5EF4-FFF2-40B4-BE49-F238E27FC236}">
                <a16:creationId xmlns:a16="http://schemas.microsoft.com/office/drawing/2014/main" id="{7B26E2E5-98FD-4B13-B0D1-495AA549ACD9}"/>
              </a:ext>
            </a:extLst>
          </xdr:cNvPr>
          <xdr:cNvCxnSpPr>
            <a:stCxn id="546" idx="7"/>
            <a:endCxn id="533" idx="3"/>
          </xdr:cNvCxnSpPr>
        </xdr:nvCxnSpPr>
        <xdr:spPr>
          <a:xfrm flipV="1">
            <a:off x="5288687" y="3955191"/>
            <a:ext cx="2200415" cy="1205051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45" name="Oval 544">
            <a:extLst>
              <a:ext uri="{FF2B5EF4-FFF2-40B4-BE49-F238E27FC236}">
                <a16:creationId xmlns:a16="http://schemas.microsoft.com/office/drawing/2014/main" id="{E038DE90-9835-437B-9FDF-78F78EDE974C}"/>
              </a:ext>
            </a:extLst>
          </xdr:cNvPr>
          <xdr:cNvSpPr/>
        </xdr:nvSpPr>
        <xdr:spPr>
          <a:xfrm>
            <a:off x="5191124" y="3857627"/>
            <a:ext cx="114300" cy="114300"/>
          </a:xfrm>
          <a:prstGeom prst="ellipse">
            <a:avLst/>
          </a:prstGeom>
          <a:solidFill>
            <a:schemeClr val="bg1"/>
          </a:solidFill>
          <a:ln w="6350"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r-TR" sz="1100"/>
          </a:p>
        </xdr:txBody>
      </xdr:sp>
      <xdr:sp macro="" textlink="">
        <xdr:nvSpPr>
          <xdr:cNvPr id="546" name="Oval 545">
            <a:extLst>
              <a:ext uri="{FF2B5EF4-FFF2-40B4-BE49-F238E27FC236}">
                <a16:creationId xmlns:a16="http://schemas.microsoft.com/office/drawing/2014/main" id="{F1C91506-B574-444A-90FA-06E001896BD6}"/>
              </a:ext>
            </a:extLst>
          </xdr:cNvPr>
          <xdr:cNvSpPr/>
        </xdr:nvSpPr>
        <xdr:spPr>
          <a:xfrm>
            <a:off x="5191126" y="5143503"/>
            <a:ext cx="114300" cy="114300"/>
          </a:xfrm>
          <a:prstGeom prst="ellipse">
            <a:avLst/>
          </a:prstGeom>
          <a:solidFill>
            <a:schemeClr val="bg1"/>
          </a:solidFill>
          <a:ln w="6350"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r-TR" sz="1100"/>
          </a:p>
        </xdr:txBody>
      </xdr:sp>
      <xdr:sp macro="" textlink="">
        <xdr:nvSpPr>
          <xdr:cNvPr id="547" name="Oval 546">
            <a:extLst>
              <a:ext uri="{FF2B5EF4-FFF2-40B4-BE49-F238E27FC236}">
                <a16:creationId xmlns:a16="http://schemas.microsoft.com/office/drawing/2014/main" id="{D654BCD7-9349-4D39-9F4D-6AE0844033BC}"/>
              </a:ext>
            </a:extLst>
          </xdr:cNvPr>
          <xdr:cNvSpPr/>
        </xdr:nvSpPr>
        <xdr:spPr>
          <a:xfrm>
            <a:off x="7472363" y="6424616"/>
            <a:ext cx="114300" cy="114300"/>
          </a:xfrm>
          <a:prstGeom prst="ellipse">
            <a:avLst/>
          </a:prstGeom>
          <a:solidFill>
            <a:schemeClr val="bg1"/>
          </a:solidFill>
          <a:ln w="6350"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r-TR" sz="1100"/>
          </a:p>
        </xdr:txBody>
      </xdr:sp>
      <xdr:sp macro="" textlink="">
        <xdr:nvSpPr>
          <xdr:cNvPr id="548" name="Oval 547">
            <a:extLst>
              <a:ext uri="{FF2B5EF4-FFF2-40B4-BE49-F238E27FC236}">
                <a16:creationId xmlns:a16="http://schemas.microsoft.com/office/drawing/2014/main" id="{5D3D5235-794E-499B-8163-0ABCE66A4213}"/>
              </a:ext>
            </a:extLst>
          </xdr:cNvPr>
          <xdr:cNvSpPr/>
        </xdr:nvSpPr>
        <xdr:spPr>
          <a:xfrm>
            <a:off x="7481887" y="5138737"/>
            <a:ext cx="114300" cy="114300"/>
          </a:xfrm>
          <a:prstGeom prst="ellipse">
            <a:avLst/>
          </a:prstGeom>
          <a:solidFill>
            <a:schemeClr val="bg1"/>
          </a:solidFill>
          <a:ln w="6350"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r-TR" sz="1100"/>
          </a:p>
        </xdr:txBody>
      </xdr:sp>
      <xdr:cxnSp macro="">
        <xdr:nvCxnSpPr>
          <xdr:cNvPr id="555" name="Straight Connector 554">
            <a:extLst>
              <a:ext uri="{FF2B5EF4-FFF2-40B4-BE49-F238E27FC236}">
                <a16:creationId xmlns:a16="http://schemas.microsoft.com/office/drawing/2014/main" id="{3AD0F029-053B-44FC-9E43-F03B9C36A420}"/>
              </a:ext>
            </a:extLst>
          </xdr:cNvPr>
          <xdr:cNvCxnSpPr>
            <a:stCxn id="557" idx="7"/>
            <a:endCxn id="547" idx="3"/>
          </xdr:cNvCxnSpPr>
        </xdr:nvCxnSpPr>
        <xdr:spPr>
          <a:xfrm flipV="1">
            <a:off x="5226769" y="6522177"/>
            <a:ext cx="2262333" cy="1138376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56" name="Oval 555">
            <a:extLst>
              <a:ext uri="{FF2B5EF4-FFF2-40B4-BE49-F238E27FC236}">
                <a16:creationId xmlns:a16="http://schemas.microsoft.com/office/drawing/2014/main" id="{83E1BFC4-EAF7-44BF-A893-6674BB074F6F}"/>
              </a:ext>
            </a:extLst>
          </xdr:cNvPr>
          <xdr:cNvSpPr/>
        </xdr:nvSpPr>
        <xdr:spPr>
          <a:xfrm>
            <a:off x="5195885" y="6429376"/>
            <a:ext cx="114300" cy="114300"/>
          </a:xfrm>
          <a:prstGeom prst="ellipse">
            <a:avLst/>
          </a:prstGeom>
          <a:solidFill>
            <a:schemeClr val="bg1"/>
          </a:solidFill>
          <a:ln w="6350"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r-TR" sz="1100"/>
          </a:p>
        </xdr:txBody>
      </xdr:sp>
      <xdr:sp macro="" textlink="">
        <xdr:nvSpPr>
          <xdr:cNvPr id="557" name="Oval 556">
            <a:extLst>
              <a:ext uri="{FF2B5EF4-FFF2-40B4-BE49-F238E27FC236}">
                <a16:creationId xmlns:a16="http://schemas.microsoft.com/office/drawing/2014/main" id="{6E9A4E91-5F67-47A8-8891-DD0DE9784B35}"/>
              </a:ext>
            </a:extLst>
          </xdr:cNvPr>
          <xdr:cNvSpPr/>
        </xdr:nvSpPr>
        <xdr:spPr>
          <a:xfrm>
            <a:off x="5129208" y="7643814"/>
            <a:ext cx="114300" cy="114300"/>
          </a:xfrm>
          <a:prstGeom prst="ellipse">
            <a:avLst/>
          </a:prstGeom>
          <a:solidFill>
            <a:schemeClr val="bg1"/>
          </a:solidFill>
          <a:ln w="6350"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r-TR" sz="1100"/>
          </a:p>
        </xdr:txBody>
      </xdr:sp>
      <xdr:sp macro="" textlink="">
        <xdr:nvSpPr>
          <xdr:cNvPr id="762" name="Oval 761">
            <a:extLst>
              <a:ext uri="{FF2B5EF4-FFF2-40B4-BE49-F238E27FC236}">
                <a16:creationId xmlns:a16="http://schemas.microsoft.com/office/drawing/2014/main" id="{4F21C47E-06CE-4234-A1CB-54CED4B0B89C}"/>
              </a:ext>
            </a:extLst>
          </xdr:cNvPr>
          <xdr:cNvSpPr/>
        </xdr:nvSpPr>
        <xdr:spPr>
          <a:xfrm>
            <a:off x="7553324" y="7643818"/>
            <a:ext cx="114300" cy="114300"/>
          </a:xfrm>
          <a:prstGeom prst="ellipse">
            <a:avLst/>
          </a:prstGeom>
          <a:solidFill>
            <a:schemeClr val="bg1"/>
          </a:solidFill>
          <a:ln w="6350"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r-TR" sz="1100"/>
          </a:p>
        </xdr:txBody>
      </xdr:sp>
      <xdr:sp macro="" textlink="">
        <xdr:nvSpPr>
          <xdr:cNvPr id="772" name="Oval 771">
            <a:extLst>
              <a:ext uri="{FF2B5EF4-FFF2-40B4-BE49-F238E27FC236}">
                <a16:creationId xmlns:a16="http://schemas.microsoft.com/office/drawing/2014/main" id="{80F4424B-CF42-42A2-B26F-835E5BE27117}"/>
              </a:ext>
            </a:extLst>
          </xdr:cNvPr>
          <xdr:cNvSpPr/>
        </xdr:nvSpPr>
        <xdr:spPr>
          <a:xfrm>
            <a:off x="5191126" y="1285871"/>
            <a:ext cx="114300" cy="114300"/>
          </a:xfrm>
          <a:prstGeom prst="ellipse">
            <a:avLst/>
          </a:prstGeom>
          <a:solidFill>
            <a:schemeClr val="bg1"/>
          </a:solidFill>
          <a:ln w="6350"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r-TR" sz="1100"/>
          </a:p>
        </xdr:txBody>
      </xdr:sp>
    </xdr:grpSp>
    <xdr:clientData/>
  </xdr:twoCellAnchor>
  <xdr:twoCellAnchor>
    <xdr:from>
      <xdr:col>9</xdr:col>
      <xdr:colOff>114301</xdr:colOff>
      <xdr:row>167</xdr:row>
      <xdr:rowOff>9525</xdr:rowOff>
    </xdr:from>
    <xdr:to>
      <xdr:col>10</xdr:col>
      <xdr:colOff>66676</xdr:colOff>
      <xdr:row>173</xdr:row>
      <xdr:rowOff>0</xdr:rowOff>
    </xdr:to>
    <xdr:sp macro="" textlink="">
      <xdr:nvSpPr>
        <xdr:cNvPr id="774" name="Left Bracket 773">
          <a:extLst>
            <a:ext uri="{FF2B5EF4-FFF2-40B4-BE49-F238E27FC236}">
              <a16:creationId xmlns:a16="http://schemas.microsoft.com/office/drawing/2014/main" id="{782E6F11-F7F9-4215-819F-91E138B20065}"/>
            </a:ext>
          </a:extLst>
        </xdr:cNvPr>
        <xdr:cNvSpPr/>
      </xdr:nvSpPr>
      <xdr:spPr>
        <a:xfrm>
          <a:off x="1247776" y="27384375"/>
          <a:ext cx="114300" cy="847725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39</xdr:col>
      <xdr:colOff>19051</xdr:colOff>
      <xdr:row>167</xdr:row>
      <xdr:rowOff>19050</xdr:rowOff>
    </xdr:from>
    <xdr:to>
      <xdr:col>40</xdr:col>
      <xdr:colOff>1</xdr:colOff>
      <xdr:row>173</xdr:row>
      <xdr:rowOff>9525</xdr:rowOff>
    </xdr:to>
    <xdr:sp macro="" textlink="">
      <xdr:nvSpPr>
        <xdr:cNvPr id="775" name="Right Bracket 774">
          <a:extLst>
            <a:ext uri="{FF2B5EF4-FFF2-40B4-BE49-F238E27FC236}">
              <a16:creationId xmlns:a16="http://schemas.microsoft.com/office/drawing/2014/main" id="{4CAB4BC6-0B2F-412F-97A9-C6777DDF50C3}"/>
            </a:ext>
          </a:extLst>
        </xdr:cNvPr>
        <xdr:cNvSpPr/>
      </xdr:nvSpPr>
      <xdr:spPr>
        <a:xfrm>
          <a:off x="6010276" y="27393900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9</xdr:col>
      <xdr:colOff>114301</xdr:colOff>
      <xdr:row>175</xdr:row>
      <xdr:rowOff>9525</xdr:rowOff>
    </xdr:from>
    <xdr:to>
      <xdr:col>10</xdr:col>
      <xdr:colOff>66676</xdr:colOff>
      <xdr:row>181</xdr:row>
      <xdr:rowOff>0</xdr:rowOff>
    </xdr:to>
    <xdr:sp macro="" textlink="">
      <xdr:nvSpPr>
        <xdr:cNvPr id="776" name="Left Bracket 775">
          <a:extLst>
            <a:ext uri="{FF2B5EF4-FFF2-40B4-BE49-F238E27FC236}">
              <a16:creationId xmlns:a16="http://schemas.microsoft.com/office/drawing/2014/main" id="{FBBD5A4A-0905-4EA6-916A-39B12B97EE16}"/>
            </a:ext>
          </a:extLst>
        </xdr:cNvPr>
        <xdr:cNvSpPr/>
      </xdr:nvSpPr>
      <xdr:spPr>
        <a:xfrm>
          <a:off x="1571626" y="25107900"/>
          <a:ext cx="114300" cy="847725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39</xdr:col>
      <xdr:colOff>19051</xdr:colOff>
      <xdr:row>175</xdr:row>
      <xdr:rowOff>19050</xdr:rowOff>
    </xdr:from>
    <xdr:to>
      <xdr:col>40</xdr:col>
      <xdr:colOff>1</xdr:colOff>
      <xdr:row>181</xdr:row>
      <xdr:rowOff>0</xdr:rowOff>
    </xdr:to>
    <xdr:sp macro="" textlink="">
      <xdr:nvSpPr>
        <xdr:cNvPr id="777" name="Right Bracket 776">
          <a:extLst>
            <a:ext uri="{FF2B5EF4-FFF2-40B4-BE49-F238E27FC236}">
              <a16:creationId xmlns:a16="http://schemas.microsoft.com/office/drawing/2014/main" id="{BF9F6081-7EBC-4F56-91F2-0AAAE1762ABF}"/>
            </a:ext>
          </a:extLst>
        </xdr:cNvPr>
        <xdr:cNvSpPr/>
      </xdr:nvSpPr>
      <xdr:spPr>
        <a:xfrm>
          <a:off x="6334126" y="25117425"/>
          <a:ext cx="142875" cy="8477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B7520-BE45-41CB-81B0-377BBB663944}">
  <dimension ref="B1:CA816"/>
  <sheetViews>
    <sheetView showGridLines="0" tabSelected="1" zoomScaleNormal="100" workbookViewId="0">
      <selection activeCell="AM5" sqref="AM5"/>
    </sheetView>
  </sheetViews>
  <sheetFormatPr defaultRowHeight="11.25"/>
  <cols>
    <col min="1" max="966" width="2.83203125" style="1" customWidth="1"/>
    <col min="967" max="16384" width="9.33203125" style="1"/>
  </cols>
  <sheetData>
    <row r="1" spans="2:79" ht="11.25" customHeight="1" thickBot="1"/>
    <row r="2" spans="2:79" ht="44.25" customHeight="1" thickBot="1">
      <c r="B2" s="78" t="s">
        <v>309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79"/>
      <c r="AN2" s="79"/>
      <c r="AO2" s="79"/>
      <c r="AP2" s="79"/>
      <c r="AQ2" s="79"/>
      <c r="AR2" s="79"/>
      <c r="AS2" s="79"/>
      <c r="AT2" s="79"/>
      <c r="AU2" s="79"/>
      <c r="AV2" s="79"/>
      <c r="AW2" s="79"/>
      <c r="AX2" s="79"/>
      <c r="AY2" s="79"/>
      <c r="AZ2" s="80"/>
      <c r="BL2" s="3"/>
      <c r="BM2" s="122" t="s">
        <v>2</v>
      </c>
      <c r="BN2" s="122"/>
      <c r="BO2" s="122"/>
      <c r="BP2" s="122"/>
      <c r="BQ2" s="122"/>
      <c r="BR2" s="122"/>
      <c r="BS2" s="122"/>
      <c r="BT2" s="122"/>
      <c r="BU2" s="122" t="s">
        <v>3</v>
      </c>
      <c r="BV2" s="122"/>
      <c r="BW2" s="122"/>
      <c r="BX2" s="122" t="s">
        <v>4</v>
      </c>
      <c r="BY2" s="122"/>
      <c r="BZ2" s="122"/>
      <c r="CA2" s="122"/>
    </row>
    <row r="3" spans="2:79" ht="11.25" customHeight="1" thickTop="1">
      <c r="B3" s="16"/>
      <c r="C3" s="17" t="s">
        <v>294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W3" s="5"/>
      <c r="X3" s="5"/>
      <c r="Y3" s="5"/>
      <c r="Z3" s="5"/>
      <c r="AB3" s="5"/>
      <c r="AC3" s="5"/>
      <c r="AE3" s="5"/>
      <c r="AF3" s="5"/>
      <c r="AI3" s="5"/>
      <c r="AJ3" s="5"/>
      <c r="AK3" s="19" t="s">
        <v>259</v>
      </c>
      <c r="AM3" s="5"/>
      <c r="AN3" s="5"/>
      <c r="AO3" s="5"/>
      <c r="AP3" s="5"/>
      <c r="AQ3" s="5"/>
      <c r="AR3" s="5"/>
      <c r="AS3" s="5"/>
      <c r="AZ3" s="18"/>
      <c r="BL3" s="123" t="s">
        <v>5</v>
      </c>
      <c r="BM3" s="124" t="s">
        <v>6</v>
      </c>
      <c r="BN3" s="124"/>
      <c r="BO3" s="124"/>
      <c r="BP3" s="124"/>
      <c r="BQ3" s="124"/>
      <c r="BR3" s="124"/>
      <c r="BS3" s="124"/>
      <c r="BT3" s="124"/>
      <c r="BU3" s="125">
        <v>7.57</v>
      </c>
      <c r="BV3" s="125"/>
      <c r="BW3" s="125"/>
      <c r="BX3" s="125">
        <v>77.8</v>
      </c>
      <c r="BY3" s="125"/>
      <c r="BZ3" s="125"/>
      <c r="CA3" s="125"/>
    </row>
    <row r="4" spans="2:79" ht="11.25" customHeight="1">
      <c r="B4" s="20"/>
      <c r="AB4" s="4" t="s">
        <v>235</v>
      </c>
      <c r="AZ4" s="18"/>
      <c r="BL4" s="123"/>
      <c r="BM4" s="121" t="s">
        <v>7</v>
      </c>
      <c r="BN4" s="121"/>
      <c r="BO4" s="121"/>
      <c r="BP4" s="121"/>
      <c r="BQ4" s="121"/>
      <c r="BR4" s="121"/>
      <c r="BS4" s="121"/>
      <c r="BT4" s="121"/>
      <c r="BU4" s="119">
        <v>10.6</v>
      </c>
      <c r="BV4" s="119"/>
      <c r="BW4" s="119"/>
      <c r="BX4" s="119">
        <v>171</v>
      </c>
      <c r="BY4" s="119"/>
      <c r="BZ4" s="119"/>
      <c r="CA4" s="119"/>
    </row>
    <row r="5" spans="2:79" ht="11.25" customHeight="1">
      <c r="B5" s="20"/>
      <c r="R5" s="91">
        <v>55</v>
      </c>
      <c r="S5" s="91"/>
      <c r="T5" s="1" t="s">
        <v>0</v>
      </c>
      <c r="AB5" s="1" t="s">
        <v>236</v>
      </c>
      <c r="AD5" s="91">
        <v>200000</v>
      </c>
      <c r="AE5" s="91"/>
      <c r="AF5" s="91"/>
      <c r="AG5" s="1" t="s">
        <v>237</v>
      </c>
      <c r="AZ5" s="18"/>
      <c r="BL5" s="123"/>
      <c r="BM5" s="121" t="s">
        <v>8</v>
      </c>
      <c r="BN5" s="121"/>
      <c r="BO5" s="121"/>
      <c r="BP5" s="121"/>
      <c r="BQ5" s="121"/>
      <c r="BR5" s="121"/>
      <c r="BS5" s="121"/>
      <c r="BT5" s="121"/>
      <c r="BU5" s="119">
        <v>14.2</v>
      </c>
      <c r="BV5" s="119"/>
      <c r="BW5" s="119"/>
      <c r="BX5" s="119">
        <v>328</v>
      </c>
      <c r="BY5" s="119"/>
      <c r="BZ5" s="119"/>
      <c r="CA5" s="119"/>
    </row>
    <row r="6" spans="2:79" ht="11.25" customHeight="1">
      <c r="B6" s="20"/>
      <c r="AZ6" s="18"/>
      <c r="BC6" s="97" t="s">
        <v>308</v>
      </c>
      <c r="BD6" s="97"/>
      <c r="BE6" s="97"/>
      <c r="BF6" s="97"/>
      <c r="BG6" s="97"/>
      <c r="BH6" s="97"/>
      <c r="BI6" s="97"/>
      <c r="BL6" s="123"/>
      <c r="BM6" s="121" t="s">
        <v>9</v>
      </c>
      <c r="BN6" s="121"/>
      <c r="BO6" s="121"/>
      <c r="BP6" s="121"/>
      <c r="BQ6" s="121"/>
      <c r="BR6" s="121"/>
      <c r="BS6" s="121"/>
      <c r="BT6" s="121"/>
      <c r="BU6" s="119">
        <v>18.2</v>
      </c>
      <c r="BV6" s="119"/>
      <c r="BW6" s="119"/>
      <c r="BX6" s="119">
        <v>573</v>
      </c>
      <c r="BY6" s="119"/>
      <c r="BZ6" s="119"/>
      <c r="CA6" s="119"/>
    </row>
    <row r="7" spans="2:79" ht="11.25" customHeight="1">
      <c r="B7" s="20"/>
      <c r="H7" s="91">
        <v>150</v>
      </c>
      <c r="I7" s="91"/>
      <c r="J7" s="1" t="s">
        <v>1</v>
      </c>
      <c r="K7" s="1">
        <f>+K16+1</f>
        <v>6</v>
      </c>
      <c r="AA7" s="1">
        <f>+K7+1</f>
        <v>7</v>
      </c>
      <c r="AF7" s="1">
        <f>+AF16+1</f>
        <v>6</v>
      </c>
      <c r="AI7" s="1" t="s">
        <v>150</v>
      </c>
      <c r="AK7" s="91" t="s">
        <v>133</v>
      </c>
      <c r="AL7" s="91"/>
      <c r="AM7" s="91"/>
      <c r="AN7" s="91"/>
      <c r="AO7" s="91"/>
      <c r="AP7" s="91"/>
      <c r="AV7" s="1">
        <f>+AF7+1</f>
        <v>7</v>
      </c>
      <c r="AZ7" s="18"/>
      <c r="BC7" s="97"/>
      <c r="BD7" s="97"/>
      <c r="BE7" s="97"/>
      <c r="BF7" s="97"/>
      <c r="BG7" s="97"/>
      <c r="BH7" s="97"/>
      <c r="BI7" s="97"/>
      <c r="BL7" s="123"/>
      <c r="BM7" s="121" t="s">
        <v>10</v>
      </c>
      <c r="BN7" s="121"/>
      <c r="BO7" s="121"/>
      <c r="BP7" s="121"/>
      <c r="BQ7" s="121"/>
      <c r="BR7" s="121"/>
      <c r="BS7" s="121"/>
      <c r="BT7" s="121"/>
      <c r="BU7" s="119">
        <v>22.8</v>
      </c>
      <c r="BV7" s="119"/>
      <c r="BW7" s="119"/>
      <c r="BX7" s="119">
        <v>935</v>
      </c>
      <c r="BY7" s="119"/>
      <c r="BZ7" s="119"/>
      <c r="CA7" s="119"/>
    </row>
    <row r="8" spans="2:79" ht="11.25" customHeight="1">
      <c r="B8" s="20"/>
      <c r="M8" s="1" t="str">
        <f>+AI7</f>
        <v>e15</v>
      </c>
      <c r="P8" s="21" t="s">
        <v>131</v>
      </c>
      <c r="R8" s="55" cm="1">
        <f t="array" ref="R8">INDEX($BX$3:$BX$125,MATCH(AK7,$BM$3:$BM$125,0),0)</f>
        <v>1940</v>
      </c>
      <c r="S8" s="55"/>
      <c r="T8" s="55"/>
      <c r="U8" s="1" t="s">
        <v>129</v>
      </c>
      <c r="AZ8" s="18"/>
      <c r="BC8" s="97"/>
      <c r="BD8" s="97"/>
      <c r="BE8" s="97"/>
      <c r="BF8" s="97"/>
      <c r="BG8" s="97"/>
      <c r="BH8" s="97"/>
      <c r="BI8" s="97"/>
      <c r="BL8" s="123"/>
      <c r="BM8" s="121" t="s">
        <v>11</v>
      </c>
      <c r="BN8" s="121"/>
      <c r="BO8" s="121"/>
      <c r="BP8" s="121"/>
      <c r="BQ8" s="121"/>
      <c r="BR8" s="121"/>
      <c r="BS8" s="121"/>
      <c r="BT8" s="121"/>
      <c r="BU8" s="119">
        <v>27.9</v>
      </c>
      <c r="BV8" s="119"/>
      <c r="BW8" s="119"/>
      <c r="BX8" s="119">
        <v>1450</v>
      </c>
      <c r="BY8" s="119"/>
      <c r="BZ8" s="119"/>
      <c r="CA8" s="119"/>
    </row>
    <row r="9" spans="2:79" ht="11.25" customHeight="1">
      <c r="B9" s="20"/>
      <c r="K9" s="90" t="s">
        <v>129</v>
      </c>
      <c r="L9" s="90" t="s">
        <v>130</v>
      </c>
      <c r="Q9" s="1" t="s">
        <v>132</v>
      </c>
      <c r="R9" s="55" cm="1">
        <f t="array" ref="R9">INDEX($BU$3:$BU$125,MATCH(AK7,$BM$3:$BM$125,0),0)</f>
        <v>28.5</v>
      </c>
      <c r="S9" s="55"/>
      <c r="T9" s="55"/>
      <c r="U9" s="1" t="s">
        <v>130</v>
      </c>
      <c r="Z9" s="90" t="s">
        <v>129</v>
      </c>
      <c r="AA9" s="90" t="s">
        <v>130</v>
      </c>
      <c r="AZ9" s="18"/>
      <c r="BC9" s="97"/>
      <c r="BD9" s="97"/>
      <c r="BE9" s="97"/>
      <c r="BF9" s="97"/>
      <c r="BG9" s="97"/>
      <c r="BH9" s="97"/>
      <c r="BI9" s="97"/>
      <c r="BL9" s="123"/>
      <c r="BM9" s="121" t="s">
        <v>12</v>
      </c>
      <c r="BN9" s="121"/>
      <c r="BO9" s="121"/>
      <c r="BP9" s="121"/>
      <c r="BQ9" s="121"/>
      <c r="BR9" s="121"/>
      <c r="BS9" s="121"/>
      <c r="BT9" s="121"/>
      <c r="BU9" s="119">
        <v>33.4</v>
      </c>
      <c r="BV9" s="119"/>
      <c r="BW9" s="119"/>
      <c r="BX9" s="119">
        <v>2140</v>
      </c>
      <c r="BY9" s="119"/>
      <c r="BZ9" s="119"/>
      <c r="CA9" s="119"/>
    </row>
    <row r="10" spans="2:79" ht="11.25" customHeight="1">
      <c r="B10" s="20"/>
      <c r="E10" s="22" t="s">
        <v>234</v>
      </c>
      <c r="K10" s="90"/>
      <c r="L10" s="90"/>
      <c r="Z10" s="90"/>
      <c r="AA10" s="90"/>
      <c r="AL10" s="91" t="s">
        <v>135</v>
      </c>
      <c r="AM10" s="91"/>
      <c r="AN10" s="91"/>
      <c r="AO10" s="91"/>
      <c r="AP10" s="91"/>
      <c r="AQ10" s="91"/>
      <c r="AZ10" s="18"/>
      <c r="BC10" s="97"/>
      <c r="BD10" s="97"/>
      <c r="BE10" s="97"/>
      <c r="BF10" s="97"/>
      <c r="BG10" s="97"/>
      <c r="BH10" s="97"/>
      <c r="BI10" s="97"/>
      <c r="BL10" s="123"/>
      <c r="BM10" s="121" t="s">
        <v>13</v>
      </c>
      <c r="BN10" s="121"/>
      <c r="BO10" s="121"/>
      <c r="BP10" s="121"/>
      <c r="BQ10" s="121"/>
      <c r="BR10" s="121"/>
      <c r="BS10" s="121"/>
      <c r="BT10" s="121"/>
      <c r="BU10" s="119">
        <v>39.5</v>
      </c>
      <c r="BV10" s="119"/>
      <c r="BW10" s="119"/>
      <c r="BX10" s="119">
        <v>3060</v>
      </c>
      <c r="BY10" s="119"/>
      <c r="BZ10" s="119"/>
      <c r="CA10" s="119"/>
    </row>
    <row r="11" spans="2:79" ht="11.25" customHeight="1">
      <c r="B11" s="20"/>
      <c r="E11" s="96">
        <v>2.8</v>
      </c>
      <c r="K11" s="90" cm="1">
        <f t="array" ref="K11">INDEX($BX$3:$BX$125,MATCH(AG13,$BM$3:$BM$125,0),0)</f>
        <v>23130</v>
      </c>
      <c r="L11" s="90" cm="1">
        <f t="array" ref="L11">INDEX($BU$3:$BU$125,MATCH(AG13,$BM$3:$BM$125,0),0)</f>
        <v>84.5</v>
      </c>
      <c r="P11" s="21" t="s">
        <v>131</v>
      </c>
      <c r="R11" s="55" cm="1">
        <f t="array" ref="R11">INDEX($BX$3:$BX$125,MATCH(AL10,$BM$3:$BM$125,0),0)</f>
        <v>1320</v>
      </c>
      <c r="S11" s="55"/>
      <c r="T11" s="55"/>
      <c r="U11" s="1" t="s">
        <v>129</v>
      </c>
      <c r="Z11" s="90" cm="1">
        <f t="array" ref="Z11">INDEX($BX$3:$BX$125,MATCH(AP12,$BM$3:$BM$125,0),0)</f>
        <v>23130</v>
      </c>
      <c r="AA11" s="90" cm="1">
        <f t="array" ref="AA11">INDEX($BU$3:$BU$125,MATCH(AP12,$BM$3:$BM$125,0),0)</f>
        <v>84.5</v>
      </c>
      <c r="AZ11" s="18"/>
      <c r="BC11" s="97"/>
      <c r="BD11" s="97"/>
      <c r="BE11" s="97"/>
      <c r="BF11" s="97"/>
      <c r="BG11" s="97"/>
      <c r="BH11" s="97"/>
      <c r="BI11" s="97"/>
      <c r="BL11" s="123"/>
      <c r="BM11" s="121" t="s">
        <v>14</v>
      </c>
      <c r="BN11" s="121"/>
      <c r="BO11" s="121"/>
      <c r="BP11" s="121"/>
      <c r="BQ11" s="121"/>
      <c r="BR11" s="121"/>
      <c r="BS11" s="121"/>
      <c r="BT11" s="121"/>
      <c r="BU11" s="119">
        <v>46.1</v>
      </c>
      <c r="BV11" s="119"/>
      <c r="BW11" s="119"/>
      <c r="BX11" s="119">
        <v>4250</v>
      </c>
      <c r="BY11" s="119"/>
      <c r="BZ11" s="119"/>
      <c r="CA11" s="119"/>
    </row>
    <row r="12" spans="2:79" ht="11.25" customHeight="1">
      <c r="B12" s="20"/>
      <c r="E12" s="96"/>
      <c r="J12" s="1" t="str">
        <f>+AF12</f>
        <v>e5</v>
      </c>
      <c r="K12" s="90"/>
      <c r="L12" s="90"/>
      <c r="Q12" s="1" t="s">
        <v>132</v>
      </c>
      <c r="R12" s="55" cm="1">
        <f t="array" ref="R12">INDEX($BU$3:$BU$125,MATCH(AL10,$BM$3:$BM$125,0),0)</f>
        <v>23.9</v>
      </c>
      <c r="S12" s="55"/>
      <c r="T12" s="55"/>
      <c r="U12" s="1" t="s">
        <v>130</v>
      </c>
      <c r="Z12" s="90"/>
      <c r="AA12" s="90"/>
      <c r="AB12" s="1" t="str">
        <f>+AV12</f>
        <v>e6</v>
      </c>
      <c r="AF12" s="1" t="s">
        <v>140</v>
      </c>
      <c r="AP12" s="91" t="s">
        <v>134</v>
      </c>
      <c r="AQ12" s="91"/>
      <c r="AR12" s="91"/>
      <c r="AS12" s="91"/>
      <c r="AT12" s="91"/>
      <c r="AU12" s="91"/>
      <c r="AV12" s="1" t="s">
        <v>141</v>
      </c>
      <c r="AZ12" s="18"/>
      <c r="BC12" s="97"/>
      <c r="BD12" s="97"/>
      <c r="BE12" s="97"/>
      <c r="BF12" s="97"/>
      <c r="BG12" s="97"/>
      <c r="BH12" s="97"/>
      <c r="BI12" s="97"/>
      <c r="BL12" s="123"/>
      <c r="BM12" s="121" t="s">
        <v>15</v>
      </c>
      <c r="BN12" s="121"/>
      <c r="BO12" s="121"/>
      <c r="BP12" s="121"/>
      <c r="BQ12" s="121"/>
      <c r="BR12" s="121"/>
      <c r="BS12" s="121"/>
      <c r="BT12" s="121"/>
      <c r="BU12" s="119">
        <v>53.3</v>
      </c>
      <c r="BV12" s="119"/>
      <c r="BW12" s="119"/>
      <c r="BX12" s="119">
        <v>5740</v>
      </c>
      <c r="BY12" s="119"/>
      <c r="BZ12" s="119"/>
      <c r="CA12" s="119"/>
    </row>
    <row r="13" spans="2:79" ht="11.25" customHeight="1">
      <c r="B13" s="20"/>
      <c r="E13" s="96"/>
      <c r="K13" s="90"/>
      <c r="L13" s="90"/>
      <c r="O13" s="1" t="str">
        <f>+AN13</f>
        <v>e20</v>
      </c>
      <c r="Z13" s="90"/>
      <c r="AA13" s="90"/>
      <c r="AG13" s="91" t="s">
        <v>134</v>
      </c>
      <c r="AH13" s="91"/>
      <c r="AI13" s="91"/>
      <c r="AJ13" s="91"/>
      <c r="AK13" s="91"/>
      <c r="AL13" s="91"/>
      <c r="AN13" s="1" t="s">
        <v>155</v>
      </c>
      <c r="AZ13" s="18"/>
      <c r="BC13" s="97"/>
      <c r="BD13" s="97"/>
      <c r="BE13" s="97"/>
      <c r="BF13" s="97"/>
      <c r="BG13" s="97"/>
      <c r="BH13" s="97"/>
      <c r="BI13" s="97"/>
      <c r="BL13" s="123"/>
      <c r="BM13" s="121" t="s">
        <v>16</v>
      </c>
      <c r="BN13" s="121"/>
      <c r="BO13" s="121"/>
      <c r="BP13" s="121"/>
      <c r="BQ13" s="121"/>
      <c r="BR13" s="121"/>
      <c r="BS13" s="121"/>
      <c r="BT13" s="121"/>
      <c r="BU13" s="119">
        <v>61</v>
      </c>
      <c r="BV13" s="119"/>
      <c r="BW13" s="119"/>
      <c r="BX13" s="119">
        <v>7590</v>
      </c>
      <c r="BY13" s="119"/>
      <c r="BZ13" s="119"/>
      <c r="CA13" s="119"/>
    </row>
    <row r="14" spans="2:79" ht="11.25" customHeight="1">
      <c r="B14" s="20"/>
      <c r="K14" s="115" t="s">
        <v>131</v>
      </c>
      <c r="L14" s="90" t="s">
        <v>132</v>
      </c>
      <c r="R14" s="91">
        <v>45</v>
      </c>
      <c r="S14" s="91"/>
      <c r="T14" s="1" t="s">
        <v>0</v>
      </c>
      <c r="Z14" s="115" t="s">
        <v>131</v>
      </c>
      <c r="AA14" s="90" t="s">
        <v>132</v>
      </c>
      <c r="AZ14" s="18"/>
      <c r="BC14" s="97"/>
      <c r="BD14" s="97"/>
      <c r="BE14" s="97"/>
      <c r="BF14" s="97"/>
      <c r="BG14" s="97"/>
      <c r="BH14" s="97"/>
      <c r="BI14" s="97"/>
      <c r="BL14" s="123"/>
      <c r="BM14" s="121" t="s">
        <v>17</v>
      </c>
      <c r="BN14" s="121"/>
      <c r="BO14" s="121"/>
      <c r="BP14" s="121"/>
      <c r="BQ14" s="121"/>
      <c r="BR14" s="121"/>
      <c r="BS14" s="121"/>
      <c r="BT14" s="121"/>
      <c r="BU14" s="119">
        <v>69</v>
      </c>
      <c r="BV14" s="119"/>
      <c r="BW14" s="119"/>
      <c r="BX14" s="119">
        <v>9800</v>
      </c>
      <c r="BY14" s="119"/>
      <c r="BZ14" s="119"/>
      <c r="CA14" s="119"/>
    </row>
    <row r="15" spans="2:79" ht="11.25" customHeight="1">
      <c r="B15" s="20"/>
      <c r="K15" s="90"/>
      <c r="L15" s="90"/>
      <c r="Z15" s="90"/>
      <c r="AA15" s="90"/>
      <c r="AZ15" s="18"/>
      <c r="BC15" s="97"/>
      <c r="BD15" s="97"/>
      <c r="BE15" s="97"/>
      <c r="BF15" s="97"/>
      <c r="BG15" s="97"/>
      <c r="BH15" s="97"/>
      <c r="BI15" s="97"/>
      <c r="BL15" s="123"/>
      <c r="BM15" s="121" t="s">
        <v>18</v>
      </c>
      <c r="BN15" s="121"/>
      <c r="BO15" s="121"/>
      <c r="BP15" s="121"/>
      <c r="BQ15" s="121"/>
      <c r="BR15" s="121"/>
      <c r="BS15" s="121"/>
      <c r="BT15" s="121"/>
      <c r="BU15" s="119">
        <v>77.7</v>
      </c>
      <c r="BV15" s="119"/>
      <c r="BW15" s="119"/>
      <c r="BX15" s="119">
        <v>12510</v>
      </c>
      <c r="BY15" s="119"/>
      <c r="BZ15" s="119"/>
      <c r="CA15" s="119"/>
    </row>
    <row r="16" spans="2:79" ht="11.25" customHeight="1">
      <c r="B16" s="20"/>
      <c r="H16" s="91">
        <v>140</v>
      </c>
      <c r="I16" s="91"/>
      <c r="J16" s="1" t="s">
        <v>1</v>
      </c>
      <c r="K16" s="1">
        <f>+K25+1</f>
        <v>5</v>
      </c>
      <c r="AA16" s="1">
        <f>+AA7+1</f>
        <v>8</v>
      </c>
      <c r="AF16" s="1">
        <f>+AF25+1</f>
        <v>5</v>
      </c>
      <c r="AI16" s="1" t="s">
        <v>149</v>
      </c>
      <c r="AK16" s="91" t="s">
        <v>133</v>
      </c>
      <c r="AL16" s="91"/>
      <c r="AM16" s="91"/>
      <c r="AN16" s="91"/>
      <c r="AO16" s="91"/>
      <c r="AP16" s="91"/>
      <c r="AV16" s="1">
        <f>+AV7+1</f>
        <v>8</v>
      </c>
      <c r="AZ16" s="18"/>
      <c r="BC16" s="97"/>
      <c r="BD16" s="97"/>
      <c r="BE16" s="97"/>
      <c r="BF16" s="97"/>
      <c r="BG16" s="97"/>
      <c r="BH16" s="97"/>
      <c r="BI16" s="97"/>
      <c r="BL16" s="123"/>
      <c r="BM16" s="121" t="s">
        <v>19</v>
      </c>
      <c r="BN16" s="121"/>
      <c r="BO16" s="121"/>
      <c r="BP16" s="121"/>
      <c r="BQ16" s="121"/>
      <c r="BR16" s="121"/>
      <c r="BS16" s="121"/>
      <c r="BT16" s="121"/>
      <c r="BU16" s="119">
        <v>86.7</v>
      </c>
      <c r="BV16" s="119"/>
      <c r="BW16" s="119"/>
      <c r="BX16" s="119">
        <v>15700</v>
      </c>
      <c r="BY16" s="119"/>
      <c r="BZ16" s="119"/>
      <c r="CA16" s="119"/>
    </row>
    <row r="17" spans="2:79" ht="11.25" customHeight="1">
      <c r="B17" s="20"/>
      <c r="N17" s="1" t="str">
        <f>+AI16</f>
        <v>e14</v>
      </c>
      <c r="P17" s="21" t="s">
        <v>131</v>
      </c>
      <c r="R17" s="55" cm="1">
        <f t="array" ref="R17">INDEX($BX$3:$BX$125,MATCH(AK16,$BM$3:$BM$125,0),0)</f>
        <v>1940</v>
      </c>
      <c r="S17" s="55"/>
      <c r="T17" s="55"/>
      <c r="U17" s="1" t="s">
        <v>129</v>
      </c>
      <c r="AZ17" s="18"/>
      <c r="BL17" s="123"/>
      <c r="BM17" s="121" t="s">
        <v>20</v>
      </c>
      <c r="BN17" s="121"/>
      <c r="BO17" s="121"/>
      <c r="BP17" s="121"/>
      <c r="BQ17" s="121"/>
      <c r="BR17" s="121"/>
      <c r="BS17" s="121"/>
      <c r="BT17" s="121"/>
      <c r="BU17" s="119">
        <v>97</v>
      </c>
      <c r="BV17" s="119"/>
      <c r="BW17" s="119"/>
      <c r="BX17" s="119">
        <v>19610</v>
      </c>
      <c r="BY17" s="119"/>
      <c r="BZ17" s="119"/>
      <c r="CA17" s="119"/>
    </row>
    <row r="18" spans="2:79" ht="11.25" customHeight="1">
      <c r="B18" s="20"/>
      <c r="K18" s="90" t="s">
        <v>129</v>
      </c>
      <c r="L18" s="90" t="s">
        <v>130</v>
      </c>
      <c r="Q18" s="1" t="s">
        <v>132</v>
      </c>
      <c r="R18" s="55" cm="1">
        <f t="array" ref="R18">INDEX($BU$3:$BU$125,MATCH(AK16,$BM$3:$BM$125,0),0)</f>
        <v>28.5</v>
      </c>
      <c r="S18" s="55"/>
      <c r="T18" s="55"/>
      <c r="U18" s="1" t="s">
        <v>130</v>
      </c>
      <c r="Z18" s="90" t="s">
        <v>129</v>
      </c>
      <c r="AA18" s="90" t="s">
        <v>130</v>
      </c>
      <c r="AZ18" s="18"/>
      <c r="BL18" s="123"/>
      <c r="BM18" s="121" t="s">
        <v>21</v>
      </c>
      <c r="BN18" s="121"/>
      <c r="BO18" s="121"/>
      <c r="BP18" s="121"/>
      <c r="BQ18" s="121"/>
      <c r="BR18" s="121"/>
      <c r="BS18" s="121"/>
      <c r="BT18" s="121"/>
      <c r="BU18" s="119">
        <v>107</v>
      </c>
      <c r="BV18" s="119"/>
      <c r="BW18" s="119"/>
      <c r="BX18" s="119">
        <v>24010</v>
      </c>
      <c r="BY18" s="119"/>
      <c r="BZ18" s="119"/>
      <c r="CA18" s="119"/>
    </row>
    <row r="19" spans="2:79" ht="11.25" customHeight="1">
      <c r="B19" s="20"/>
      <c r="E19" s="22" t="s">
        <v>234</v>
      </c>
      <c r="K19" s="90"/>
      <c r="L19" s="90"/>
      <c r="N19" s="1" t="str">
        <f>+AN22</f>
        <v>e19</v>
      </c>
      <c r="Z19" s="90"/>
      <c r="AA19" s="90"/>
      <c r="AL19" s="91" t="s">
        <v>135</v>
      </c>
      <c r="AM19" s="91"/>
      <c r="AN19" s="91"/>
      <c r="AO19" s="91"/>
      <c r="AP19" s="91"/>
      <c r="AQ19" s="91"/>
      <c r="AZ19" s="18"/>
      <c r="BC19" s="4" t="s">
        <v>22</v>
      </c>
      <c r="BL19" s="123"/>
      <c r="BM19" s="121" t="s">
        <v>23</v>
      </c>
      <c r="BN19" s="121"/>
      <c r="BO19" s="121"/>
      <c r="BP19" s="121"/>
      <c r="BQ19" s="121"/>
      <c r="BR19" s="121"/>
      <c r="BS19" s="121"/>
      <c r="BT19" s="121"/>
      <c r="BU19" s="119">
        <v>118</v>
      </c>
      <c r="BV19" s="119"/>
      <c r="BW19" s="119"/>
      <c r="BX19" s="119">
        <v>29210</v>
      </c>
      <c r="BY19" s="119"/>
      <c r="BZ19" s="119"/>
      <c r="CA19" s="119"/>
    </row>
    <row r="20" spans="2:79" ht="11.25" customHeight="1">
      <c r="B20" s="20"/>
      <c r="E20" s="96">
        <v>3</v>
      </c>
      <c r="K20" s="90" cm="1">
        <f t="array" ref="K20">INDEX($BX$3:$BX$125,MATCH(AG22,$BM$3:$BM$125,0),0)</f>
        <v>23130</v>
      </c>
      <c r="L20" s="90" cm="1">
        <f t="array" ref="L20">INDEX($BU$3:$BU$125,MATCH(AG22,$BM$3:$BM$125,0),0)</f>
        <v>84.5</v>
      </c>
      <c r="P20" s="21" t="s">
        <v>131</v>
      </c>
      <c r="R20" s="55" cm="1">
        <f t="array" ref="R20">INDEX($BX$3:$BX$125,MATCH(AL19,$BM$3:$BM$125,0),0)</f>
        <v>1320</v>
      </c>
      <c r="S20" s="55"/>
      <c r="T20" s="55"/>
      <c r="U20" s="1" t="s">
        <v>129</v>
      </c>
      <c r="Z20" s="90" cm="1">
        <f t="array" ref="Z20">INDEX($BX$3:$BX$125,MATCH(AP21,$BM$3:$BM$125,0),0)</f>
        <v>23130</v>
      </c>
      <c r="AA20" s="90" cm="1">
        <f t="array" ref="AA20">INDEX($BU$3:$BU$125,MATCH(AP21,$BM$3:$BM$125,0),0)</f>
        <v>84.5</v>
      </c>
      <c r="AZ20" s="18"/>
      <c r="BL20" s="123"/>
      <c r="BM20" s="121" t="s">
        <v>24</v>
      </c>
      <c r="BN20" s="121"/>
      <c r="BO20" s="121"/>
      <c r="BP20" s="121"/>
      <c r="BQ20" s="121"/>
      <c r="BR20" s="121"/>
      <c r="BS20" s="121"/>
      <c r="BT20" s="121"/>
      <c r="BU20" s="119">
        <v>132</v>
      </c>
      <c r="BV20" s="119"/>
      <c r="BW20" s="119"/>
      <c r="BX20" s="119">
        <v>36970</v>
      </c>
      <c r="BY20" s="119"/>
      <c r="BZ20" s="119"/>
      <c r="CA20" s="119"/>
    </row>
    <row r="21" spans="2:79" ht="11.25" customHeight="1">
      <c r="B21" s="20"/>
      <c r="E21" s="96"/>
      <c r="J21" s="1" t="str">
        <f>+AF21</f>
        <v>e4</v>
      </c>
      <c r="K21" s="90"/>
      <c r="L21" s="90"/>
      <c r="Q21" s="1" t="s">
        <v>132</v>
      </c>
      <c r="R21" s="55" cm="1">
        <f t="array" ref="R21">INDEX($BU$3:$BU$125,MATCH(AL19,$BM$3:$BM$125,0),0)</f>
        <v>23.9</v>
      </c>
      <c r="S21" s="55"/>
      <c r="T21" s="55"/>
      <c r="U21" s="1" t="s">
        <v>130</v>
      </c>
      <c r="Z21" s="90"/>
      <c r="AA21" s="90"/>
      <c r="AB21" s="1" t="str">
        <f>+AV21</f>
        <v>e7</v>
      </c>
      <c r="AF21" s="1" t="s">
        <v>139</v>
      </c>
      <c r="AP21" s="91" t="s">
        <v>134</v>
      </c>
      <c r="AQ21" s="91"/>
      <c r="AR21" s="91"/>
      <c r="AS21" s="91"/>
      <c r="AT21" s="91"/>
      <c r="AU21" s="91"/>
      <c r="AV21" s="1" t="s">
        <v>142</v>
      </c>
      <c r="AZ21" s="18"/>
      <c r="BL21" s="123"/>
      <c r="BM21" s="121" t="s">
        <v>25</v>
      </c>
      <c r="BN21" s="121"/>
      <c r="BO21" s="121"/>
      <c r="BP21" s="121"/>
      <c r="BQ21" s="121"/>
      <c r="BR21" s="121"/>
      <c r="BS21" s="121"/>
      <c r="BT21" s="121"/>
      <c r="BU21" s="119">
        <v>147</v>
      </c>
      <c r="BV21" s="119"/>
      <c r="BW21" s="119"/>
      <c r="BX21" s="119">
        <v>45850</v>
      </c>
      <c r="BY21" s="119"/>
      <c r="BZ21" s="119"/>
      <c r="CA21" s="119"/>
    </row>
    <row r="22" spans="2:79" ht="11.25" customHeight="1">
      <c r="B22" s="20"/>
      <c r="E22" s="96"/>
      <c r="K22" s="90"/>
      <c r="L22" s="90"/>
      <c r="Z22" s="90"/>
      <c r="AA22" s="90"/>
      <c r="AG22" s="91" t="s">
        <v>134</v>
      </c>
      <c r="AH22" s="91"/>
      <c r="AI22" s="91"/>
      <c r="AJ22" s="91"/>
      <c r="AK22" s="91"/>
      <c r="AL22" s="91"/>
      <c r="AN22" s="1" t="s">
        <v>154</v>
      </c>
      <c r="AZ22" s="18"/>
      <c r="BF22" s="1" t="s">
        <v>26</v>
      </c>
      <c r="BL22" s="123"/>
      <c r="BM22" s="121" t="s">
        <v>27</v>
      </c>
      <c r="BN22" s="121"/>
      <c r="BO22" s="121"/>
      <c r="BP22" s="121"/>
      <c r="BQ22" s="121"/>
      <c r="BR22" s="121"/>
      <c r="BS22" s="121"/>
      <c r="BT22" s="121"/>
      <c r="BU22" s="119">
        <v>163</v>
      </c>
      <c r="BV22" s="119"/>
      <c r="BW22" s="119"/>
      <c r="BX22" s="119">
        <v>46480</v>
      </c>
      <c r="BY22" s="119"/>
      <c r="BZ22" s="119"/>
      <c r="CA22" s="119"/>
    </row>
    <row r="23" spans="2:79" ht="11.25" customHeight="1">
      <c r="B23" s="20"/>
      <c r="K23" s="115" t="s">
        <v>131</v>
      </c>
      <c r="L23" s="90" t="s">
        <v>132</v>
      </c>
      <c r="R23" s="91">
        <v>35</v>
      </c>
      <c r="S23" s="91"/>
      <c r="T23" s="1" t="s">
        <v>0</v>
      </c>
      <c r="Z23" s="115" t="s">
        <v>131</v>
      </c>
      <c r="AA23" s="90" t="s">
        <v>132</v>
      </c>
      <c r="AZ23" s="18"/>
      <c r="BL23" s="123"/>
      <c r="BM23" s="121" t="s">
        <v>28</v>
      </c>
      <c r="BN23" s="121"/>
      <c r="BO23" s="121"/>
      <c r="BP23" s="121"/>
      <c r="BQ23" s="121"/>
      <c r="BR23" s="121"/>
      <c r="BS23" s="121"/>
      <c r="BT23" s="121"/>
      <c r="BU23" s="119">
        <v>179</v>
      </c>
      <c r="BV23" s="119"/>
      <c r="BW23" s="119"/>
      <c r="BX23" s="119">
        <v>68740</v>
      </c>
      <c r="BY23" s="119"/>
      <c r="BZ23" s="119"/>
      <c r="CA23" s="119"/>
    </row>
    <row r="24" spans="2:79" ht="11.25" customHeight="1">
      <c r="B24" s="20"/>
      <c r="K24" s="90"/>
      <c r="L24" s="90"/>
      <c r="Z24" s="90"/>
      <c r="AA24" s="90"/>
      <c r="AZ24" s="18"/>
      <c r="BL24" s="123"/>
      <c r="BM24" s="121" t="s">
        <v>29</v>
      </c>
      <c r="BN24" s="121"/>
      <c r="BO24" s="121"/>
      <c r="BP24" s="121"/>
      <c r="BQ24" s="121"/>
      <c r="BR24" s="121"/>
      <c r="BS24" s="121"/>
      <c r="BT24" s="121"/>
      <c r="BU24" s="119">
        <v>212</v>
      </c>
      <c r="BV24" s="119"/>
      <c r="BW24" s="119"/>
      <c r="BX24" s="119">
        <v>99180</v>
      </c>
      <c r="BY24" s="119"/>
      <c r="BZ24" s="119"/>
      <c r="CA24" s="119"/>
    </row>
    <row r="25" spans="2:79" ht="11.25" customHeight="1">
      <c r="B25" s="20"/>
      <c r="H25" s="91">
        <v>130</v>
      </c>
      <c r="I25" s="91"/>
      <c r="J25" s="1" t="s">
        <v>1</v>
      </c>
      <c r="K25" s="1">
        <f>+K34+1</f>
        <v>4</v>
      </c>
      <c r="AA25" s="1">
        <f>+AA16+1</f>
        <v>9</v>
      </c>
      <c r="AF25" s="1">
        <f>+AF34+1</f>
        <v>4</v>
      </c>
      <c r="AI25" s="1" t="s">
        <v>148</v>
      </c>
      <c r="AK25" s="91" t="s">
        <v>133</v>
      </c>
      <c r="AL25" s="91"/>
      <c r="AM25" s="91"/>
      <c r="AN25" s="91"/>
      <c r="AO25" s="91"/>
      <c r="AP25" s="91"/>
      <c r="AV25" s="1">
        <f>+AV16+1</f>
        <v>9</v>
      </c>
      <c r="AZ25" s="18"/>
      <c r="BL25" s="123"/>
      <c r="BM25" s="121" t="s">
        <v>30</v>
      </c>
      <c r="BN25" s="121"/>
      <c r="BO25" s="121"/>
      <c r="BP25" s="121"/>
      <c r="BQ25" s="121"/>
      <c r="BR25" s="121"/>
      <c r="BS25" s="121"/>
      <c r="BT25" s="121"/>
      <c r="BU25" s="119">
        <v>254</v>
      </c>
      <c r="BV25" s="119"/>
      <c r="BW25" s="119"/>
      <c r="BX25" s="119">
        <v>139000</v>
      </c>
      <c r="BY25" s="119"/>
      <c r="BZ25" s="119"/>
      <c r="CA25" s="119"/>
    </row>
    <row r="26" spans="2:79" ht="11.25" customHeight="1">
      <c r="B26" s="20"/>
      <c r="N26" s="1" t="str">
        <f>+AI25</f>
        <v>e13</v>
      </c>
      <c r="P26" s="21" t="s">
        <v>131</v>
      </c>
      <c r="R26" s="55" cm="1">
        <f t="array" ref="R26">INDEX($BX$3:$BX$125,MATCH(AK25,$BM$3:$BM$125,0),0)</f>
        <v>1940</v>
      </c>
      <c r="S26" s="55"/>
      <c r="T26" s="55"/>
      <c r="U26" s="1" t="s">
        <v>129</v>
      </c>
      <c r="AZ26" s="18"/>
      <c r="BL26" s="120" t="s">
        <v>31</v>
      </c>
      <c r="BM26" s="118" t="s">
        <v>32</v>
      </c>
      <c r="BN26" s="118"/>
      <c r="BO26" s="118"/>
      <c r="BP26" s="118"/>
      <c r="BQ26" s="118"/>
      <c r="BR26" s="118"/>
      <c r="BS26" s="118"/>
      <c r="BT26" s="118"/>
      <c r="BU26" s="119">
        <v>7.64</v>
      </c>
      <c r="BV26" s="119"/>
      <c r="BW26" s="119"/>
      <c r="BX26" s="119">
        <v>80.099999999999994</v>
      </c>
      <c r="BY26" s="119"/>
      <c r="BZ26" s="119"/>
      <c r="CA26" s="119"/>
    </row>
    <row r="27" spans="2:79" ht="11.25" customHeight="1">
      <c r="B27" s="20"/>
      <c r="K27" s="90" t="s">
        <v>129</v>
      </c>
      <c r="L27" s="90" t="s">
        <v>130</v>
      </c>
      <c r="Q27" s="1" t="s">
        <v>132</v>
      </c>
      <c r="R27" s="55" cm="1">
        <f t="array" ref="R27">INDEX($BU$3:$BU$125,MATCH(AK25,$BM$3:$BM$125,0),0)</f>
        <v>28.5</v>
      </c>
      <c r="S27" s="55"/>
      <c r="T27" s="55"/>
      <c r="U27" s="1" t="s">
        <v>130</v>
      </c>
      <c r="Z27" s="90" t="s">
        <v>129</v>
      </c>
      <c r="AA27" s="90" t="s">
        <v>130</v>
      </c>
      <c r="AZ27" s="18"/>
      <c r="BL27" s="120"/>
      <c r="BM27" s="118" t="s">
        <v>33</v>
      </c>
      <c r="BN27" s="118"/>
      <c r="BO27" s="118"/>
      <c r="BP27" s="118"/>
      <c r="BQ27" s="118"/>
      <c r="BR27" s="118"/>
      <c r="BS27" s="118"/>
      <c r="BT27" s="118"/>
      <c r="BU27" s="119">
        <v>10.3</v>
      </c>
      <c r="BV27" s="119"/>
      <c r="BW27" s="119"/>
      <c r="BX27" s="119">
        <v>171</v>
      </c>
      <c r="BY27" s="119"/>
      <c r="BZ27" s="119"/>
      <c r="CA27" s="119"/>
    </row>
    <row r="28" spans="2:79" ht="11.25" customHeight="1">
      <c r="B28" s="20"/>
      <c r="C28" s="22" t="s">
        <v>234</v>
      </c>
      <c r="E28" s="22" t="s">
        <v>234</v>
      </c>
      <c r="K28" s="90"/>
      <c r="L28" s="90"/>
      <c r="Z28" s="90"/>
      <c r="AA28" s="90"/>
      <c r="AL28" s="91" t="s">
        <v>135</v>
      </c>
      <c r="AM28" s="91"/>
      <c r="AN28" s="91"/>
      <c r="AO28" s="91"/>
      <c r="AP28" s="91"/>
      <c r="AQ28" s="91"/>
      <c r="AZ28" s="18"/>
      <c r="BL28" s="120"/>
      <c r="BM28" s="118" t="s">
        <v>34</v>
      </c>
      <c r="BN28" s="118"/>
      <c r="BO28" s="118"/>
      <c r="BP28" s="118"/>
      <c r="BQ28" s="118"/>
      <c r="BR28" s="118"/>
      <c r="BS28" s="118"/>
      <c r="BT28" s="118"/>
      <c r="BU28" s="119">
        <v>13.2</v>
      </c>
      <c r="BV28" s="119"/>
      <c r="BW28" s="119"/>
      <c r="BX28" s="119">
        <v>318</v>
      </c>
      <c r="BY28" s="119"/>
      <c r="BZ28" s="119"/>
      <c r="CA28" s="119"/>
    </row>
    <row r="29" spans="2:79" ht="11.25" customHeight="1">
      <c r="B29" s="20"/>
      <c r="C29" s="90">
        <f>+E11+E20+E29+E38+E47</f>
        <v>17.100000000000001</v>
      </c>
      <c r="E29" s="96">
        <v>3.5</v>
      </c>
      <c r="K29" s="90" cm="1">
        <f t="array" ref="K29">INDEX($BX$3:$BX$125,MATCH(AG31,$BM$3:$BM$125,0),0)</f>
        <v>23130</v>
      </c>
      <c r="L29" s="90" cm="1">
        <f t="array" ref="L29">INDEX($BU$3:$BU$125,MATCH(AG31,$BM$3:$BM$125,0),0)</f>
        <v>84.5</v>
      </c>
      <c r="P29" s="21" t="s">
        <v>131</v>
      </c>
      <c r="R29" s="55" cm="1">
        <f t="array" ref="R29">INDEX($BX$3:$BX$125,MATCH(AL28,$BM$3:$BM$125,0),0)</f>
        <v>1320</v>
      </c>
      <c r="S29" s="55"/>
      <c r="T29" s="55"/>
      <c r="U29" s="1" t="s">
        <v>129</v>
      </c>
      <c r="Z29" s="90" cm="1">
        <f t="array" ref="Z29">INDEX($BX$3:$BX$125,MATCH(AP30,$BM$3:$BM$125,0),0)</f>
        <v>23130</v>
      </c>
      <c r="AA29" s="90" cm="1">
        <f t="array" ref="AA29">INDEX($BU$3:$BU$125,MATCH(AP30,$BM$3:$BM$125,0),0)</f>
        <v>84.5</v>
      </c>
      <c r="AZ29" s="18"/>
      <c r="BL29" s="120"/>
      <c r="BM29" s="118" t="s">
        <v>35</v>
      </c>
      <c r="BN29" s="118"/>
      <c r="BO29" s="118"/>
      <c r="BP29" s="118"/>
      <c r="BQ29" s="118"/>
      <c r="BR29" s="118"/>
      <c r="BS29" s="118"/>
      <c r="BT29" s="118"/>
      <c r="BU29" s="119">
        <v>16.399999999999999</v>
      </c>
      <c r="BV29" s="119"/>
      <c r="BW29" s="119"/>
      <c r="BX29" s="119">
        <v>541</v>
      </c>
      <c r="BY29" s="119"/>
      <c r="BZ29" s="119"/>
      <c r="CA29" s="119"/>
    </row>
    <row r="30" spans="2:79" ht="11.25" customHeight="1">
      <c r="B30" s="20"/>
      <c r="C30" s="90"/>
      <c r="E30" s="96"/>
      <c r="J30" s="1" t="str">
        <f>+AF30</f>
        <v>e3</v>
      </c>
      <c r="K30" s="90"/>
      <c r="L30" s="90"/>
      <c r="Q30" s="1" t="s">
        <v>132</v>
      </c>
      <c r="R30" s="55" cm="1">
        <f t="array" ref="R30">INDEX($BU$3:$BU$125,MATCH(AL28,$BM$3:$BM$125,0),0)</f>
        <v>23.9</v>
      </c>
      <c r="S30" s="55"/>
      <c r="T30" s="55"/>
      <c r="U30" s="1" t="s">
        <v>130</v>
      </c>
      <c r="Z30" s="90"/>
      <c r="AA30" s="90"/>
      <c r="AB30" s="1" t="str">
        <f>+AV30</f>
        <v>e8</v>
      </c>
      <c r="AF30" s="1" t="s">
        <v>138</v>
      </c>
      <c r="AP30" s="91" t="s">
        <v>134</v>
      </c>
      <c r="AQ30" s="91"/>
      <c r="AR30" s="91"/>
      <c r="AS30" s="91"/>
      <c r="AT30" s="91"/>
      <c r="AU30" s="91"/>
      <c r="AV30" s="1" t="s">
        <v>143</v>
      </c>
      <c r="AZ30" s="18"/>
      <c r="BL30" s="120"/>
      <c r="BM30" s="118" t="s">
        <v>36</v>
      </c>
      <c r="BN30" s="118"/>
      <c r="BO30" s="118"/>
      <c r="BP30" s="118"/>
      <c r="BQ30" s="118"/>
      <c r="BR30" s="118"/>
      <c r="BS30" s="118"/>
      <c r="BT30" s="118"/>
      <c r="BU30" s="119">
        <v>20.100000000000001</v>
      </c>
      <c r="BV30" s="119"/>
      <c r="BW30" s="119"/>
      <c r="BX30" s="119">
        <v>869</v>
      </c>
      <c r="BY30" s="119"/>
      <c r="BZ30" s="119"/>
      <c r="CA30" s="119"/>
    </row>
    <row r="31" spans="2:79" ht="11.25" customHeight="1">
      <c r="B31" s="20"/>
      <c r="C31" s="90"/>
      <c r="E31" s="96"/>
      <c r="K31" s="90"/>
      <c r="L31" s="90"/>
      <c r="O31" s="1" t="str">
        <f>+AN31</f>
        <v>e18</v>
      </c>
      <c r="Z31" s="90"/>
      <c r="AA31" s="90"/>
      <c r="AG31" s="91" t="s">
        <v>134</v>
      </c>
      <c r="AH31" s="91"/>
      <c r="AI31" s="91"/>
      <c r="AJ31" s="91"/>
      <c r="AK31" s="91"/>
      <c r="AL31" s="91"/>
      <c r="AN31" s="1" t="s">
        <v>153</v>
      </c>
      <c r="AZ31" s="18"/>
      <c r="BL31" s="120"/>
      <c r="BM31" s="118" t="s">
        <v>37</v>
      </c>
      <c r="BN31" s="118"/>
      <c r="BO31" s="118"/>
      <c r="BP31" s="118"/>
      <c r="BQ31" s="118"/>
      <c r="BR31" s="118"/>
      <c r="BS31" s="118"/>
      <c r="BT31" s="118"/>
      <c r="BU31" s="119">
        <v>23.9</v>
      </c>
      <c r="BV31" s="119"/>
      <c r="BW31" s="119"/>
      <c r="BX31" s="119">
        <v>1320</v>
      </c>
      <c r="BY31" s="119"/>
      <c r="BZ31" s="119"/>
      <c r="CA31" s="119"/>
    </row>
    <row r="32" spans="2:79" ht="11.25" customHeight="1">
      <c r="B32" s="20"/>
      <c r="K32" s="115" t="s">
        <v>131</v>
      </c>
      <c r="L32" s="90" t="s">
        <v>132</v>
      </c>
      <c r="R32" s="91">
        <v>25</v>
      </c>
      <c r="S32" s="91"/>
      <c r="T32" s="1" t="s">
        <v>0</v>
      </c>
      <c r="Z32" s="115" t="s">
        <v>131</v>
      </c>
      <c r="AA32" s="90" t="s">
        <v>132</v>
      </c>
      <c r="AZ32" s="18"/>
      <c r="BL32" s="120"/>
      <c r="BM32" s="118" t="s">
        <v>38</v>
      </c>
      <c r="BN32" s="118"/>
      <c r="BO32" s="118"/>
      <c r="BP32" s="118"/>
      <c r="BQ32" s="118"/>
      <c r="BR32" s="118"/>
      <c r="BS32" s="118"/>
      <c r="BT32" s="118"/>
      <c r="BU32" s="119">
        <v>28.5</v>
      </c>
      <c r="BV32" s="119"/>
      <c r="BW32" s="119"/>
      <c r="BX32" s="119">
        <v>1940</v>
      </c>
      <c r="BY32" s="119"/>
      <c r="BZ32" s="119"/>
      <c r="CA32" s="119"/>
    </row>
    <row r="33" spans="2:79" ht="11.25" customHeight="1">
      <c r="B33" s="20"/>
      <c r="K33" s="90"/>
      <c r="L33" s="90"/>
      <c r="Z33" s="90"/>
      <c r="AA33" s="90"/>
      <c r="AZ33" s="18"/>
      <c r="BD33" s="4" t="s">
        <v>39</v>
      </c>
      <c r="BL33" s="120"/>
      <c r="BM33" s="118" t="s">
        <v>40</v>
      </c>
      <c r="BN33" s="118"/>
      <c r="BO33" s="118"/>
      <c r="BP33" s="118"/>
      <c r="BQ33" s="118"/>
      <c r="BR33" s="118"/>
      <c r="BS33" s="118"/>
      <c r="BT33" s="118"/>
      <c r="BU33" s="119">
        <v>33.4</v>
      </c>
      <c r="BV33" s="119"/>
      <c r="BW33" s="119"/>
      <c r="BX33" s="119">
        <v>2770</v>
      </c>
      <c r="BY33" s="119"/>
      <c r="BZ33" s="119"/>
      <c r="CA33" s="119"/>
    </row>
    <row r="34" spans="2:79" ht="11.25" customHeight="1">
      <c r="B34" s="20"/>
      <c r="H34" s="91">
        <v>120</v>
      </c>
      <c r="I34" s="91"/>
      <c r="J34" s="1" t="s">
        <v>1</v>
      </c>
      <c r="K34" s="1">
        <f>+K43+1</f>
        <v>3</v>
      </c>
      <c r="AA34" s="1">
        <f>+AA25+1</f>
        <v>10</v>
      </c>
      <c r="AF34" s="1">
        <f>+AF43+1</f>
        <v>3</v>
      </c>
      <c r="AI34" s="1" t="s">
        <v>147</v>
      </c>
      <c r="AK34" s="91" t="s">
        <v>133</v>
      </c>
      <c r="AL34" s="91"/>
      <c r="AM34" s="91"/>
      <c r="AN34" s="91"/>
      <c r="AO34" s="91"/>
      <c r="AP34" s="91"/>
      <c r="AV34" s="1">
        <f>+AV25+1</f>
        <v>10</v>
      </c>
      <c r="AZ34" s="18"/>
      <c r="BF34" s="1" t="s">
        <v>41</v>
      </c>
      <c r="BL34" s="120"/>
      <c r="BM34" s="118" t="s">
        <v>42</v>
      </c>
      <c r="BN34" s="118"/>
      <c r="BO34" s="118"/>
      <c r="BP34" s="118"/>
      <c r="BQ34" s="118"/>
      <c r="BR34" s="118"/>
      <c r="BS34" s="118"/>
      <c r="BT34" s="118"/>
      <c r="BU34" s="119">
        <v>39.1</v>
      </c>
      <c r="BV34" s="119"/>
      <c r="BW34" s="119"/>
      <c r="BX34" s="119">
        <v>3890</v>
      </c>
      <c r="BY34" s="119"/>
      <c r="BZ34" s="119"/>
      <c r="CA34" s="119"/>
    </row>
    <row r="35" spans="2:79" ht="11.25" customHeight="1">
      <c r="B35" s="20"/>
      <c r="N35" s="1" t="str">
        <f>+AI34</f>
        <v>e12</v>
      </c>
      <c r="P35" s="21" t="s">
        <v>131</v>
      </c>
      <c r="R35" s="55" cm="1">
        <f t="array" ref="R35">INDEX($BX$3:$BX$125,MATCH(AK34,$BM$3:$BM$125,0),0)</f>
        <v>1940</v>
      </c>
      <c r="S35" s="55"/>
      <c r="T35" s="55"/>
      <c r="U35" s="1" t="s">
        <v>129</v>
      </c>
      <c r="AZ35" s="18"/>
      <c r="BL35" s="120"/>
      <c r="BM35" s="118" t="s">
        <v>43</v>
      </c>
      <c r="BN35" s="118"/>
      <c r="BO35" s="118"/>
      <c r="BP35" s="118"/>
      <c r="BQ35" s="118"/>
      <c r="BR35" s="118"/>
      <c r="BS35" s="118"/>
      <c r="BT35" s="118"/>
      <c r="BU35" s="119">
        <v>45.9</v>
      </c>
      <c r="BV35" s="119"/>
      <c r="BW35" s="119"/>
      <c r="BX35" s="119">
        <v>5790</v>
      </c>
      <c r="BY35" s="119"/>
      <c r="BZ35" s="119"/>
      <c r="CA35" s="119"/>
    </row>
    <row r="36" spans="2:79" ht="11.25" customHeight="1">
      <c r="B36" s="20"/>
      <c r="K36" s="90" t="s">
        <v>129</v>
      </c>
      <c r="L36" s="90" t="s">
        <v>130</v>
      </c>
      <c r="Q36" s="1" t="s">
        <v>132</v>
      </c>
      <c r="R36" s="55" cm="1">
        <f t="array" ref="R36">INDEX($BU$3:$BU$125,MATCH(AK34,$BM$3:$BM$125,0),0)</f>
        <v>28.5</v>
      </c>
      <c r="S36" s="55"/>
      <c r="T36" s="55"/>
      <c r="U36" s="1" t="s">
        <v>130</v>
      </c>
      <c r="Z36" s="90" t="s">
        <v>129</v>
      </c>
      <c r="AA36" s="90" t="s">
        <v>130</v>
      </c>
      <c r="AZ36" s="18"/>
      <c r="BL36" s="120"/>
      <c r="BM36" s="118" t="s">
        <v>44</v>
      </c>
      <c r="BN36" s="118"/>
      <c r="BO36" s="118"/>
      <c r="BP36" s="118"/>
      <c r="BQ36" s="118"/>
      <c r="BR36" s="118"/>
      <c r="BS36" s="118"/>
      <c r="BT36" s="118"/>
      <c r="BU36" s="119">
        <v>53.8</v>
      </c>
      <c r="BV36" s="119"/>
      <c r="BW36" s="119"/>
      <c r="BX36" s="119">
        <v>8360</v>
      </c>
      <c r="BY36" s="119"/>
      <c r="BZ36" s="119"/>
      <c r="CA36" s="119"/>
    </row>
    <row r="37" spans="2:79" ht="11.25" customHeight="1">
      <c r="B37" s="20"/>
      <c r="E37" s="22" t="s">
        <v>234</v>
      </c>
      <c r="K37" s="90"/>
      <c r="L37" s="90"/>
      <c r="N37" s="1" t="str">
        <f>+AN40</f>
        <v>e17</v>
      </c>
      <c r="Z37" s="90"/>
      <c r="AA37" s="90"/>
      <c r="AL37" s="91" t="s">
        <v>135</v>
      </c>
      <c r="AM37" s="91"/>
      <c r="AN37" s="91"/>
      <c r="AO37" s="91"/>
      <c r="AP37" s="91"/>
      <c r="AQ37" s="91"/>
      <c r="AZ37" s="18"/>
      <c r="BL37" s="120"/>
      <c r="BM37" s="118" t="s">
        <v>45</v>
      </c>
      <c r="BN37" s="118"/>
      <c r="BO37" s="118"/>
      <c r="BP37" s="118"/>
      <c r="BQ37" s="118"/>
      <c r="BR37" s="118"/>
      <c r="BS37" s="118"/>
      <c r="BT37" s="118"/>
      <c r="BU37" s="119">
        <v>62.6</v>
      </c>
      <c r="BV37" s="119"/>
      <c r="BW37" s="119"/>
      <c r="BX37" s="119">
        <v>11770</v>
      </c>
      <c r="BY37" s="119"/>
      <c r="BZ37" s="119"/>
      <c r="CA37" s="119"/>
    </row>
    <row r="38" spans="2:79" ht="11.25" customHeight="1">
      <c r="B38" s="20"/>
      <c r="E38" s="96">
        <v>3.8</v>
      </c>
      <c r="K38" s="90" cm="1">
        <f t="array" ref="K38">INDEX($BX$3:$BX$125,MATCH(AG40,$BM$3:$BM$125,0),0)</f>
        <v>23130</v>
      </c>
      <c r="L38" s="90" cm="1">
        <f t="array" ref="L38">INDEX($BU$3:$BU$125,MATCH(AG40,$BM$3:$BM$125,0),0)</f>
        <v>84.5</v>
      </c>
      <c r="P38" s="21" t="s">
        <v>131</v>
      </c>
      <c r="R38" s="55" cm="1">
        <f t="array" ref="R38">INDEX($BX$3:$BX$125,MATCH(AL37,$BM$3:$BM$125,0),0)</f>
        <v>1320</v>
      </c>
      <c r="S38" s="55"/>
      <c r="T38" s="55"/>
      <c r="U38" s="1" t="s">
        <v>129</v>
      </c>
      <c r="Z38" s="90" cm="1">
        <f t="array" ref="Z38">INDEX($BX$3:$BX$125,MATCH(AP39,$BM$3:$BM$125,0),0)</f>
        <v>23130</v>
      </c>
      <c r="AA38" s="90" cm="1">
        <f t="array" ref="AA38">INDEX($BU$3:$BU$125,MATCH(AP39,$BM$3:$BM$125,0),0)</f>
        <v>84.5</v>
      </c>
      <c r="AZ38" s="18"/>
      <c r="BL38" s="120"/>
      <c r="BM38" s="118" t="s">
        <v>46</v>
      </c>
      <c r="BN38" s="118"/>
      <c r="BO38" s="118"/>
      <c r="BP38" s="118"/>
      <c r="BQ38" s="118"/>
      <c r="BR38" s="118"/>
      <c r="BS38" s="118"/>
      <c r="BT38" s="118"/>
      <c r="BU38" s="119">
        <v>72.7</v>
      </c>
      <c r="BV38" s="119"/>
      <c r="BW38" s="119"/>
      <c r="BX38" s="119">
        <v>16270</v>
      </c>
      <c r="BY38" s="119"/>
      <c r="BZ38" s="119"/>
      <c r="CA38" s="119"/>
    </row>
    <row r="39" spans="2:79" ht="11.25" customHeight="1">
      <c r="B39" s="20"/>
      <c r="E39" s="96"/>
      <c r="J39" s="1" t="str">
        <f>+AF39</f>
        <v>e2</v>
      </c>
      <c r="K39" s="90"/>
      <c r="L39" s="90"/>
      <c r="Q39" s="1" t="s">
        <v>132</v>
      </c>
      <c r="R39" s="55" cm="1">
        <f t="array" ref="R39">INDEX($BU$3:$BU$125,MATCH(AL37,$BM$3:$BM$125,0),0)</f>
        <v>23.9</v>
      </c>
      <c r="S39" s="55"/>
      <c r="T39" s="55"/>
      <c r="U39" s="1" t="s">
        <v>130</v>
      </c>
      <c r="Z39" s="90"/>
      <c r="AA39" s="90"/>
      <c r="AB39" s="1" t="str">
        <f>+AV39</f>
        <v>e9</v>
      </c>
      <c r="AF39" s="1" t="s">
        <v>137</v>
      </c>
      <c r="AP39" s="91" t="s">
        <v>134</v>
      </c>
      <c r="AQ39" s="91"/>
      <c r="AR39" s="91"/>
      <c r="AS39" s="91"/>
      <c r="AT39" s="91"/>
      <c r="AU39" s="91"/>
      <c r="AV39" s="1" t="s">
        <v>144</v>
      </c>
      <c r="AZ39" s="18"/>
      <c r="BL39" s="120"/>
      <c r="BM39" s="118" t="s">
        <v>47</v>
      </c>
      <c r="BN39" s="118"/>
      <c r="BO39" s="118"/>
      <c r="BP39" s="118"/>
      <c r="BQ39" s="118"/>
      <c r="BR39" s="118"/>
      <c r="BS39" s="118"/>
      <c r="BT39" s="118"/>
      <c r="BU39" s="119">
        <v>84.5</v>
      </c>
      <c r="BV39" s="119"/>
      <c r="BW39" s="119"/>
      <c r="BX39" s="119">
        <v>23130</v>
      </c>
      <c r="BY39" s="119"/>
      <c r="BZ39" s="119"/>
      <c r="CA39" s="119"/>
    </row>
    <row r="40" spans="2:79" ht="11.25" customHeight="1">
      <c r="B40" s="20"/>
      <c r="E40" s="96"/>
      <c r="K40" s="90"/>
      <c r="L40" s="90"/>
      <c r="Z40" s="90"/>
      <c r="AA40" s="90"/>
      <c r="AG40" s="91" t="s">
        <v>134</v>
      </c>
      <c r="AH40" s="91"/>
      <c r="AI40" s="91"/>
      <c r="AJ40" s="91"/>
      <c r="AK40" s="91"/>
      <c r="AL40" s="91"/>
      <c r="AN40" s="1" t="s">
        <v>152</v>
      </c>
      <c r="AZ40" s="18"/>
      <c r="BL40" s="120"/>
      <c r="BM40" s="118" t="s">
        <v>48</v>
      </c>
      <c r="BN40" s="118"/>
      <c r="BO40" s="118"/>
      <c r="BP40" s="118"/>
      <c r="BQ40" s="118"/>
      <c r="BR40" s="118"/>
      <c r="BS40" s="118"/>
      <c r="BT40" s="118"/>
      <c r="BU40" s="119">
        <v>98.8</v>
      </c>
      <c r="BV40" s="119"/>
      <c r="BW40" s="119"/>
      <c r="BX40" s="119">
        <v>33740</v>
      </c>
      <c r="BY40" s="119"/>
      <c r="BZ40" s="119"/>
      <c r="CA40" s="119"/>
    </row>
    <row r="41" spans="2:79" ht="11.25" customHeight="1">
      <c r="B41" s="20"/>
      <c r="K41" s="115" t="s">
        <v>131</v>
      </c>
      <c r="L41" s="90" t="s">
        <v>132</v>
      </c>
      <c r="R41" s="91">
        <v>15</v>
      </c>
      <c r="S41" s="91"/>
      <c r="T41" s="1" t="s">
        <v>0</v>
      </c>
      <c r="Z41" s="115" t="s">
        <v>131</v>
      </c>
      <c r="AA41" s="90" t="s">
        <v>132</v>
      </c>
      <c r="AZ41" s="18"/>
      <c r="BL41" s="120"/>
      <c r="BM41" s="118" t="s">
        <v>49</v>
      </c>
      <c r="BN41" s="118"/>
      <c r="BO41" s="118"/>
      <c r="BP41" s="118"/>
      <c r="BQ41" s="118"/>
      <c r="BR41" s="118"/>
      <c r="BS41" s="118"/>
      <c r="BT41" s="118"/>
      <c r="BU41" s="119">
        <v>116</v>
      </c>
      <c r="BV41" s="119"/>
      <c r="BW41" s="119"/>
      <c r="BX41" s="119">
        <v>48200</v>
      </c>
      <c r="BY41" s="119"/>
      <c r="BZ41" s="119"/>
      <c r="CA41" s="119"/>
    </row>
    <row r="42" spans="2:79" ht="11.25" customHeight="1">
      <c r="B42" s="20"/>
      <c r="K42" s="90"/>
      <c r="L42" s="90"/>
      <c r="Z42" s="90"/>
      <c r="AA42" s="90"/>
      <c r="AZ42" s="18"/>
      <c r="BL42" s="120"/>
      <c r="BM42" s="118" t="s">
        <v>50</v>
      </c>
      <c r="BN42" s="118"/>
      <c r="BO42" s="118"/>
      <c r="BP42" s="118"/>
      <c r="BQ42" s="118"/>
      <c r="BR42" s="118"/>
      <c r="BS42" s="118"/>
      <c r="BT42" s="118"/>
      <c r="BU42" s="119">
        <v>134</v>
      </c>
      <c r="BV42" s="119"/>
      <c r="BW42" s="119"/>
      <c r="BX42" s="119">
        <v>67120</v>
      </c>
      <c r="BY42" s="119"/>
      <c r="BZ42" s="119"/>
      <c r="CA42" s="119"/>
    </row>
    <row r="43" spans="2:79" ht="11.25" customHeight="1">
      <c r="B43" s="20"/>
      <c r="H43" s="91">
        <v>110</v>
      </c>
      <c r="I43" s="91"/>
      <c r="J43" s="1" t="s">
        <v>1</v>
      </c>
      <c r="K43" s="1">
        <f>+K52+1</f>
        <v>2</v>
      </c>
      <c r="AA43" s="1">
        <f>+AA34+1</f>
        <v>11</v>
      </c>
      <c r="AF43" s="1">
        <f>+AF52+1</f>
        <v>2</v>
      </c>
      <c r="AI43" s="1" t="s">
        <v>146</v>
      </c>
      <c r="AK43" s="91" t="s">
        <v>133</v>
      </c>
      <c r="AL43" s="91"/>
      <c r="AM43" s="91"/>
      <c r="AN43" s="91"/>
      <c r="AO43" s="91"/>
      <c r="AP43" s="91"/>
      <c r="AV43" s="1">
        <f>+AV34+1</f>
        <v>11</v>
      </c>
      <c r="AZ43" s="18"/>
      <c r="BL43" s="120"/>
      <c r="BM43" s="118" t="s">
        <v>51</v>
      </c>
      <c r="BN43" s="118"/>
      <c r="BO43" s="118"/>
      <c r="BP43" s="118"/>
      <c r="BQ43" s="118"/>
      <c r="BR43" s="118"/>
      <c r="BS43" s="118"/>
      <c r="BT43" s="118"/>
      <c r="BU43" s="119">
        <v>156</v>
      </c>
      <c r="BV43" s="119"/>
      <c r="BW43" s="119"/>
      <c r="BX43" s="119">
        <v>92080</v>
      </c>
      <c r="BY43" s="119"/>
      <c r="BZ43" s="119"/>
      <c r="CA43" s="119"/>
    </row>
    <row r="44" spans="2:79" ht="11.25" customHeight="1">
      <c r="B44" s="20"/>
      <c r="N44" s="1" t="str">
        <f>+AI43</f>
        <v>e11</v>
      </c>
      <c r="P44" s="21" t="s">
        <v>131</v>
      </c>
      <c r="R44" s="55" cm="1">
        <f t="array" ref="R44">INDEX($BX$3:$BX$125,MATCH(AK43,$BM$3:$BM$125,0),0)</f>
        <v>1940</v>
      </c>
      <c r="S44" s="55"/>
      <c r="T44" s="55"/>
      <c r="U44" s="1" t="s">
        <v>129</v>
      </c>
      <c r="AZ44" s="18"/>
      <c r="BL44" s="120" t="s">
        <v>52</v>
      </c>
      <c r="BM44" s="118" t="s">
        <v>53</v>
      </c>
      <c r="BN44" s="118"/>
      <c r="BO44" s="118"/>
      <c r="BP44" s="118"/>
      <c r="BQ44" s="118"/>
      <c r="BR44" s="118"/>
      <c r="BS44" s="118"/>
      <c r="BT44" s="118"/>
      <c r="BU44" s="119">
        <v>21.2</v>
      </c>
      <c r="BV44" s="119"/>
      <c r="BW44" s="119"/>
      <c r="BX44" s="119">
        <v>349</v>
      </c>
      <c r="BY44" s="119"/>
      <c r="BZ44" s="119"/>
      <c r="CA44" s="119"/>
    </row>
    <row r="45" spans="2:79" ht="11.25" customHeight="1">
      <c r="B45" s="20"/>
      <c r="K45" s="90" t="s">
        <v>129</v>
      </c>
      <c r="L45" s="90" t="s">
        <v>130</v>
      </c>
      <c r="Q45" s="1" t="s">
        <v>132</v>
      </c>
      <c r="R45" s="55" cm="1">
        <f t="array" ref="R45">INDEX($BU$3:$BU$125,MATCH(AK43,$BM$3:$BM$125,0),0)</f>
        <v>28.5</v>
      </c>
      <c r="S45" s="55"/>
      <c r="T45" s="55"/>
      <c r="U45" s="1" t="s">
        <v>130</v>
      </c>
      <c r="Z45" s="90" t="s">
        <v>129</v>
      </c>
      <c r="AA45" s="90" t="s">
        <v>130</v>
      </c>
      <c r="AZ45" s="18"/>
      <c r="BL45" s="120"/>
      <c r="BM45" s="118" t="s">
        <v>54</v>
      </c>
      <c r="BN45" s="118"/>
      <c r="BO45" s="118"/>
      <c r="BP45" s="118"/>
      <c r="BQ45" s="118"/>
      <c r="BR45" s="118"/>
      <c r="BS45" s="118"/>
      <c r="BT45" s="118"/>
      <c r="BU45" s="119">
        <v>25.3</v>
      </c>
      <c r="BV45" s="119"/>
      <c r="BW45" s="119"/>
      <c r="BX45" s="119">
        <v>606</v>
      </c>
      <c r="BY45" s="119"/>
      <c r="BZ45" s="119"/>
      <c r="CA45" s="119"/>
    </row>
    <row r="46" spans="2:79" ht="11.25" customHeight="1">
      <c r="B46" s="20"/>
      <c r="E46" s="22" t="s">
        <v>234</v>
      </c>
      <c r="K46" s="90"/>
      <c r="L46" s="90"/>
      <c r="Z46" s="90"/>
      <c r="AA46" s="90"/>
      <c r="AL46" s="91" t="s">
        <v>135</v>
      </c>
      <c r="AM46" s="91"/>
      <c r="AN46" s="91"/>
      <c r="AO46" s="91"/>
      <c r="AP46" s="91"/>
      <c r="AQ46" s="91"/>
      <c r="AZ46" s="18"/>
      <c r="BL46" s="120"/>
      <c r="BM46" s="118" t="s">
        <v>55</v>
      </c>
      <c r="BN46" s="118"/>
      <c r="BO46" s="118"/>
      <c r="BP46" s="118"/>
      <c r="BQ46" s="118"/>
      <c r="BR46" s="118"/>
      <c r="BS46" s="118"/>
      <c r="BT46" s="118"/>
      <c r="BU46" s="119">
        <v>31.4</v>
      </c>
      <c r="BV46" s="119"/>
      <c r="BW46" s="119"/>
      <c r="BX46" s="119">
        <v>1030</v>
      </c>
      <c r="BY46" s="119"/>
      <c r="BZ46" s="119"/>
      <c r="CA46" s="119"/>
    </row>
    <row r="47" spans="2:79" ht="11.25" customHeight="1">
      <c r="B47" s="20"/>
      <c r="E47" s="96">
        <v>4</v>
      </c>
      <c r="K47" s="90" cm="1">
        <f t="array" ref="K47">INDEX($BX$3:$BX$125,MATCH(AG49,$BM$3:$BM$125,0),0)</f>
        <v>23130</v>
      </c>
      <c r="L47" s="90" cm="1">
        <f t="array" ref="L47">INDEX($BU$3:$BU$125,MATCH(AG49,$BM$3:$BM$125,0),0)</f>
        <v>84.5</v>
      </c>
      <c r="P47" s="21" t="s">
        <v>131</v>
      </c>
      <c r="R47" s="55" cm="1">
        <f t="array" ref="R47">INDEX($BX$3:$BX$125,MATCH(AL46,$BM$3:$BM$125,0),0)</f>
        <v>1320</v>
      </c>
      <c r="S47" s="55"/>
      <c r="T47" s="55"/>
      <c r="U47" s="1" t="s">
        <v>129</v>
      </c>
      <c r="Z47" s="90" cm="1">
        <f t="array" ref="Z47">INDEX($BX$3:$BX$125,MATCH(AP48,$BM$3:$BM$125,0),0)</f>
        <v>23130</v>
      </c>
      <c r="AA47" s="90" cm="1">
        <f t="array" ref="AA47">INDEX($BU$3:$BU$125,MATCH(AP48,$BM$3:$BM$125,0),0)</f>
        <v>84.5</v>
      </c>
      <c r="AZ47" s="18"/>
      <c r="BL47" s="120"/>
      <c r="BM47" s="118" t="s">
        <v>56</v>
      </c>
      <c r="BN47" s="118"/>
      <c r="BO47" s="118"/>
      <c r="BP47" s="118"/>
      <c r="BQ47" s="118"/>
      <c r="BR47" s="118"/>
      <c r="BS47" s="118"/>
      <c r="BT47" s="118"/>
      <c r="BU47" s="119">
        <v>38.799999999999997</v>
      </c>
      <c r="BV47" s="119"/>
      <c r="BW47" s="119"/>
      <c r="BX47" s="119">
        <v>1670</v>
      </c>
      <c r="BY47" s="119"/>
      <c r="BZ47" s="119"/>
      <c r="CA47" s="119"/>
    </row>
    <row r="48" spans="2:79" ht="11.25" customHeight="1">
      <c r="B48" s="20"/>
      <c r="E48" s="96"/>
      <c r="J48" s="1" t="str">
        <f>+AF48</f>
        <v>e1</v>
      </c>
      <c r="K48" s="90"/>
      <c r="L48" s="90"/>
      <c r="Q48" s="1" t="s">
        <v>132</v>
      </c>
      <c r="R48" s="55" cm="1">
        <f t="array" ref="R48">INDEX($BU$3:$BU$125,MATCH(AL46,$BM$3:$BM$125,0),0)</f>
        <v>23.9</v>
      </c>
      <c r="S48" s="55"/>
      <c r="T48" s="55"/>
      <c r="U48" s="1" t="s">
        <v>130</v>
      </c>
      <c r="Z48" s="90"/>
      <c r="AA48" s="90"/>
      <c r="AB48" s="1" t="str">
        <f>+AV48</f>
        <v>e10</v>
      </c>
      <c r="AF48" s="1" t="s">
        <v>136</v>
      </c>
      <c r="AP48" s="91" t="s">
        <v>134</v>
      </c>
      <c r="AQ48" s="91"/>
      <c r="AR48" s="91"/>
      <c r="AS48" s="91"/>
      <c r="AT48" s="91"/>
      <c r="AU48" s="91"/>
      <c r="AV48" s="1" t="s">
        <v>145</v>
      </c>
      <c r="AZ48" s="18"/>
      <c r="BL48" s="120"/>
      <c r="BM48" s="118" t="s">
        <v>57</v>
      </c>
      <c r="BN48" s="118"/>
      <c r="BO48" s="118"/>
      <c r="BP48" s="118"/>
      <c r="BQ48" s="118"/>
      <c r="BR48" s="118"/>
      <c r="BS48" s="118"/>
      <c r="BT48" s="118"/>
      <c r="BU48" s="119">
        <v>45.3</v>
      </c>
      <c r="BV48" s="119"/>
      <c r="BW48" s="119"/>
      <c r="BX48" s="119">
        <v>2510</v>
      </c>
      <c r="BY48" s="119"/>
      <c r="BZ48" s="119"/>
      <c r="CA48" s="119"/>
    </row>
    <row r="49" spans="2:79" ht="11.25" customHeight="1">
      <c r="B49" s="20"/>
      <c r="E49" s="96"/>
      <c r="K49" s="90"/>
      <c r="L49" s="90"/>
      <c r="Z49" s="90"/>
      <c r="AA49" s="90"/>
      <c r="AG49" s="91" t="s">
        <v>134</v>
      </c>
      <c r="AH49" s="91"/>
      <c r="AI49" s="91"/>
      <c r="AJ49" s="91"/>
      <c r="AK49" s="91"/>
      <c r="AL49" s="91"/>
      <c r="AN49" s="1" t="s">
        <v>151</v>
      </c>
      <c r="AZ49" s="18"/>
      <c r="BL49" s="120"/>
      <c r="BM49" s="118" t="s">
        <v>58</v>
      </c>
      <c r="BN49" s="118"/>
      <c r="BO49" s="118"/>
      <c r="BP49" s="118"/>
      <c r="BQ49" s="118"/>
      <c r="BR49" s="118"/>
      <c r="BS49" s="118"/>
      <c r="BT49" s="118"/>
      <c r="BU49" s="119">
        <v>53.8</v>
      </c>
      <c r="BV49" s="119"/>
      <c r="BW49" s="119"/>
      <c r="BX49" s="119">
        <v>3690</v>
      </c>
      <c r="BY49" s="119"/>
      <c r="BZ49" s="119"/>
      <c r="CA49" s="119"/>
    </row>
    <row r="50" spans="2:79" ht="11.25" customHeight="1">
      <c r="B50" s="20"/>
      <c r="K50" s="115" t="s">
        <v>131</v>
      </c>
      <c r="L50" s="90" t="s">
        <v>132</v>
      </c>
      <c r="Z50" s="115" t="s">
        <v>131</v>
      </c>
      <c r="AA50" s="90" t="s">
        <v>132</v>
      </c>
      <c r="AZ50" s="18"/>
      <c r="BL50" s="120"/>
      <c r="BM50" s="118" t="s">
        <v>59</v>
      </c>
      <c r="BN50" s="118"/>
      <c r="BO50" s="118"/>
      <c r="BP50" s="118"/>
      <c r="BQ50" s="118"/>
      <c r="BR50" s="118"/>
      <c r="BS50" s="118"/>
      <c r="BT50" s="118"/>
      <c r="BU50" s="119">
        <v>64.3</v>
      </c>
      <c r="BV50" s="119"/>
      <c r="BW50" s="119"/>
      <c r="BX50" s="119">
        <v>5410</v>
      </c>
      <c r="BY50" s="119"/>
      <c r="BZ50" s="119"/>
      <c r="CA50" s="119"/>
    </row>
    <row r="51" spans="2:79" ht="11.25" customHeight="1">
      <c r="B51" s="20"/>
      <c r="K51" s="90"/>
      <c r="L51" s="90"/>
      <c r="O51" s="1" t="str">
        <f>+AN49</f>
        <v>e16</v>
      </c>
      <c r="Z51" s="90"/>
      <c r="AA51" s="90"/>
      <c r="AZ51" s="18"/>
      <c r="BL51" s="120"/>
      <c r="BM51" s="118" t="s">
        <v>60</v>
      </c>
      <c r="BN51" s="118"/>
      <c r="BO51" s="118"/>
      <c r="BP51" s="118"/>
      <c r="BQ51" s="118"/>
      <c r="BR51" s="118"/>
      <c r="BS51" s="118"/>
      <c r="BT51" s="118"/>
      <c r="BU51" s="119">
        <v>76.8</v>
      </c>
      <c r="BV51" s="119"/>
      <c r="BW51" s="119"/>
      <c r="BX51" s="119">
        <v>7760</v>
      </c>
      <c r="BY51" s="119"/>
      <c r="BZ51" s="119"/>
      <c r="CA51" s="119"/>
    </row>
    <row r="52" spans="2:79" ht="11.25" customHeight="1">
      <c r="B52" s="20"/>
      <c r="K52" s="26">
        <v>1</v>
      </c>
      <c r="AA52" s="55">
        <f>+AA43+1</f>
        <v>12</v>
      </c>
      <c r="AB52" s="55"/>
      <c r="AF52" s="26">
        <v>1</v>
      </c>
      <c r="AV52" s="55">
        <f>+AV43+1</f>
        <v>12</v>
      </c>
      <c r="AW52" s="55"/>
      <c r="AZ52" s="18"/>
      <c r="BL52" s="120"/>
      <c r="BM52" s="118" t="s">
        <v>61</v>
      </c>
      <c r="BN52" s="118"/>
      <c r="BO52" s="118"/>
      <c r="BP52" s="118"/>
      <c r="BQ52" s="118"/>
      <c r="BR52" s="118"/>
      <c r="BS52" s="118"/>
      <c r="BT52" s="118"/>
      <c r="BU52" s="119">
        <v>86.8</v>
      </c>
      <c r="BV52" s="119"/>
      <c r="BW52" s="119"/>
      <c r="BX52" s="119">
        <v>10450</v>
      </c>
      <c r="BY52" s="119"/>
      <c r="BZ52" s="119"/>
      <c r="CA52" s="119"/>
    </row>
    <row r="53" spans="2:79" ht="11.25" customHeight="1">
      <c r="B53" s="20"/>
      <c r="AZ53" s="18"/>
      <c r="BL53" s="120"/>
      <c r="BM53" s="118" t="s">
        <v>62</v>
      </c>
      <c r="BN53" s="118"/>
      <c r="BO53" s="118"/>
      <c r="BP53" s="118"/>
      <c r="BQ53" s="118"/>
      <c r="BR53" s="118"/>
      <c r="BS53" s="118"/>
      <c r="BT53" s="118"/>
      <c r="BU53" s="119">
        <v>97.3</v>
      </c>
      <c r="BV53" s="119"/>
      <c r="BW53" s="119"/>
      <c r="BX53" s="119">
        <v>13670</v>
      </c>
      <c r="BY53" s="119"/>
      <c r="BZ53" s="119"/>
      <c r="CA53" s="119"/>
    </row>
    <row r="54" spans="2:79" ht="11.25" customHeight="1">
      <c r="B54" s="20"/>
      <c r="R54" s="91">
        <v>8</v>
      </c>
      <c r="S54" s="91"/>
      <c r="T54" s="1" t="s">
        <v>234</v>
      </c>
      <c r="AZ54" s="18"/>
      <c r="BL54" s="120"/>
      <c r="BM54" s="118" t="s">
        <v>63</v>
      </c>
      <c r="BN54" s="118"/>
      <c r="BO54" s="118"/>
      <c r="BP54" s="118"/>
      <c r="BQ54" s="118"/>
      <c r="BR54" s="118"/>
      <c r="BS54" s="118"/>
      <c r="BT54" s="118"/>
      <c r="BU54" s="119">
        <v>113</v>
      </c>
      <c r="BV54" s="119"/>
      <c r="BW54" s="119"/>
      <c r="BX54" s="119">
        <v>18260</v>
      </c>
      <c r="BY54" s="119"/>
      <c r="BZ54" s="119"/>
      <c r="CA54" s="119"/>
    </row>
    <row r="55" spans="2:79" ht="11.25" customHeight="1">
      <c r="B55" s="20"/>
      <c r="AZ55" s="18"/>
      <c r="BL55" s="120"/>
      <c r="BM55" s="118" t="s">
        <v>64</v>
      </c>
      <c r="BN55" s="118"/>
      <c r="BO55" s="118"/>
      <c r="BP55" s="118"/>
      <c r="BQ55" s="118"/>
      <c r="BR55" s="118"/>
      <c r="BS55" s="118"/>
      <c r="BT55" s="118"/>
      <c r="BU55" s="119">
        <v>124</v>
      </c>
      <c r="BV55" s="119"/>
      <c r="BW55" s="119"/>
      <c r="BX55" s="119">
        <v>22930</v>
      </c>
      <c r="BY55" s="119"/>
      <c r="BZ55" s="119"/>
      <c r="CA55" s="119"/>
    </row>
    <row r="56" spans="2:79" ht="11.25" customHeight="1" thickBot="1">
      <c r="B56" s="20"/>
      <c r="C56" s="92" t="s">
        <v>264</v>
      </c>
      <c r="D56" s="93"/>
      <c r="E56" s="93"/>
      <c r="F56" s="93"/>
      <c r="G56" s="93"/>
      <c r="H56" s="93"/>
      <c r="I56" s="93"/>
      <c r="J56" s="93"/>
      <c r="K56" s="93"/>
      <c r="L56" s="93"/>
      <c r="M56" s="93"/>
      <c r="N56" s="93"/>
      <c r="O56" s="93"/>
      <c r="P56" s="93"/>
      <c r="Q56" s="94"/>
      <c r="S56" s="95" t="s">
        <v>265</v>
      </c>
      <c r="T56" s="95"/>
      <c r="U56" s="95"/>
      <c r="V56" s="95"/>
      <c r="W56" s="95"/>
      <c r="X56" s="95"/>
      <c r="Y56" s="95"/>
      <c r="Z56" s="95"/>
      <c r="AA56" s="95"/>
      <c r="AC56" s="27" t="s">
        <v>266</v>
      </c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Z56" s="18"/>
      <c r="BL56" s="120"/>
      <c r="BM56" s="118" t="s">
        <v>65</v>
      </c>
      <c r="BN56" s="118"/>
      <c r="BO56" s="118"/>
      <c r="BP56" s="118"/>
      <c r="BQ56" s="118"/>
      <c r="BR56" s="118"/>
      <c r="BS56" s="118"/>
      <c r="BT56" s="118"/>
      <c r="BU56" s="119">
        <v>133</v>
      </c>
      <c r="BV56" s="119"/>
      <c r="BW56" s="119"/>
      <c r="BX56" s="119">
        <v>27690</v>
      </c>
      <c r="BY56" s="119"/>
      <c r="BZ56" s="119"/>
      <c r="CA56" s="119"/>
    </row>
    <row r="57" spans="2:79" ht="11.25" customHeight="1" thickTop="1">
      <c r="B57" s="20"/>
      <c r="C57" s="97" t="s">
        <v>267</v>
      </c>
      <c r="D57" s="97"/>
      <c r="E57" s="97"/>
      <c r="F57" s="44" t="s">
        <v>268</v>
      </c>
      <c r="G57" s="44"/>
      <c r="H57" s="44"/>
      <c r="I57" s="44"/>
      <c r="J57" s="44" t="s">
        <v>269</v>
      </c>
      <c r="K57" s="44"/>
      <c r="L57" s="44"/>
      <c r="M57" s="44"/>
      <c r="N57" s="77" t="s">
        <v>189</v>
      </c>
      <c r="O57" s="77"/>
      <c r="P57" s="77"/>
      <c r="Q57" s="77"/>
      <c r="S57" s="69" t="s">
        <v>270</v>
      </c>
      <c r="T57" s="69"/>
      <c r="U57" s="66" t="s">
        <v>271</v>
      </c>
      <c r="V57" s="66"/>
      <c r="W57" s="66"/>
      <c r="X57" s="66">
        <f>+G780/1000</f>
        <v>-648.08354480048456</v>
      </c>
      <c r="Y57" s="66"/>
      <c r="Z57" s="66"/>
      <c r="AA57" s="66"/>
      <c r="AC57" s="44" t="s">
        <v>272</v>
      </c>
      <c r="AD57" s="44"/>
      <c r="AE57" s="44"/>
      <c r="AF57" s="44" t="s">
        <v>273</v>
      </c>
      <c r="AG57" s="44"/>
      <c r="AH57" s="44"/>
      <c r="AI57" s="44"/>
      <c r="AJ57" s="44" t="s">
        <v>274</v>
      </c>
      <c r="AK57" s="44"/>
      <c r="AL57" s="44"/>
      <c r="AM57" s="44"/>
      <c r="AN57" s="44" t="s">
        <v>275</v>
      </c>
      <c r="AO57" s="44"/>
      <c r="AP57" s="44"/>
      <c r="AQ57" s="44"/>
      <c r="AR57" s="44" t="s">
        <v>276</v>
      </c>
      <c r="AS57" s="44"/>
      <c r="AT57" s="44"/>
      <c r="AU57" s="44"/>
      <c r="AZ57" s="18"/>
      <c r="BL57" s="120"/>
      <c r="BM57" s="118" t="s">
        <v>66</v>
      </c>
      <c r="BN57" s="118"/>
      <c r="BO57" s="118"/>
      <c r="BP57" s="118"/>
      <c r="BQ57" s="118"/>
      <c r="BR57" s="118"/>
      <c r="BS57" s="118"/>
      <c r="BT57" s="118"/>
      <c r="BU57" s="119">
        <v>143</v>
      </c>
      <c r="BV57" s="119"/>
      <c r="BW57" s="119"/>
      <c r="BX57" s="119">
        <v>33090</v>
      </c>
      <c r="BY57" s="119"/>
      <c r="BZ57" s="119"/>
      <c r="CA57" s="119"/>
    </row>
    <row r="58" spans="2:79" ht="11.25" customHeight="1" thickBot="1">
      <c r="B58" s="20"/>
      <c r="C58" s="97"/>
      <c r="D58" s="97"/>
      <c r="E58" s="97"/>
      <c r="F58" s="44"/>
      <c r="G58" s="44"/>
      <c r="H58" s="44"/>
      <c r="I58" s="44"/>
      <c r="J58" s="44"/>
      <c r="K58" s="44"/>
      <c r="L58" s="44"/>
      <c r="M58" s="44"/>
      <c r="N58" s="77"/>
      <c r="O58" s="77"/>
      <c r="P58" s="77"/>
      <c r="Q58" s="77"/>
      <c r="S58" s="44" t="s">
        <v>277</v>
      </c>
      <c r="T58" s="44"/>
      <c r="U58" s="46" t="s">
        <v>271</v>
      </c>
      <c r="V58" s="46"/>
      <c r="W58" s="46"/>
      <c r="X58" s="46">
        <f>+G781/1000</f>
        <v>-226.49999999999966</v>
      </c>
      <c r="Y58" s="46"/>
      <c r="Z58" s="46"/>
      <c r="AA58" s="46"/>
      <c r="AC58" s="54"/>
      <c r="AD58" s="54"/>
      <c r="AE58" s="54"/>
      <c r="AF58" s="54" t="s">
        <v>278</v>
      </c>
      <c r="AG58" s="54"/>
      <c r="AH58" s="54"/>
      <c r="AI58" s="54"/>
      <c r="AJ58" s="54" t="s">
        <v>278</v>
      </c>
      <c r="AK58" s="54"/>
      <c r="AL58" s="54"/>
      <c r="AM58" s="54"/>
      <c r="AN58" s="54" t="s">
        <v>278</v>
      </c>
      <c r="AO58" s="54"/>
      <c r="AP58" s="54"/>
      <c r="AQ58" s="54"/>
      <c r="AR58" s="54" t="s">
        <v>278</v>
      </c>
      <c r="AS58" s="54"/>
      <c r="AT58" s="54"/>
      <c r="AU58" s="54"/>
      <c r="AZ58" s="18"/>
      <c r="BL58" s="120"/>
      <c r="BM58" s="118" t="s">
        <v>67</v>
      </c>
      <c r="BN58" s="118"/>
      <c r="BO58" s="118"/>
      <c r="BP58" s="118"/>
      <c r="BQ58" s="118"/>
      <c r="BR58" s="118"/>
      <c r="BS58" s="118"/>
      <c r="BT58" s="118"/>
      <c r="BU58" s="119">
        <v>159</v>
      </c>
      <c r="BV58" s="119"/>
      <c r="BW58" s="119"/>
      <c r="BX58" s="119">
        <v>45070</v>
      </c>
      <c r="BY58" s="119"/>
      <c r="BZ58" s="119"/>
      <c r="CA58" s="119"/>
    </row>
    <row r="59" spans="2:79" ht="11.25" customHeight="1" thickTop="1" thickBot="1">
      <c r="B59" s="20"/>
      <c r="C59" s="98"/>
      <c r="D59" s="98"/>
      <c r="E59" s="98"/>
      <c r="F59" s="54" t="s">
        <v>278</v>
      </c>
      <c r="G59" s="54"/>
      <c r="H59" s="54"/>
      <c r="I59" s="54"/>
      <c r="J59" s="54" t="s">
        <v>278</v>
      </c>
      <c r="K59" s="54"/>
      <c r="L59" s="54"/>
      <c r="M59" s="54"/>
      <c r="N59" s="54" t="s">
        <v>279</v>
      </c>
      <c r="O59" s="54"/>
      <c r="P59" s="54"/>
      <c r="Q59" s="54"/>
      <c r="S59" s="71" t="s">
        <v>280</v>
      </c>
      <c r="T59" s="71"/>
      <c r="U59" s="50" t="s">
        <v>281</v>
      </c>
      <c r="V59" s="50"/>
      <c r="W59" s="50"/>
      <c r="X59" s="50">
        <f>+G782/1000000</f>
        <v>0</v>
      </c>
      <c r="Y59" s="50"/>
      <c r="Z59" s="50"/>
      <c r="AA59" s="50"/>
      <c r="AC59" s="72" t="s">
        <v>282</v>
      </c>
      <c r="AD59" s="72"/>
      <c r="AE59" s="72"/>
      <c r="AF59" s="42">
        <f>+F60</f>
        <v>18.203095868559359</v>
      </c>
      <c r="AG59" s="42"/>
      <c r="AH59" s="42"/>
      <c r="AI59" s="42"/>
      <c r="AJ59" s="42">
        <f>+F69</f>
        <v>16.932387804201731</v>
      </c>
      <c r="AK59" s="42"/>
      <c r="AL59" s="42"/>
      <c r="AM59" s="42"/>
      <c r="AN59" s="42">
        <f>(AF59+AJ59)/2</f>
        <v>17.567741836380545</v>
      </c>
      <c r="AO59" s="42"/>
      <c r="AP59" s="42"/>
      <c r="AQ59" s="42"/>
      <c r="AR59" s="74">
        <f>+AN59</f>
        <v>17.567741836380545</v>
      </c>
      <c r="AS59" s="75"/>
      <c r="AT59" s="75"/>
      <c r="AU59" s="76"/>
      <c r="AZ59" s="18"/>
      <c r="BL59" s="120"/>
      <c r="BM59" s="118" t="s">
        <v>68</v>
      </c>
      <c r="BN59" s="118"/>
      <c r="BO59" s="118"/>
      <c r="BP59" s="118"/>
      <c r="BQ59" s="118"/>
      <c r="BR59" s="118"/>
      <c r="BS59" s="118"/>
      <c r="BT59" s="118"/>
      <c r="BU59" s="119">
        <v>178</v>
      </c>
      <c r="BV59" s="119"/>
      <c r="BW59" s="119"/>
      <c r="BX59" s="119">
        <v>63720</v>
      </c>
      <c r="BY59" s="119"/>
      <c r="BZ59" s="119"/>
      <c r="CA59" s="119"/>
    </row>
    <row r="60" spans="2:79" ht="11.25" customHeight="1" thickTop="1">
      <c r="B60" s="20"/>
      <c r="C60" s="72">
        <f>+AF43</f>
        <v>2</v>
      </c>
      <c r="D60" s="72"/>
      <c r="E60" s="72"/>
      <c r="F60" s="42">
        <f>+I570</f>
        <v>18.203095868559359</v>
      </c>
      <c r="G60" s="42"/>
      <c r="H60" s="42"/>
      <c r="I60" s="42"/>
      <c r="J60" s="42">
        <f>+I571</f>
        <v>-0.22322659860163233</v>
      </c>
      <c r="K60" s="42"/>
      <c r="L60" s="42"/>
      <c r="M60" s="42"/>
      <c r="N60" s="42">
        <f>+I572</f>
        <v>-3.8063359810201146E-3</v>
      </c>
      <c r="O60" s="42"/>
      <c r="P60" s="42"/>
      <c r="Q60" s="42"/>
      <c r="S60" s="65" t="s">
        <v>310</v>
      </c>
      <c r="T60" s="65"/>
      <c r="U60" s="48" t="s">
        <v>271</v>
      </c>
      <c r="V60" s="48"/>
      <c r="W60" s="48"/>
      <c r="X60" s="48">
        <f>+G813/1000</f>
        <v>-1.9164551995156143</v>
      </c>
      <c r="Y60" s="48"/>
      <c r="Z60" s="48"/>
      <c r="AA60" s="48"/>
      <c r="AC60" s="44" t="s">
        <v>290</v>
      </c>
      <c r="AD60" s="44"/>
      <c r="AE60" s="44"/>
      <c r="AF60" s="46">
        <f>+F61</f>
        <v>31.207050201061996</v>
      </c>
      <c r="AG60" s="46"/>
      <c r="AH60" s="46"/>
      <c r="AI60" s="46"/>
      <c r="AJ60" s="46">
        <f>+F68</f>
        <v>31.247885804210568</v>
      </c>
      <c r="AK60" s="46"/>
      <c r="AL60" s="46"/>
      <c r="AM60" s="46"/>
      <c r="AN60" s="42">
        <f>(AF60+AJ60)/2</f>
        <v>31.227468002636282</v>
      </c>
      <c r="AO60" s="42"/>
      <c r="AP60" s="42"/>
      <c r="AQ60" s="42"/>
      <c r="AR60" s="37">
        <f>+AN60-AN59</f>
        <v>13.659726166255737</v>
      </c>
      <c r="AS60" s="38"/>
      <c r="AT60" s="38"/>
      <c r="AU60" s="73"/>
      <c r="AZ60" s="18"/>
      <c r="BL60" s="120"/>
      <c r="BM60" s="118" t="s">
        <v>69</v>
      </c>
      <c r="BN60" s="118"/>
      <c r="BO60" s="118"/>
      <c r="BP60" s="118"/>
      <c r="BQ60" s="118"/>
      <c r="BR60" s="118"/>
      <c r="BS60" s="118"/>
      <c r="BT60" s="118"/>
      <c r="BU60" s="119">
        <v>198</v>
      </c>
      <c r="BV60" s="119"/>
      <c r="BW60" s="119"/>
      <c r="BX60" s="119">
        <v>86970</v>
      </c>
      <c r="BY60" s="119"/>
      <c r="BZ60" s="119"/>
      <c r="CA60" s="119"/>
    </row>
    <row r="61" spans="2:79" ht="11.25" customHeight="1">
      <c r="B61" s="20"/>
      <c r="C61" s="44">
        <f>+AF34</f>
        <v>3</v>
      </c>
      <c r="D61" s="44"/>
      <c r="E61" s="44"/>
      <c r="F61" s="46">
        <f>+I573</f>
        <v>31.207050201061996</v>
      </c>
      <c r="G61" s="46"/>
      <c r="H61" s="46"/>
      <c r="I61" s="46"/>
      <c r="J61" s="46">
        <f>+I574</f>
        <v>-0.30038062466963261</v>
      </c>
      <c r="K61" s="46"/>
      <c r="L61" s="46"/>
      <c r="M61" s="46"/>
      <c r="N61" s="46">
        <f>+I575</f>
        <v>-3.7144319043666755E-3</v>
      </c>
      <c r="O61" s="46"/>
      <c r="P61" s="46"/>
      <c r="Q61" s="46"/>
      <c r="S61" s="44" t="s">
        <v>311</v>
      </c>
      <c r="T61" s="44"/>
      <c r="U61" s="46" t="s">
        <v>271</v>
      </c>
      <c r="V61" s="46"/>
      <c r="W61" s="46"/>
      <c r="X61" s="46">
        <f>+G814/1000</f>
        <v>1626.5000000000011</v>
      </c>
      <c r="Y61" s="46"/>
      <c r="Z61" s="46"/>
      <c r="AA61" s="46"/>
      <c r="AC61" s="44" t="s">
        <v>291</v>
      </c>
      <c r="AD61" s="44"/>
      <c r="AE61" s="44"/>
      <c r="AF61" s="46">
        <f>+F62</f>
        <v>44.546131412472015</v>
      </c>
      <c r="AG61" s="46"/>
      <c r="AH61" s="46"/>
      <c r="AI61" s="46"/>
      <c r="AJ61" s="46">
        <f>+F67</f>
        <v>43.240452347499087</v>
      </c>
      <c r="AK61" s="46"/>
      <c r="AL61" s="46"/>
      <c r="AM61" s="46"/>
      <c r="AN61" s="42">
        <f>(AF61+AJ61)/2</f>
        <v>43.893291879985554</v>
      </c>
      <c r="AO61" s="42"/>
      <c r="AP61" s="42"/>
      <c r="AQ61" s="42"/>
      <c r="AR61" s="37">
        <f>+AN61-AN60</f>
        <v>12.665823877349272</v>
      </c>
      <c r="AS61" s="38"/>
      <c r="AT61" s="38"/>
      <c r="AU61" s="73"/>
      <c r="AZ61" s="18"/>
      <c r="BL61" s="120"/>
      <c r="BM61" s="118" t="s">
        <v>70</v>
      </c>
      <c r="BN61" s="118"/>
      <c r="BO61" s="118"/>
      <c r="BP61" s="118"/>
      <c r="BQ61" s="118"/>
      <c r="BR61" s="118"/>
      <c r="BS61" s="118"/>
      <c r="BT61" s="118"/>
      <c r="BU61" s="119">
        <v>212</v>
      </c>
      <c r="BV61" s="119"/>
      <c r="BW61" s="119"/>
      <c r="BX61" s="119">
        <v>111900</v>
      </c>
      <c r="BY61" s="119"/>
      <c r="BZ61" s="119"/>
      <c r="CA61" s="119"/>
    </row>
    <row r="62" spans="2:79" ht="11.25" customHeight="1">
      <c r="B62" s="20"/>
      <c r="C62" s="44">
        <f>+AF25</f>
        <v>4</v>
      </c>
      <c r="D62" s="44"/>
      <c r="E62" s="44"/>
      <c r="F62" s="46">
        <f>+I576</f>
        <v>44.546131412472015</v>
      </c>
      <c r="G62" s="46"/>
      <c r="H62" s="46"/>
      <c r="I62" s="46"/>
      <c r="J62" s="46">
        <f>+I577</f>
        <v>-1.0724657809048392</v>
      </c>
      <c r="K62" s="46"/>
      <c r="L62" s="46"/>
      <c r="M62" s="46"/>
      <c r="N62" s="46">
        <f>+I578</f>
        <v>-3.1122080073475869E-3</v>
      </c>
      <c r="O62" s="46"/>
      <c r="P62" s="46"/>
      <c r="Q62" s="46"/>
      <c r="S62" s="44" t="s">
        <v>312</v>
      </c>
      <c r="T62" s="44"/>
      <c r="U62" s="46" t="s">
        <v>281</v>
      </c>
      <c r="V62" s="46"/>
      <c r="W62" s="46"/>
      <c r="X62" s="46">
        <f>+G815/1000000</f>
        <v>0</v>
      </c>
      <c r="Y62" s="46"/>
      <c r="Z62" s="46"/>
      <c r="AA62" s="46"/>
      <c r="AC62" s="44" t="s">
        <v>292</v>
      </c>
      <c r="AD62" s="44"/>
      <c r="AE62" s="44"/>
      <c r="AF62" s="46">
        <f>+F63</f>
        <v>51.881937628269505</v>
      </c>
      <c r="AG62" s="46"/>
      <c r="AH62" s="46"/>
      <c r="AI62" s="46"/>
      <c r="AJ62" s="46">
        <f>+F66</f>
        <v>51.759902291402298</v>
      </c>
      <c r="AK62" s="46"/>
      <c r="AL62" s="46"/>
      <c r="AM62" s="46"/>
      <c r="AN62" s="42">
        <f>(AF62+AJ62)/2</f>
        <v>51.820919959835905</v>
      </c>
      <c r="AO62" s="42"/>
      <c r="AP62" s="42"/>
      <c r="AQ62" s="42"/>
      <c r="AR62" s="37">
        <f>+AN62-AN61</f>
        <v>7.9276280798503507</v>
      </c>
      <c r="AS62" s="38"/>
      <c r="AT62" s="38"/>
      <c r="AU62" s="73"/>
      <c r="AZ62" s="18"/>
      <c r="BL62" s="120"/>
      <c r="BM62" s="118" t="s">
        <v>71</v>
      </c>
      <c r="BN62" s="118"/>
      <c r="BO62" s="118"/>
      <c r="BP62" s="118"/>
      <c r="BQ62" s="118"/>
      <c r="BR62" s="118"/>
      <c r="BS62" s="118"/>
      <c r="BT62" s="118"/>
      <c r="BU62" s="119">
        <v>226</v>
      </c>
      <c r="BV62" s="119"/>
      <c r="BW62" s="119"/>
      <c r="BX62" s="119">
        <v>141200</v>
      </c>
      <c r="BY62" s="119"/>
      <c r="BZ62" s="119"/>
      <c r="CA62" s="119"/>
    </row>
    <row r="63" spans="2:79" ht="11.25" customHeight="1">
      <c r="B63" s="20"/>
      <c r="C63" s="44">
        <f>+AF16</f>
        <v>5</v>
      </c>
      <c r="D63" s="44"/>
      <c r="E63" s="44"/>
      <c r="F63" s="46">
        <f>+I579</f>
        <v>51.881937628269505</v>
      </c>
      <c r="G63" s="46"/>
      <c r="H63" s="46"/>
      <c r="I63" s="46"/>
      <c r="J63" s="46">
        <f>+I580</f>
        <v>-1.4857323476187028</v>
      </c>
      <c r="K63" s="46"/>
      <c r="L63" s="46"/>
      <c r="M63" s="46"/>
      <c r="N63" s="46">
        <f>+I581</f>
        <v>-2.3925189972280941E-3</v>
      </c>
      <c r="O63" s="46"/>
      <c r="P63" s="46"/>
      <c r="Q63" s="46"/>
      <c r="AC63" s="44" t="s">
        <v>293</v>
      </c>
      <c r="AD63" s="44"/>
      <c r="AE63" s="44"/>
      <c r="AF63" s="46">
        <f>+F64</f>
        <v>59.559143692128018</v>
      </c>
      <c r="AG63" s="46"/>
      <c r="AH63" s="46"/>
      <c r="AI63" s="46"/>
      <c r="AJ63" s="46">
        <f>+F65</f>
        <v>57.54067152671665</v>
      </c>
      <c r="AK63" s="46"/>
      <c r="AL63" s="46"/>
      <c r="AM63" s="46"/>
      <c r="AN63" s="42">
        <f>(AF63+AJ63)/2</f>
        <v>58.549907609422334</v>
      </c>
      <c r="AO63" s="42"/>
      <c r="AP63" s="42"/>
      <c r="AQ63" s="42"/>
      <c r="AR63" s="37">
        <f>+AN63-AN62</f>
        <v>6.7289876495864291</v>
      </c>
      <c r="AS63" s="38"/>
      <c r="AT63" s="38"/>
      <c r="AU63" s="73"/>
      <c r="AZ63" s="18"/>
      <c r="BL63" s="120"/>
      <c r="BM63" s="118" t="s">
        <v>72</v>
      </c>
      <c r="BN63" s="118"/>
      <c r="BO63" s="118"/>
      <c r="BP63" s="118"/>
      <c r="BQ63" s="118"/>
      <c r="BR63" s="118"/>
      <c r="BS63" s="118"/>
      <c r="BT63" s="118"/>
      <c r="BU63" s="119">
        <v>242</v>
      </c>
      <c r="BV63" s="119"/>
      <c r="BW63" s="119"/>
      <c r="BX63" s="119">
        <v>175200</v>
      </c>
      <c r="BY63" s="119"/>
      <c r="BZ63" s="119"/>
      <c r="CA63" s="119"/>
    </row>
    <row r="64" spans="2:79" ht="11.25" customHeight="1">
      <c r="B64" s="20"/>
      <c r="C64" s="44">
        <f>+AF7</f>
        <v>6</v>
      </c>
      <c r="D64" s="44"/>
      <c r="E64" s="44"/>
      <c r="F64" s="46">
        <f>+I582</f>
        <v>59.559143692128018</v>
      </c>
      <c r="G64" s="46"/>
      <c r="H64" s="46"/>
      <c r="I64" s="46"/>
      <c r="J64" s="46">
        <f>+I583</f>
        <v>-1.8502293890388208</v>
      </c>
      <c r="K64" s="46"/>
      <c r="L64" s="46"/>
      <c r="M64" s="46"/>
      <c r="N64" s="46">
        <f>+I584</f>
        <v>-2.9165294641672968E-3</v>
      </c>
      <c r="O64" s="46"/>
      <c r="P64" s="46"/>
      <c r="Q64" s="46"/>
      <c r="AZ64" s="18"/>
      <c r="BL64" s="120"/>
      <c r="BM64" s="118" t="s">
        <v>73</v>
      </c>
      <c r="BN64" s="118"/>
      <c r="BO64" s="118"/>
      <c r="BP64" s="118"/>
      <c r="BQ64" s="118"/>
      <c r="BR64" s="118"/>
      <c r="BS64" s="118"/>
      <c r="BT64" s="118"/>
      <c r="BU64" s="119">
        <v>260</v>
      </c>
      <c r="BV64" s="119"/>
      <c r="BW64" s="119"/>
      <c r="BX64" s="119">
        <v>215300</v>
      </c>
      <c r="BY64" s="119"/>
      <c r="BZ64" s="119"/>
      <c r="CA64" s="119"/>
    </row>
    <row r="65" spans="2:79" ht="11.25" customHeight="1">
      <c r="B65" s="20"/>
      <c r="C65" s="44">
        <f>+AV7</f>
        <v>7</v>
      </c>
      <c r="D65" s="44"/>
      <c r="E65" s="44"/>
      <c r="F65" s="46">
        <f>+I585</f>
        <v>57.54067152671665</v>
      </c>
      <c r="G65" s="46"/>
      <c r="H65" s="46"/>
      <c r="I65" s="46"/>
      <c r="J65" s="46">
        <f>+I586</f>
        <v>-9.1403526046892534</v>
      </c>
      <c r="K65" s="46"/>
      <c r="L65" s="46"/>
      <c r="M65" s="46"/>
      <c r="N65" s="46">
        <f>+I587</f>
        <v>-1.8983933351454051E-3</v>
      </c>
      <c r="O65" s="46"/>
      <c r="P65" s="46"/>
      <c r="Q65" s="46"/>
      <c r="AZ65" s="18"/>
      <c r="BL65" s="120"/>
      <c r="BM65" s="118" t="s">
        <v>74</v>
      </c>
      <c r="BN65" s="118"/>
      <c r="BO65" s="118"/>
      <c r="BP65" s="118"/>
      <c r="BQ65" s="118"/>
      <c r="BR65" s="118"/>
      <c r="BS65" s="118"/>
      <c r="BT65" s="118"/>
      <c r="BU65" s="119">
        <v>286</v>
      </c>
      <c r="BV65" s="119"/>
      <c r="BW65" s="119"/>
      <c r="BX65" s="119">
        <v>303400</v>
      </c>
      <c r="BY65" s="119"/>
      <c r="BZ65" s="119"/>
      <c r="CA65" s="119"/>
    </row>
    <row r="66" spans="2:79" ht="11.25" customHeight="1">
      <c r="B66" s="20"/>
      <c r="C66" s="44">
        <f>+AV16</f>
        <v>8</v>
      </c>
      <c r="D66" s="44"/>
      <c r="E66" s="44"/>
      <c r="F66" s="46">
        <f>+I588</f>
        <v>51.759902291402298</v>
      </c>
      <c r="G66" s="46"/>
      <c r="H66" s="46"/>
      <c r="I66" s="46"/>
      <c r="J66" s="46">
        <f>+I589</f>
        <v>-8.6890478788349057</v>
      </c>
      <c r="K66" s="46"/>
      <c r="L66" s="46"/>
      <c r="M66" s="46"/>
      <c r="N66" s="46">
        <f>+I590</f>
        <v>-2.3968946532602741E-3</v>
      </c>
      <c r="O66" s="46"/>
      <c r="P66" s="46"/>
      <c r="Q66" s="46"/>
      <c r="AE66" s="17" t="s">
        <v>285</v>
      </c>
      <c r="AZ66" s="18"/>
      <c r="BL66" s="120"/>
      <c r="BM66" s="118" t="s">
        <v>75</v>
      </c>
      <c r="BN66" s="118"/>
      <c r="BO66" s="118"/>
      <c r="BP66" s="118"/>
      <c r="BQ66" s="118"/>
      <c r="BR66" s="118"/>
      <c r="BS66" s="118"/>
      <c r="BT66" s="118"/>
      <c r="BU66" s="119">
        <v>321</v>
      </c>
      <c r="BV66" s="119"/>
      <c r="BW66" s="119"/>
      <c r="BX66" s="119">
        <v>422100</v>
      </c>
      <c r="BY66" s="119"/>
      <c r="BZ66" s="119"/>
      <c r="CA66" s="119"/>
    </row>
    <row r="67" spans="2:79" ht="11.25" customHeight="1">
      <c r="B67" s="20"/>
      <c r="C67" s="44">
        <f>+AV25</f>
        <v>9</v>
      </c>
      <c r="D67" s="44"/>
      <c r="E67" s="44"/>
      <c r="F67" s="46">
        <f>+I591</f>
        <v>43.240452347499087</v>
      </c>
      <c r="G67" s="46"/>
      <c r="H67" s="46"/>
      <c r="I67" s="46"/>
      <c r="J67" s="46">
        <f>+I592</f>
        <v>-7.8859804739148842</v>
      </c>
      <c r="K67" s="46"/>
      <c r="L67" s="46"/>
      <c r="M67" s="46"/>
      <c r="N67" s="46">
        <f>+I593</f>
        <v>-3.1915520822595814E-3</v>
      </c>
      <c r="O67" s="46"/>
      <c r="P67" s="46"/>
      <c r="Q67" s="46"/>
      <c r="AE67" s="17" t="s">
        <v>287</v>
      </c>
      <c r="AZ67" s="18"/>
      <c r="BL67" s="120"/>
      <c r="BM67" s="118" t="s">
        <v>76</v>
      </c>
      <c r="BN67" s="118"/>
      <c r="BO67" s="118"/>
      <c r="BP67" s="118"/>
      <c r="BQ67" s="118"/>
      <c r="BR67" s="118"/>
      <c r="BS67" s="118"/>
      <c r="BT67" s="118"/>
      <c r="BU67" s="119">
        <v>347</v>
      </c>
      <c r="BV67" s="119"/>
      <c r="BW67" s="119"/>
      <c r="BX67" s="119">
        <v>553800</v>
      </c>
      <c r="BY67" s="119"/>
      <c r="BZ67" s="119"/>
      <c r="CA67" s="119"/>
    </row>
    <row r="68" spans="2:79" ht="11.25" customHeight="1">
      <c r="B68" s="20"/>
      <c r="C68" s="44">
        <f>+AV34</f>
        <v>10</v>
      </c>
      <c r="D68" s="44"/>
      <c r="E68" s="44"/>
      <c r="F68" s="46">
        <f>+I594</f>
        <v>31.247885804210568</v>
      </c>
      <c r="G68" s="46"/>
      <c r="H68" s="46"/>
      <c r="I68" s="46"/>
      <c r="J68" s="46">
        <f>+I595</f>
        <v>-6.0585852803340678</v>
      </c>
      <c r="K68" s="46"/>
      <c r="L68" s="46"/>
      <c r="M68" s="46"/>
      <c r="N68" s="46">
        <f>+I596</f>
        <v>-3.5922649006820597E-3</v>
      </c>
      <c r="O68" s="46"/>
      <c r="P68" s="46"/>
      <c r="Q68" s="46"/>
      <c r="AE68" s="17" t="s">
        <v>289</v>
      </c>
      <c r="AZ68" s="18"/>
      <c r="BL68" s="120" t="s">
        <v>77</v>
      </c>
      <c r="BM68" s="118" t="s">
        <v>78</v>
      </c>
      <c r="BN68" s="118"/>
      <c r="BO68" s="118"/>
      <c r="BP68" s="118"/>
      <c r="BQ68" s="118"/>
      <c r="BR68" s="118"/>
      <c r="BS68" s="118"/>
      <c r="BT68" s="118"/>
      <c r="BU68" s="119">
        <v>26</v>
      </c>
      <c r="BV68" s="119"/>
      <c r="BW68" s="119"/>
      <c r="BX68" s="119">
        <v>450</v>
      </c>
      <c r="BY68" s="119"/>
      <c r="BZ68" s="119"/>
      <c r="CA68" s="119"/>
    </row>
    <row r="69" spans="2:79" ht="11.25" customHeight="1">
      <c r="B69" s="20"/>
      <c r="C69" s="44">
        <f>+AV43</f>
        <v>11</v>
      </c>
      <c r="D69" s="44"/>
      <c r="E69" s="44"/>
      <c r="F69" s="46">
        <f>+I597</f>
        <v>16.932387804201731</v>
      </c>
      <c r="G69" s="46"/>
      <c r="H69" s="46"/>
      <c r="I69" s="46"/>
      <c r="J69" s="46">
        <f>+I598</f>
        <v>-3.849704142011837</v>
      </c>
      <c r="K69" s="46"/>
      <c r="L69" s="46"/>
      <c r="M69" s="46"/>
      <c r="N69" s="46">
        <f>+I599</f>
        <v>-4.012148088157726E-3</v>
      </c>
      <c r="O69" s="46"/>
      <c r="P69" s="46"/>
      <c r="Q69" s="46"/>
      <c r="AE69" s="17" t="s">
        <v>307</v>
      </c>
      <c r="AZ69" s="18"/>
      <c r="BL69" s="120"/>
      <c r="BM69" s="118" t="s">
        <v>79</v>
      </c>
      <c r="BN69" s="118"/>
      <c r="BO69" s="118"/>
      <c r="BP69" s="118"/>
      <c r="BQ69" s="118"/>
      <c r="BR69" s="118"/>
      <c r="BS69" s="118"/>
      <c r="BT69" s="118"/>
      <c r="BU69" s="119">
        <v>34</v>
      </c>
      <c r="BV69" s="119"/>
      <c r="BW69" s="119"/>
      <c r="BX69" s="119">
        <v>864</v>
      </c>
      <c r="BY69" s="119"/>
      <c r="BZ69" s="119"/>
      <c r="CA69" s="119"/>
    </row>
    <row r="70" spans="2:79" ht="11.25" customHeight="1" thickBot="1">
      <c r="B70" s="20"/>
      <c r="AK70" s="17"/>
      <c r="AZ70" s="18"/>
      <c r="BL70" s="120"/>
      <c r="BM70" s="118" t="s">
        <v>80</v>
      </c>
      <c r="BN70" s="118"/>
      <c r="BO70" s="118"/>
      <c r="BP70" s="118"/>
      <c r="BQ70" s="118"/>
      <c r="BR70" s="118"/>
      <c r="BS70" s="118"/>
      <c r="BT70" s="118"/>
      <c r="BU70" s="119">
        <v>43</v>
      </c>
      <c r="BV70" s="119"/>
      <c r="BW70" s="119"/>
      <c r="BX70" s="119">
        <v>1510</v>
      </c>
      <c r="BY70" s="119"/>
      <c r="BZ70" s="119"/>
      <c r="CA70" s="119"/>
    </row>
    <row r="71" spans="2:79" ht="11.25" customHeight="1">
      <c r="B71" s="20"/>
      <c r="C71" s="56" t="s">
        <v>283</v>
      </c>
      <c r="D71" s="57"/>
      <c r="E71" s="57"/>
      <c r="F71" s="57"/>
      <c r="G71" s="57"/>
      <c r="H71" s="57"/>
      <c r="I71" s="57"/>
      <c r="J71" s="57"/>
      <c r="K71" s="57"/>
      <c r="L71" s="57"/>
      <c r="M71" s="58"/>
      <c r="N71" s="56" t="s">
        <v>283</v>
      </c>
      <c r="O71" s="57"/>
      <c r="P71" s="57"/>
      <c r="Q71" s="57"/>
      <c r="R71" s="57"/>
      <c r="S71" s="57"/>
      <c r="T71" s="57"/>
      <c r="U71" s="57"/>
      <c r="V71" s="57"/>
      <c r="W71" s="57"/>
      <c r="X71" s="58"/>
      <c r="Y71" s="56" t="s">
        <v>283</v>
      </c>
      <c r="Z71" s="57"/>
      <c r="AA71" s="57"/>
      <c r="AB71" s="57"/>
      <c r="AC71" s="57"/>
      <c r="AD71" s="57"/>
      <c r="AE71" s="57"/>
      <c r="AF71" s="57"/>
      <c r="AG71" s="57"/>
      <c r="AH71" s="57"/>
      <c r="AI71" s="58"/>
      <c r="AJ71" s="56" t="s">
        <v>283</v>
      </c>
      <c r="AK71" s="57"/>
      <c r="AL71" s="57"/>
      <c r="AM71" s="57"/>
      <c r="AN71" s="57"/>
      <c r="AO71" s="57"/>
      <c r="AP71" s="57"/>
      <c r="AQ71" s="57"/>
      <c r="AR71" s="57"/>
      <c r="AS71" s="57"/>
      <c r="AT71" s="58"/>
      <c r="AZ71" s="18"/>
      <c r="BL71" s="120"/>
      <c r="BM71" s="118" t="s">
        <v>81</v>
      </c>
      <c r="BN71" s="118"/>
      <c r="BO71" s="118"/>
      <c r="BP71" s="118"/>
      <c r="BQ71" s="118"/>
      <c r="BR71" s="118"/>
      <c r="BS71" s="118"/>
      <c r="BT71" s="118"/>
      <c r="BU71" s="119">
        <v>54.3</v>
      </c>
      <c r="BV71" s="119"/>
      <c r="BW71" s="119"/>
      <c r="BX71" s="119">
        <v>2490</v>
      </c>
      <c r="BY71" s="119"/>
      <c r="BZ71" s="119"/>
      <c r="CA71" s="119"/>
    </row>
    <row r="72" spans="2:79" ht="11.25" customHeight="1">
      <c r="B72" s="20"/>
      <c r="C72" s="59"/>
      <c r="D72" s="60"/>
      <c r="E72" s="60"/>
      <c r="F72" s="60"/>
      <c r="G72" s="60"/>
      <c r="H72" s="60"/>
      <c r="I72" s="60"/>
      <c r="J72" s="60"/>
      <c r="K72" s="60"/>
      <c r="L72" s="60"/>
      <c r="M72" s="61"/>
      <c r="N72" s="59"/>
      <c r="O72" s="60"/>
      <c r="P72" s="60"/>
      <c r="Q72" s="60"/>
      <c r="R72" s="60"/>
      <c r="S72" s="60"/>
      <c r="T72" s="60"/>
      <c r="U72" s="60"/>
      <c r="V72" s="60"/>
      <c r="W72" s="60"/>
      <c r="X72" s="61"/>
      <c r="Y72" s="59"/>
      <c r="Z72" s="60"/>
      <c r="AA72" s="60"/>
      <c r="AB72" s="60"/>
      <c r="AC72" s="60"/>
      <c r="AD72" s="60"/>
      <c r="AE72" s="60"/>
      <c r="AF72" s="60"/>
      <c r="AG72" s="60"/>
      <c r="AH72" s="60"/>
      <c r="AI72" s="61"/>
      <c r="AJ72" s="59"/>
      <c r="AK72" s="60"/>
      <c r="AL72" s="60"/>
      <c r="AM72" s="60"/>
      <c r="AN72" s="60"/>
      <c r="AO72" s="60"/>
      <c r="AP72" s="60"/>
      <c r="AQ72" s="60"/>
      <c r="AR72" s="60"/>
      <c r="AS72" s="60"/>
      <c r="AT72" s="61"/>
      <c r="AZ72" s="18"/>
      <c r="BL72" s="120"/>
      <c r="BM72" s="118" t="s">
        <v>82</v>
      </c>
      <c r="BN72" s="118"/>
      <c r="BO72" s="118"/>
      <c r="BP72" s="118"/>
      <c r="BQ72" s="118"/>
      <c r="BR72" s="118"/>
      <c r="BS72" s="118"/>
      <c r="BT72" s="118"/>
      <c r="BU72" s="119">
        <v>65.3</v>
      </c>
      <c r="BV72" s="119"/>
      <c r="BW72" s="119"/>
      <c r="BX72" s="119">
        <v>3830</v>
      </c>
      <c r="BY72" s="119"/>
      <c r="BZ72" s="119"/>
      <c r="CA72" s="119"/>
    </row>
    <row r="73" spans="2:79" ht="11.25" customHeight="1" thickBot="1">
      <c r="B73" s="20"/>
      <c r="C73" s="62"/>
      <c r="D73" s="63"/>
      <c r="E73" s="63"/>
      <c r="F73" s="63"/>
      <c r="G73" s="63"/>
      <c r="H73" s="63"/>
      <c r="I73" s="63"/>
      <c r="J73" s="63"/>
      <c r="K73" s="63"/>
      <c r="L73" s="63"/>
      <c r="M73" s="64"/>
      <c r="N73" s="62"/>
      <c r="O73" s="63"/>
      <c r="P73" s="63"/>
      <c r="Q73" s="63"/>
      <c r="R73" s="63"/>
      <c r="S73" s="63"/>
      <c r="T73" s="63"/>
      <c r="U73" s="63"/>
      <c r="V73" s="63"/>
      <c r="W73" s="63"/>
      <c r="X73" s="64"/>
      <c r="Y73" s="62"/>
      <c r="Z73" s="63"/>
      <c r="AA73" s="63"/>
      <c r="AB73" s="63"/>
      <c r="AC73" s="63"/>
      <c r="AD73" s="63"/>
      <c r="AE73" s="63"/>
      <c r="AF73" s="63"/>
      <c r="AG73" s="63"/>
      <c r="AH73" s="63"/>
      <c r="AI73" s="64"/>
      <c r="AJ73" s="62"/>
      <c r="AK73" s="63"/>
      <c r="AL73" s="63"/>
      <c r="AM73" s="63"/>
      <c r="AN73" s="63"/>
      <c r="AO73" s="63"/>
      <c r="AP73" s="63"/>
      <c r="AQ73" s="63"/>
      <c r="AR73" s="63"/>
      <c r="AS73" s="63"/>
      <c r="AT73" s="64"/>
      <c r="AZ73" s="18"/>
      <c r="BL73" s="120"/>
      <c r="BM73" s="118" t="s">
        <v>83</v>
      </c>
      <c r="BN73" s="118"/>
      <c r="BO73" s="118"/>
      <c r="BP73" s="118"/>
      <c r="BQ73" s="118"/>
      <c r="BR73" s="118"/>
      <c r="BS73" s="118"/>
      <c r="BT73" s="118"/>
      <c r="BU73" s="119">
        <v>78.099999999999994</v>
      </c>
      <c r="BV73" s="119"/>
      <c r="BW73" s="119"/>
      <c r="BX73" s="119">
        <v>5700</v>
      </c>
      <c r="BY73" s="119"/>
      <c r="BZ73" s="119"/>
      <c r="CA73" s="119"/>
    </row>
    <row r="74" spans="2:79" ht="11.25" customHeight="1" thickTop="1">
      <c r="B74" s="20"/>
      <c r="C74" s="28" t="str">
        <f>+AF48</f>
        <v>e1</v>
      </c>
      <c r="D74" s="29"/>
      <c r="E74" s="69">
        <f>+AF52</f>
        <v>1</v>
      </c>
      <c r="F74" s="69"/>
      <c r="G74" s="42" t="s">
        <v>284</v>
      </c>
      <c r="H74" s="42"/>
      <c r="I74" s="42"/>
      <c r="J74" s="48">
        <f>-AW638/1000</f>
        <v>-94.313237909189652</v>
      </c>
      <c r="K74" s="48"/>
      <c r="L74" s="48"/>
      <c r="M74" s="49"/>
      <c r="N74" s="40" t="str">
        <f>+AV12</f>
        <v>e6</v>
      </c>
      <c r="O74" s="41"/>
      <c r="P74" s="65">
        <f>+AV7</f>
        <v>7</v>
      </c>
      <c r="Q74" s="65"/>
      <c r="R74" s="48" t="s">
        <v>284</v>
      </c>
      <c r="S74" s="48"/>
      <c r="T74" s="48"/>
      <c r="U74" s="48">
        <f>-AW673/1000</f>
        <v>-272.39463810494544</v>
      </c>
      <c r="V74" s="48"/>
      <c r="W74" s="48"/>
      <c r="X74" s="49"/>
      <c r="Y74" s="28" t="str">
        <f>+AI43</f>
        <v>e11</v>
      </c>
      <c r="Z74" s="29"/>
      <c r="AA74" s="68">
        <f>+AF43</f>
        <v>2</v>
      </c>
      <c r="AB74" s="69"/>
      <c r="AC74" s="66" t="s">
        <v>284</v>
      </c>
      <c r="AD74" s="66"/>
      <c r="AE74" s="66"/>
      <c r="AF74" s="66">
        <f>-AW708/1000</f>
        <v>-90.537949585480845</v>
      </c>
      <c r="AG74" s="66"/>
      <c r="AH74" s="66"/>
      <c r="AI74" s="67"/>
      <c r="AJ74" s="40" t="str">
        <f>+AN49</f>
        <v>e16</v>
      </c>
      <c r="AK74" s="41"/>
      <c r="AL74" s="65">
        <f>+AF52</f>
        <v>1</v>
      </c>
      <c r="AM74" s="65"/>
      <c r="AN74" s="48" t="s">
        <v>284</v>
      </c>
      <c r="AO74" s="48"/>
      <c r="AP74" s="48"/>
      <c r="AQ74" s="48">
        <f>-AW743/1000</f>
        <v>717.36020804675968</v>
      </c>
      <c r="AR74" s="48"/>
      <c r="AS74" s="48"/>
      <c r="AT74" s="49"/>
      <c r="AZ74" s="18"/>
      <c r="BL74" s="120"/>
      <c r="BM74" s="118" t="s">
        <v>84</v>
      </c>
      <c r="BN74" s="118"/>
      <c r="BO74" s="118"/>
      <c r="BP74" s="118"/>
      <c r="BQ74" s="118"/>
      <c r="BR74" s="118"/>
      <c r="BS74" s="118"/>
      <c r="BT74" s="118"/>
      <c r="BU74" s="119">
        <v>91</v>
      </c>
      <c r="BV74" s="119"/>
      <c r="BW74" s="119"/>
      <c r="BX74" s="119">
        <v>8090</v>
      </c>
      <c r="BY74" s="119"/>
      <c r="BZ74" s="119"/>
      <c r="CA74" s="119"/>
    </row>
    <row r="75" spans="2:79" ht="11.25" customHeight="1">
      <c r="B75" s="20"/>
      <c r="C75" s="30"/>
      <c r="D75" s="31"/>
      <c r="E75" s="44"/>
      <c r="F75" s="44"/>
      <c r="G75" s="46" t="s">
        <v>286</v>
      </c>
      <c r="H75" s="46"/>
      <c r="I75" s="46"/>
      <c r="J75" s="42">
        <f>AW639/1000</f>
        <v>6.4570689821059641</v>
      </c>
      <c r="K75" s="42"/>
      <c r="L75" s="42"/>
      <c r="M75" s="43"/>
      <c r="N75" s="30"/>
      <c r="O75" s="31"/>
      <c r="P75" s="44"/>
      <c r="Q75" s="44"/>
      <c r="R75" s="46" t="s">
        <v>286</v>
      </c>
      <c r="S75" s="46"/>
      <c r="T75" s="46"/>
      <c r="U75" s="42">
        <f>AW674/1000</f>
        <v>-5.882824228569647</v>
      </c>
      <c r="V75" s="42"/>
      <c r="W75" s="42"/>
      <c r="X75" s="43"/>
      <c r="Y75" s="30"/>
      <c r="Z75" s="31"/>
      <c r="AA75" s="36"/>
      <c r="AB75" s="44"/>
      <c r="AC75" s="46" t="s">
        <v>286</v>
      </c>
      <c r="AD75" s="46"/>
      <c r="AE75" s="46"/>
      <c r="AF75" s="42">
        <f>-AW709/1000</f>
        <v>-60</v>
      </c>
      <c r="AG75" s="42"/>
      <c r="AH75" s="42"/>
      <c r="AI75" s="43"/>
      <c r="AJ75" s="30"/>
      <c r="AK75" s="31"/>
      <c r="AL75" s="44"/>
      <c r="AM75" s="44"/>
      <c r="AN75" s="46" t="s">
        <v>286</v>
      </c>
      <c r="AO75" s="46"/>
      <c r="AP75" s="46"/>
      <c r="AQ75" s="42">
        <f>-AW744/1000</f>
        <v>0</v>
      </c>
      <c r="AR75" s="42"/>
      <c r="AS75" s="42"/>
      <c r="AT75" s="43"/>
      <c r="AZ75" s="18"/>
      <c r="BL75" s="120"/>
      <c r="BM75" s="118" t="s">
        <v>85</v>
      </c>
      <c r="BN75" s="118"/>
      <c r="BO75" s="118"/>
      <c r="BP75" s="118"/>
      <c r="BQ75" s="118"/>
      <c r="BR75" s="118"/>
      <c r="BS75" s="118"/>
      <c r="BT75" s="118"/>
      <c r="BU75" s="119">
        <v>106</v>
      </c>
      <c r="BV75" s="119"/>
      <c r="BW75" s="119"/>
      <c r="BX75" s="119">
        <v>11260</v>
      </c>
      <c r="BY75" s="119"/>
      <c r="BZ75" s="119"/>
      <c r="CA75" s="119"/>
    </row>
    <row r="76" spans="2:79" ht="11.25" customHeight="1">
      <c r="B76" s="20"/>
      <c r="C76" s="30"/>
      <c r="D76" s="31"/>
      <c r="E76" s="44"/>
      <c r="F76" s="44"/>
      <c r="G76" s="46" t="s">
        <v>288</v>
      </c>
      <c r="H76" s="46"/>
      <c r="I76" s="46"/>
      <c r="J76" s="42">
        <f>AW640/1000000</f>
        <v>0</v>
      </c>
      <c r="K76" s="42"/>
      <c r="L76" s="42"/>
      <c r="M76" s="43"/>
      <c r="N76" s="30"/>
      <c r="O76" s="31"/>
      <c r="P76" s="44"/>
      <c r="Q76" s="44"/>
      <c r="R76" s="46" t="s">
        <v>288</v>
      </c>
      <c r="S76" s="46"/>
      <c r="T76" s="46"/>
      <c r="U76" s="42">
        <f>-AW675/1000000</f>
        <v>-3.2782554626464843E-13</v>
      </c>
      <c r="V76" s="42"/>
      <c r="W76" s="42"/>
      <c r="X76" s="43"/>
      <c r="Y76" s="30"/>
      <c r="Z76" s="31"/>
      <c r="AA76" s="36"/>
      <c r="AB76" s="44"/>
      <c r="AC76" s="46" t="s">
        <v>288</v>
      </c>
      <c r="AD76" s="46"/>
      <c r="AE76" s="46"/>
      <c r="AF76" s="42">
        <f>AW710/1000000</f>
        <v>0</v>
      </c>
      <c r="AG76" s="42"/>
      <c r="AH76" s="42"/>
      <c r="AI76" s="43"/>
      <c r="AJ76" s="30"/>
      <c r="AK76" s="31"/>
      <c r="AL76" s="44"/>
      <c r="AM76" s="44"/>
      <c r="AN76" s="46" t="s">
        <v>288</v>
      </c>
      <c r="AO76" s="46"/>
      <c r="AP76" s="46"/>
      <c r="AQ76" s="42">
        <f>-AW745/1000000</f>
        <v>0</v>
      </c>
      <c r="AR76" s="42"/>
      <c r="AS76" s="42"/>
      <c r="AT76" s="43"/>
      <c r="AZ76" s="18"/>
      <c r="BL76" s="120"/>
      <c r="BM76" s="118" t="s">
        <v>86</v>
      </c>
      <c r="BN76" s="118"/>
      <c r="BO76" s="118"/>
      <c r="BP76" s="118"/>
      <c r="BQ76" s="118"/>
      <c r="BR76" s="118"/>
      <c r="BS76" s="118"/>
      <c r="BT76" s="118"/>
      <c r="BU76" s="119">
        <v>118</v>
      </c>
      <c r="BV76" s="119"/>
      <c r="BW76" s="119"/>
      <c r="BX76" s="119">
        <v>14920</v>
      </c>
      <c r="BY76" s="119"/>
      <c r="BZ76" s="119"/>
      <c r="CA76" s="119"/>
    </row>
    <row r="77" spans="2:79" ht="11.25" customHeight="1">
      <c r="B77" s="20"/>
      <c r="C77" s="30"/>
      <c r="D77" s="31"/>
      <c r="E77" s="44">
        <f>+AF43</f>
        <v>2</v>
      </c>
      <c r="F77" s="44"/>
      <c r="G77" s="46" t="s">
        <v>284</v>
      </c>
      <c r="H77" s="46"/>
      <c r="I77" s="46"/>
      <c r="J77" s="46">
        <f>AW641/1000</f>
        <v>-94.313237909189652</v>
      </c>
      <c r="K77" s="46"/>
      <c r="L77" s="46"/>
      <c r="M77" s="47"/>
      <c r="N77" s="30"/>
      <c r="O77" s="31"/>
      <c r="P77" s="44">
        <f>+AV16</f>
        <v>8</v>
      </c>
      <c r="Q77" s="44"/>
      <c r="R77" s="46" t="s">
        <v>284</v>
      </c>
      <c r="S77" s="46"/>
      <c r="T77" s="46"/>
      <c r="U77" s="46">
        <f>AW676/1000</f>
        <v>-272.39463810494544</v>
      </c>
      <c r="V77" s="46"/>
      <c r="W77" s="46"/>
      <c r="X77" s="47"/>
      <c r="Y77" s="30"/>
      <c r="Z77" s="31"/>
      <c r="AA77" s="34" t="s">
        <v>306</v>
      </c>
      <c r="AB77" s="35"/>
      <c r="AC77" s="35"/>
      <c r="AD77" s="35"/>
      <c r="AE77" s="36"/>
      <c r="AF77" s="37">
        <f>R41*R54^2/8</f>
        <v>120</v>
      </c>
      <c r="AG77" s="38"/>
      <c r="AH77" s="38"/>
      <c r="AI77" s="39"/>
      <c r="AJ77" s="30"/>
      <c r="AK77" s="31"/>
      <c r="AL77" s="44">
        <f>+AV43</f>
        <v>11</v>
      </c>
      <c r="AM77" s="44"/>
      <c r="AN77" s="46" t="s">
        <v>284</v>
      </c>
      <c r="AO77" s="46"/>
      <c r="AP77" s="46"/>
      <c r="AQ77" s="46">
        <f>AW746/1000</f>
        <v>717.36020804675968</v>
      </c>
      <c r="AR77" s="46"/>
      <c r="AS77" s="46"/>
      <c r="AT77" s="47"/>
      <c r="AZ77" s="18"/>
      <c r="BL77" s="120"/>
      <c r="BM77" s="118" t="s">
        <v>87</v>
      </c>
      <c r="BN77" s="118"/>
      <c r="BO77" s="118"/>
      <c r="BP77" s="118"/>
      <c r="BQ77" s="118"/>
      <c r="BR77" s="118"/>
      <c r="BS77" s="118"/>
      <c r="BT77" s="118"/>
      <c r="BU77" s="119">
        <v>131</v>
      </c>
      <c r="BV77" s="119"/>
      <c r="BW77" s="119"/>
      <c r="BX77" s="119">
        <v>19270</v>
      </c>
      <c r="BY77" s="119"/>
      <c r="BZ77" s="119"/>
      <c r="CA77" s="119"/>
    </row>
    <row r="78" spans="2:79" ht="11.25" customHeight="1">
      <c r="B78" s="20"/>
      <c r="C78" s="30"/>
      <c r="D78" s="31"/>
      <c r="E78" s="44"/>
      <c r="F78" s="44"/>
      <c r="G78" s="46" t="s">
        <v>286</v>
      </c>
      <c r="H78" s="46"/>
      <c r="I78" s="46"/>
      <c r="J78" s="46">
        <f>-AW642/1000</f>
        <v>6.4570689821059641</v>
      </c>
      <c r="K78" s="46"/>
      <c r="L78" s="46"/>
      <c r="M78" s="47"/>
      <c r="N78" s="30"/>
      <c r="O78" s="31"/>
      <c r="P78" s="44"/>
      <c r="Q78" s="44"/>
      <c r="R78" s="46" t="s">
        <v>286</v>
      </c>
      <c r="S78" s="46"/>
      <c r="T78" s="46"/>
      <c r="U78" s="46">
        <f>-AW677/1000</f>
        <v>-5.882824228569647</v>
      </c>
      <c r="V78" s="46"/>
      <c r="W78" s="46"/>
      <c r="X78" s="47"/>
      <c r="Y78" s="30"/>
      <c r="Z78" s="31"/>
      <c r="AA78" s="36">
        <f>+AV43</f>
        <v>11</v>
      </c>
      <c r="AB78" s="44"/>
      <c r="AC78" s="46" t="s">
        <v>284</v>
      </c>
      <c r="AD78" s="46"/>
      <c r="AE78" s="46"/>
      <c r="AF78" s="46">
        <f>AW711/1000</f>
        <v>-90.537949585480845</v>
      </c>
      <c r="AG78" s="46"/>
      <c r="AH78" s="46"/>
      <c r="AI78" s="47"/>
      <c r="AJ78" s="30"/>
      <c r="AK78" s="31"/>
      <c r="AL78" s="44"/>
      <c r="AM78" s="44"/>
      <c r="AN78" s="46" t="s">
        <v>286</v>
      </c>
      <c r="AO78" s="46"/>
      <c r="AP78" s="46"/>
      <c r="AQ78" s="46">
        <f>AW747/1000</f>
        <v>0</v>
      </c>
      <c r="AR78" s="46"/>
      <c r="AS78" s="46"/>
      <c r="AT78" s="47"/>
      <c r="AZ78" s="18"/>
      <c r="BL78" s="120"/>
      <c r="BM78" s="118" t="s">
        <v>88</v>
      </c>
      <c r="BN78" s="118"/>
      <c r="BO78" s="118"/>
      <c r="BP78" s="118"/>
      <c r="BQ78" s="118"/>
      <c r="BR78" s="118"/>
      <c r="BS78" s="118"/>
      <c r="BT78" s="118"/>
      <c r="BU78" s="119">
        <v>149</v>
      </c>
      <c r="BV78" s="119"/>
      <c r="BW78" s="119"/>
      <c r="BX78" s="119">
        <v>25170</v>
      </c>
      <c r="BY78" s="119"/>
      <c r="BZ78" s="119"/>
      <c r="CA78" s="119"/>
    </row>
    <row r="79" spans="2:79" ht="11.25" customHeight="1" thickBot="1">
      <c r="B79" s="20"/>
      <c r="C79" s="30"/>
      <c r="D79" s="31"/>
      <c r="E79" s="71"/>
      <c r="F79" s="71"/>
      <c r="G79" s="50" t="s">
        <v>288</v>
      </c>
      <c r="H79" s="50"/>
      <c r="I79" s="50"/>
      <c r="J79" s="50">
        <f>-AW643/1000000</f>
        <v>-25.828275928423881</v>
      </c>
      <c r="K79" s="50"/>
      <c r="L79" s="50"/>
      <c r="M79" s="51"/>
      <c r="N79" s="32"/>
      <c r="O79" s="33"/>
      <c r="P79" s="45"/>
      <c r="Q79" s="45"/>
      <c r="R79" s="52" t="s">
        <v>288</v>
      </c>
      <c r="S79" s="52"/>
      <c r="T79" s="52"/>
      <c r="U79" s="50">
        <f>AW678/1000000</f>
        <v>-16.471907839995445</v>
      </c>
      <c r="V79" s="50"/>
      <c r="W79" s="50"/>
      <c r="X79" s="51"/>
      <c r="Y79" s="30"/>
      <c r="Z79" s="31"/>
      <c r="AA79" s="36"/>
      <c r="AB79" s="44"/>
      <c r="AC79" s="46" t="s">
        <v>286</v>
      </c>
      <c r="AD79" s="46"/>
      <c r="AE79" s="46"/>
      <c r="AF79" s="46">
        <f>AW712/1000</f>
        <v>60</v>
      </c>
      <c r="AG79" s="46"/>
      <c r="AH79" s="46"/>
      <c r="AI79" s="47"/>
      <c r="AJ79" s="32"/>
      <c r="AK79" s="33"/>
      <c r="AL79" s="45"/>
      <c r="AM79" s="45"/>
      <c r="AN79" s="52" t="s">
        <v>288</v>
      </c>
      <c r="AO79" s="52"/>
      <c r="AP79" s="52"/>
      <c r="AQ79" s="50">
        <f>AW748/1000000</f>
        <v>0</v>
      </c>
      <c r="AR79" s="50"/>
      <c r="AS79" s="50"/>
      <c r="AT79" s="51"/>
      <c r="AZ79" s="18"/>
      <c r="BL79" s="120"/>
      <c r="BM79" s="118" t="s">
        <v>89</v>
      </c>
      <c r="BN79" s="118"/>
      <c r="BO79" s="118"/>
      <c r="BP79" s="118"/>
      <c r="BQ79" s="118"/>
      <c r="BR79" s="118"/>
      <c r="BS79" s="118"/>
      <c r="BT79" s="118"/>
      <c r="BU79" s="119">
        <v>161</v>
      </c>
      <c r="BV79" s="119"/>
      <c r="BW79" s="119"/>
      <c r="BX79" s="119">
        <v>30820</v>
      </c>
      <c r="BY79" s="119"/>
      <c r="BZ79" s="119"/>
      <c r="CA79" s="119"/>
    </row>
    <row r="80" spans="2:79" ht="11.25" customHeight="1" thickBot="1">
      <c r="B80" s="20"/>
      <c r="C80" s="40" t="str">
        <f>+AF39</f>
        <v>e2</v>
      </c>
      <c r="D80" s="41"/>
      <c r="E80" s="65">
        <f>+AF43</f>
        <v>2</v>
      </c>
      <c r="F80" s="65"/>
      <c r="G80" s="48" t="s">
        <v>284</v>
      </c>
      <c r="H80" s="48"/>
      <c r="I80" s="48"/>
      <c r="J80" s="48">
        <f>-AW645/1000</f>
        <v>-34.313237909189588</v>
      </c>
      <c r="K80" s="48"/>
      <c r="L80" s="48"/>
      <c r="M80" s="49"/>
      <c r="N80" s="40" t="str">
        <f>+AV21</f>
        <v>e7</v>
      </c>
      <c r="O80" s="41"/>
      <c r="P80" s="65">
        <f>+AV16</f>
        <v>8</v>
      </c>
      <c r="Q80" s="65"/>
      <c r="R80" s="48" t="s">
        <v>284</v>
      </c>
      <c r="S80" s="48"/>
      <c r="T80" s="48"/>
      <c r="U80" s="48">
        <f>-AW680/1000</f>
        <v>-452.39463810494544</v>
      </c>
      <c r="V80" s="48"/>
      <c r="W80" s="48"/>
      <c r="X80" s="49"/>
      <c r="Y80" s="32"/>
      <c r="Z80" s="33"/>
      <c r="AA80" s="70"/>
      <c r="AB80" s="45"/>
      <c r="AC80" s="52" t="s">
        <v>288</v>
      </c>
      <c r="AD80" s="52"/>
      <c r="AE80" s="52"/>
      <c r="AF80" s="52">
        <f>AW713/1000000</f>
        <v>0</v>
      </c>
      <c r="AG80" s="52"/>
      <c r="AH80" s="52"/>
      <c r="AI80" s="53"/>
      <c r="AJ80" s="40" t="str">
        <f>+AN40</f>
        <v>e17</v>
      </c>
      <c r="AK80" s="41"/>
      <c r="AL80" s="65">
        <f>+AF34</f>
        <v>3</v>
      </c>
      <c r="AM80" s="65"/>
      <c r="AN80" s="48" t="s">
        <v>284</v>
      </c>
      <c r="AO80" s="48"/>
      <c r="AP80" s="48"/>
      <c r="AQ80" s="48">
        <f>-AW750/1000</f>
        <v>-613.70879358354546</v>
      </c>
      <c r="AR80" s="48"/>
      <c r="AS80" s="48"/>
      <c r="AT80" s="49"/>
      <c r="AZ80" s="18"/>
      <c r="BL80" s="120"/>
      <c r="BM80" s="118" t="s">
        <v>90</v>
      </c>
      <c r="BN80" s="118"/>
      <c r="BO80" s="118"/>
      <c r="BP80" s="118"/>
      <c r="BQ80" s="118"/>
      <c r="BR80" s="118"/>
      <c r="BS80" s="118"/>
      <c r="BT80" s="118"/>
      <c r="BU80" s="119">
        <v>171</v>
      </c>
      <c r="BV80" s="119"/>
      <c r="BW80" s="119"/>
      <c r="BX80" s="119">
        <v>36660</v>
      </c>
      <c r="BY80" s="119"/>
      <c r="BZ80" s="119"/>
      <c r="CA80" s="119"/>
    </row>
    <row r="81" spans="2:79" ht="11.25" customHeight="1">
      <c r="B81" s="20"/>
      <c r="C81" s="30"/>
      <c r="D81" s="31"/>
      <c r="E81" s="44"/>
      <c r="F81" s="44"/>
      <c r="G81" s="46" t="s">
        <v>286</v>
      </c>
      <c r="H81" s="46"/>
      <c r="I81" s="46"/>
      <c r="J81" s="42">
        <f>AW646/1000</f>
        <v>-13.004981432413159</v>
      </c>
      <c r="K81" s="42"/>
      <c r="L81" s="42"/>
      <c r="M81" s="43"/>
      <c r="N81" s="30"/>
      <c r="O81" s="31"/>
      <c r="P81" s="44"/>
      <c r="Q81" s="44"/>
      <c r="R81" s="46" t="s">
        <v>286</v>
      </c>
      <c r="S81" s="46"/>
      <c r="T81" s="46"/>
      <c r="U81" s="42">
        <f>AW681/1000</f>
        <v>2.8121935232178075</v>
      </c>
      <c r="V81" s="42"/>
      <c r="W81" s="42"/>
      <c r="X81" s="43"/>
      <c r="Y81" s="40" t="str">
        <f>+AI34</f>
        <v>e12</v>
      </c>
      <c r="Z81" s="41"/>
      <c r="AA81" s="65">
        <f>+AF34</f>
        <v>3</v>
      </c>
      <c r="AB81" s="65"/>
      <c r="AC81" s="48" t="s">
        <v>284</v>
      </c>
      <c r="AD81" s="48"/>
      <c r="AE81" s="48"/>
      <c r="AF81" s="48">
        <f>-AW715/1000</f>
        <v>2.9095367243359798</v>
      </c>
      <c r="AG81" s="48"/>
      <c r="AH81" s="48"/>
      <c r="AI81" s="49"/>
      <c r="AJ81" s="30"/>
      <c r="AK81" s="31"/>
      <c r="AL81" s="44"/>
      <c r="AM81" s="44"/>
      <c r="AN81" s="46" t="s">
        <v>286</v>
      </c>
      <c r="AO81" s="46"/>
      <c r="AP81" s="46"/>
      <c r="AQ81" s="42">
        <f>-AW751/1000</f>
        <v>0</v>
      </c>
      <c r="AR81" s="42"/>
      <c r="AS81" s="42"/>
      <c r="AT81" s="43"/>
      <c r="AZ81" s="18"/>
      <c r="BL81" s="120"/>
      <c r="BM81" s="118" t="s">
        <v>91</v>
      </c>
      <c r="BN81" s="118"/>
      <c r="BO81" s="118"/>
      <c r="BP81" s="118"/>
      <c r="BQ81" s="118"/>
      <c r="BR81" s="118"/>
      <c r="BS81" s="118"/>
      <c r="BT81" s="118"/>
      <c r="BU81" s="119">
        <v>181</v>
      </c>
      <c r="BV81" s="119"/>
      <c r="BW81" s="119"/>
      <c r="BX81" s="119">
        <v>43190</v>
      </c>
      <c r="BY81" s="119"/>
      <c r="BZ81" s="119"/>
      <c r="CA81" s="119"/>
    </row>
    <row r="82" spans="2:79" ht="11.25" customHeight="1">
      <c r="B82" s="20"/>
      <c r="C82" s="30"/>
      <c r="D82" s="31"/>
      <c r="E82" s="44"/>
      <c r="F82" s="44"/>
      <c r="G82" s="46" t="s">
        <v>288</v>
      </c>
      <c r="H82" s="46"/>
      <c r="I82" s="46"/>
      <c r="J82" s="42">
        <f>AW647/1000000</f>
        <v>-25.828275928423956</v>
      </c>
      <c r="K82" s="42"/>
      <c r="L82" s="42"/>
      <c r="M82" s="43"/>
      <c r="N82" s="30"/>
      <c r="O82" s="31"/>
      <c r="P82" s="44"/>
      <c r="Q82" s="44"/>
      <c r="R82" s="46" t="s">
        <v>288</v>
      </c>
      <c r="S82" s="46"/>
      <c r="T82" s="46"/>
      <c r="U82" s="42">
        <f>-AW682/1000000</f>
        <v>-16.471907839995936</v>
      </c>
      <c r="V82" s="42"/>
      <c r="W82" s="42"/>
      <c r="X82" s="43"/>
      <c r="Y82" s="30"/>
      <c r="Z82" s="31"/>
      <c r="AA82" s="44"/>
      <c r="AB82" s="44"/>
      <c r="AC82" s="46" t="s">
        <v>286</v>
      </c>
      <c r="AD82" s="46"/>
      <c r="AE82" s="46"/>
      <c r="AF82" s="42">
        <f>-AW716/1000</f>
        <v>-100</v>
      </c>
      <c r="AG82" s="42"/>
      <c r="AH82" s="42"/>
      <c r="AI82" s="43"/>
      <c r="AJ82" s="30"/>
      <c r="AK82" s="31"/>
      <c r="AL82" s="44"/>
      <c r="AM82" s="44"/>
      <c r="AN82" s="46" t="s">
        <v>288</v>
      </c>
      <c r="AO82" s="46"/>
      <c r="AP82" s="46"/>
      <c r="AQ82" s="42">
        <f>-AW752/1000000</f>
        <v>0</v>
      </c>
      <c r="AR82" s="42"/>
      <c r="AS82" s="42"/>
      <c r="AT82" s="43"/>
      <c r="AZ82" s="18"/>
      <c r="BL82" s="120"/>
      <c r="BM82" s="118" t="s">
        <v>92</v>
      </c>
      <c r="BN82" s="118"/>
      <c r="BO82" s="118"/>
      <c r="BP82" s="118"/>
      <c r="BQ82" s="118"/>
      <c r="BR82" s="118"/>
      <c r="BS82" s="118"/>
      <c r="BT82" s="118"/>
      <c r="BU82" s="119">
        <v>198</v>
      </c>
      <c r="BV82" s="119"/>
      <c r="BW82" s="119"/>
      <c r="BX82" s="119">
        <v>57680</v>
      </c>
      <c r="BY82" s="119"/>
      <c r="BZ82" s="119"/>
      <c r="CA82" s="119"/>
    </row>
    <row r="83" spans="2:79" ht="11.25" customHeight="1">
      <c r="B83" s="20"/>
      <c r="C83" s="30"/>
      <c r="D83" s="31"/>
      <c r="E83" s="44">
        <f>+AF34</f>
        <v>3</v>
      </c>
      <c r="F83" s="44"/>
      <c r="G83" s="46" t="s">
        <v>284</v>
      </c>
      <c r="H83" s="46"/>
      <c r="I83" s="46"/>
      <c r="J83" s="46">
        <f>AW648/1000</f>
        <v>-34.313237909189588</v>
      </c>
      <c r="K83" s="46"/>
      <c r="L83" s="46"/>
      <c r="M83" s="47"/>
      <c r="N83" s="30"/>
      <c r="O83" s="31"/>
      <c r="P83" s="44">
        <f>+AV25</f>
        <v>9</v>
      </c>
      <c r="Q83" s="44"/>
      <c r="R83" s="46" t="s">
        <v>284</v>
      </c>
      <c r="S83" s="46"/>
      <c r="T83" s="46"/>
      <c r="U83" s="46">
        <f>AW683/1000</f>
        <v>-452.39463810494544</v>
      </c>
      <c r="V83" s="46"/>
      <c r="W83" s="46"/>
      <c r="X83" s="47"/>
      <c r="Y83" s="30"/>
      <c r="Z83" s="31"/>
      <c r="AA83" s="44"/>
      <c r="AB83" s="44"/>
      <c r="AC83" s="46" t="s">
        <v>288</v>
      </c>
      <c r="AD83" s="46"/>
      <c r="AE83" s="46"/>
      <c r="AF83" s="42">
        <f>-AW717/1000000</f>
        <v>0</v>
      </c>
      <c r="AG83" s="42"/>
      <c r="AH83" s="42"/>
      <c r="AI83" s="43"/>
      <c r="AJ83" s="30"/>
      <c r="AK83" s="31"/>
      <c r="AL83" s="44">
        <f>+AV43</f>
        <v>11</v>
      </c>
      <c r="AM83" s="44"/>
      <c r="AN83" s="46" t="s">
        <v>284</v>
      </c>
      <c r="AO83" s="46"/>
      <c r="AP83" s="46"/>
      <c r="AQ83" s="46">
        <f>AW753/1000</f>
        <v>-613.70879358354546</v>
      </c>
      <c r="AR83" s="46"/>
      <c r="AS83" s="46"/>
      <c r="AT83" s="47"/>
      <c r="AZ83" s="18"/>
      <c r="BL83" s="120"/>
      <c r="BM83" s="118" t="s">
        <v>93</v>
      </c>
      <c r="BN83" s="118"/>
      <c r="BO83" s="118"/>
      <c r="BP83" s="118"/>
      <c r="BQ83" s="118"/>
      <c r="BR83" s="118"/>
      <c r="BS83" s="118"/>
      <c r="BT83" s="118"/>
      <c r="BU83" s="119">
        <v>218</v>
      </c>
      <c r="BV83" s="119"/>
      <c r="BW83" s="119"/>
      <c r="BX83" s="119">
        <v>79890</v>
      </c>
      <c r="BY83" s="119"/>
      <c r="BZ83" s="119"/>
      <c r="CA83" s="119"/>
    </row>
    <row r="84" spans="2:79" ht="11.25" customHeight="1">
      <c r="B84" s="20"/>
      <c r="C84" s="30"/>
      <c r="D84" s="31"/>
      <c r="E84" s="44"/>
      <c r="F84" s="44"/>
      <c r="G84" s="46" t="s">
        <v>286</v>
      </c>
      <c r="H84" s="46"/>
      <c r="I84" s="46"/>
      <c r="J84" s="46">
        <f>-AW649/1000</f>
        <v>-13.004981432413159</v>
      </c>
      <c r="K84" s="46"/>
      <c r="L84" s="46"/>
      <c r="M84" s="47"/>
      <c r="N84" s="30"/>
      <c r="O84" s="31"/>
      <c r="P84" s="44"/>
      <c r="Q84" s="44"/>
      <c r="R84" s="46" t="s">
        <v>286</v>
      </c>
      <c r="S84" s="46"/>
      <c r="T84" s="46"/>
      <c r="U84" s="46">
        <f>-AW684/1000</f>
        <v>2.8121935232178075</v>
      </c>
      <c r="V84" s="46"/>
      <c r="W84" s="46"/>
      <c r="X84" s="47"/>
      <c r="Y84" s="30"/>
      <c r="Z84" s="31"/>
      <c r="AA84" s="34" t="s">
        <v>306</v>
      </c>
      <c r="AB84" s="35"/>
      <c r="AC84" s="35"/>
      <c r="AD84" s="35"/>
      <c r="AE84" s="36"/>
      <c r="AF84" s="37">
        <f>R32*R54^2/8</f>
        <v>200</v>
      </c>
      <c r="AG84" s="38"/>
      <c r="AH84" s="38"/>
      <c r="AI84" s="39"/>
      <c r="AJ84" s="30"/>
      <c r="AK84" s="31"/>
      <c r="AL84" s="44"/>
      <c r="AM84" s="44"/>
      <c r="AN84" s="46" t="s">
        <v>286</v>
      </c>
      <c r="AO84" s="46"/>
      <c r="AP84" s="46"/>
      <c r="AQ84" s="46">
        <f>+AW754/1000</f>
        <v>0</v>
      </c>
      <c r="AR84" s="46"/>
      <c r="AS84" s="46"/>
      <c r="AT84" s="47"/>
      <c r="AZ84" s="18"/>
      <c r="BL84" s="120"/>
      <c r="BM84" s="118" t="s">
        <v>94</v>
      </c>
      <c r="BN84" s="118"/>
      <c r="BO84" s="118"/>
      <c r="BP84" s="118"/>
      <c r="BQ84" s="118"/>
      <c r="BR84" s="118"/>
      <c r="BS84" s="118"/>
      <c r="BT84" s="118"/>
      <c r="BU84" s="119">
        <v>239</v>
      </c>
      <c r="BV84" s="119"/>
      <c r="BW84" s="119"/>
      <c r="BX84" s="119">
        <v>107200</v>
      </c>
      <c r="BY84" s="119"/>
      <c r="BZ84" s="119"/>
      <c r="CA84" s="119"/>
    </row>
    <row r="85" spans="2:79" ht="11.25" customHeight="1" thickBot="1">
      <c r="B85" s="20"/>
      <c r="C85" s="32"/>
      <c r="D85" s="33"/>
      <c r="E85" s="45"/>
      <c r="F85" s="45"/>
      <c r="G85" s="52" t="s">
        <v>288</v>
      </c>
      <c r="H85" s="52"/>
      <c r="I85" s="52"/>
      <c r="J85" s="50">
        <f>-AW650/1000000</f>
        <v>23.590653514745981</v>
      </c>
      <c r="K85" s="50"/>
      <c r="L85" s="50"/>
      <c r="M85" s="51"/>
      <c r="N85" s="32"/>
      <c r="O85" s="33"/>
      <c r="P85" s="45"/>
      <c r="Q85" s="45"/>
      <c r="R85" s="52" t="s">
        <v>288</v>
      </c>
      <c r="S85" s="52"/>
      <c r="T85" s="52"/>
      <c r="U85" s="52">
        <f>AW685/1000000</f>
        <v>-8.0353272703426786</v>
      </c>
      <c r="V85" s="52"/>
      <c r="W85" s="52"/>
      <c r="X85" s="53"/>
      <c r="Y85" s="30"/>
      <c r="Z85" s="31"/>
      <c r="AA85" s="44">
        <f>+AV34</f>
        <v>10</v>
      </c>
      <c r="AB85" s="44"/>
      <c r="AC85" s="46" t="s">
        <v>284</v>
      </c>
      <c r="AD85" s="46"/>
      <c r="AE85" s="46"/>
      <c r="AF85" s="46">
        <f>AW718/1000</f>
        <v>2.9095367243359798</v>
      </c>
      <c r="AG85" s="46"/>
      <c r="AH85" s="46"/>
      <c r="AI85" s="47"/>
      <c r="AJ85" s="32"/>
      <c r="AK85" s="33"/>
      <c r="AL85" s="45"/>
      <c r="AM85" s="45"/>
      <c r="AN85" s="52" t="s">
        <v>288</v>
      </c>
      <c r="AO85" s="52"/>
      <c r="AP85" s="52"/>
      <c r="AQ85" s="50">
        <f>+AW755/1000000</f>
        <v>0</v>
      </c>
      <c r="AR85" s="50"/>
      <c r="AS85" s="50"/>
      <c r="AT85" s="51"/>
      <c r="AZ85" s="18"/>
      <c r="BL85" s="120"/>
      <c r="BM85" s="118" t="s">
        <v>95</v>
      </c>
      <c r="BN85" s="118"/>
      <c r="BO85" s="118"/>
      <c r="BP85" s="118"/>
      <c r="BQ85" s="118"/>
      <c r="BR85" s="118"/>
      <c r="BS85" s="118"/>
      <c r="BT85" s="118"/>
      <c r="BU85" s="119">
        <v>254</v>
      </c>
      <c r="BV85" s="119"/>
      <c r="BW85" s="119"/>
      <c r="BX85" s="119">
        <v>136700</v>
      </c>
      <c r="BY85" s="119"/>
      <c r="BZ85" s="119"/>
      <c r="CA85" s="119"/>
    </row>
    <row r="86" spans="2:79" ht="11.25" customHeight="1">
      <c r="B86" s="20"/>
      <c r="C86" s="40" t="str">
        <f>+AF30</f>
        <v>e3</v>
      </c>
      <c r="D86" s="41"/>
      <c r="E86" s="65">
        <f>+AF34</f>
        <v>3</v>
      </c>
      <c r="F86" s="65"/>
      <c r="G86" s="48" t="s">
        <v>284</v>
      </c>
      <c r="H86" s="48"/>
      <c r="I86" s="48"/>
      <c r="J86" s="48">
        <f>-AW652/1000</f>
        <v>-372.80683258214265</v>
      </c>
      <c r="K86" s="48"/>
      <c r="L86" s="48"/>
      <c r="M86" s="49"/>
      <c r="N86" s="30" t="str">
        <f>+AV30</f>
        <v>e8</v>
      </c>
      <c r="O86" s="31"/>
      <c r="P86" s="72">
        <f>+AV25</f>
        <v>9</v>
      </c>
      <c r="Q86" s="72"/>
      <c r="R86" s="42" t="s">
        <v>284</v>
      </c>
      <c r="S86" s="42"/>
      <c r="T86" s="42"/>
      <c r="U86" s="42">
        <f>-AW687/1000</f>
        <v>-882.37082204330852</v>
      </c>
      <c r="V86" s="42"/>
      <c r="W86" s="42"/>
      <c r="X86" s="43"/>
      <c r="Y86" s="30"/>
      <c r="Z86" s="31"/>
      <c r="AA86" s="44"/>
      <c r="AB86" s="44"/>
      <c r="AC86" s="46" t="s">
        <v>286</v>
      </c>
      <c r="AD86" s="46"/>
      <c r="AE86" s="46"/>
      <c r="AF86" s="46">
        <f>+AW719/1000</f>
        <v>100</v>
      </c>
      <c r="AG86" s="46"/>
      <c r="AH86" s="46"/>
      <c r="AI86" s="47"/>
      <c r="AJ86" s="40" t="str">
        <f>+AN31</f>
        <v>e18</v>
      </c>
      <c r="AK86" s="41"/>
      <c r="AL86" s="65">
        <f>+AF34</f>
        <v>3</v>
      </c>
      <c r="AM86" s="65"/>
      <c r="AN86" s="48" t="s">
        <v>284</v>
      </c>
      <c r="AO86" s="48"/>
      <c r="AP86" s="48"/>
      <c r="AQ86" s="48">
        <f>-AW757/1000</f>
        <v>437.0494591500086</v>
      </c>
      <c r="AR86" s="48"/>
      <c r="AS86" s="48"/>
      <c r="AT86" s="49"/>
      <c r="AZ86" s="18"/>
      <c r="BL86" s="120"/>
      <c r="BM86" s="118" t="s">
        <v>96</v>
      </c>
      <c r="BN86" s="118"/>
      <c r="BO86" s="118"/>
      <c r="BP86" s="118"/>
      <c r="BQ86" s="118"/>
      <c r="BR86" s="118"/>
      <c r="BS86" s="118"/>
      <c r="BT86" s="118"/>
      <c r="BU86" s="119">
        <v>270</v>
      </c>
      <c r="BV86" s="119"/>
      <c r="BW86" s="119"/>
      <c r="BX86" s="119">
        <v>171000</v>
      </c>
      <c r="BY86" s="119"/>
      <c r="BZ86" s="119"/>
      <c r="CA86" s="119"/>
    </row>
    <row r="87" spans="2:79" ht="11.25" customHeight="1" thickBot="1">
      <c r="B87" s="20"/>
      <c r="C87" s="30"/>
      <c r="D87" s="31"/>
      <c r="E87" s="44"/>
      <c r="F87" s="44"/>
      <c r="G87" s="46" t="s">
        <v>286</v>
      </c>
      <c r="H87" s="46"/>
      <c r="I87" s="46"/>
      <c r="J87" s="42">
        <f>AW653/1000</f>
        <v>18.028761596361292</v>
      </c>
      <c r="K87" s="42"/>
      <c r="L87" s="42"/>
      <c r="M87" s="43"/>
      <c r="N87" s="30"/>
      <c r="O87" s="31"/>
      <c r="P87" s="44"/>
      <c r="Q87" s="44"/>
      <c r="R87" s="46" t="s">
        <v>286</v>
      </c>
      <c r="S87" s="46"/>
      <c r="T87" s="46"/>
      <c r="U87" s="42">
        <f>AW688/1000</f>
        <v>1.5651706883225998</v>
      </c>
      <c r="V87" s="42"/>
      <c r="W87" s="42"/>
      <c r="X87" s="43"/>
      <c r="Y87" s="32"/>
      <c r="Z87" s="33"/>
      <c r="AA87" s="45"/>
      <c r="AB87" s="45"/>
      <c r="AC87" s="52" t="s">
        <v>288</v>
      </c>
      <c r="AD87" s="52"/>
      <c r="AE87" s="52"/>
      <c r="AF87" s="52">
        <f>+AW720/1000000</f>
        <v>0</v>
      </c>
      <c r="AG87" s="52"/>
      <c r="AH87" s="52"/>
      <c r="AI87" s="53"/>
      <c r="AJ87" s="30"/>
      <c r="AK87" s="31"/>
      <c r="AL87" s="44"/>
      <c r="AM87" s="44"/>
      <c r="AN87" s="46" t="s">
        <v>286</v>
      </c>
      <c r="AO87" s="46"/>
      <c r="AP87" s="46"/>
      <c r="AQ87" s="42">
        <f>-AW758/1000</f>
        <v>0</v>
      </c>
      <c r="AR87" s="42"/>
      <c r="AS87" s="42"/>
      <c r="AT87" s="43"/>
      <c r="AZ87" s="18"/>
      <c r="BL87" s="120"/>
      <c r="BM87" s="118" t="s">
        <v>97</v>
      </c>
      <c r="BN87" s="118"/>
      <c r="BO87" s="118"/>
      <c r="BP87" s="118"/>
      <c r="BQ87" s="118"/>
      <c r="BR87" s="118"/>
      <c r="BS87" s="118"/>
      <c r="BT87" s="118"/>
      <c r="BU87" s="119">
        <v>286</v>
      </c>
      <c r="BV87" s="119"/>
      <c r="BW87" s="119"/>
      <c r="BX87" s="119">
        <v>210600</v>
      </c>
      <c r="BY87" s="119"/>
      <c r="BZ87" s="119"/>
      <c r="CA87" s="119"/>
    </row>
    <row r="88" spans="2:79" ht="11.25" customHeight="1">
      <c r="B88" s="20"/>
      <c r="C88" s="30"/>
      <c r="D88" s="31"/>
      <c r="E88" s="44"/>
      <c r="F88" s="44"/>
      <c r="G88" s="46" t="s">
        <v>288</v>
      </c>
      <c r="H88" s="46"/>
      <c r="I88" s="46"/>
      <c r="J88" s="42">
        <f>AW654/1000000</f>
        <v>23.590653514745803</v>
      </c>
      <c r="K88" s="42"/>
      <c r="L88" s="42"/>
      <c r="M88" s="43"/>
      <c r="N88" s="30"/>
      <c r="O88" s="31"/>
      <c r="P88" s="44"/>
      <c r="Q88" s="44"/>
      <c r="R88" s="46" t="s">
        <v>288</v>
      </c>
      <c r="S88" s="46"/>
      <c r="T88" s="46"/>
      <c r="U88" s="42">
        <f>-AW689/1000000</f>
        <v>-8.0353272703429166</v>
      </c>
      <c r="V88" s="42"/>
      <c r="W88" s="42"/>
      <c r="X88" s="43"/>
      <c r="Y88" s="40" t="str">
        <f>+AI25</f>
        <v>e13</v>
      </c>
      <c r="Z88" s="41"/>
      <c r="AA88" s="65">
        <f>+AF25</f>
        <v>4</v>
      </c>
      <c r="AB88" s="65"/>
      <c r="AC88" s="48" t="s">
        <v>284</v>
      </c>
      <c r="AD88" s="48"/>
      <c r="AE88" s="48"/>
      <c r="AF88" s="48">
        <f>-AW722/1000</f>
        <v>-93.029633379321083</v>
      </c>
      <c r="AG88" s="48"/>
      <c r="AH88" s="48"/>
      <c r="AI88" s="49"/>
      <c r="AJ88" s="30"/>
      <c r="AK88" s="31"/>
      <c r="AL88" s="44"/>
      <c r="AM88" s="44"/>
      <c r="AN88" s="46" t="s">
        <v>288</v>
      </c>
      <c r="AO88" s="46"/>
      <c r="AP88" s="46"/>
      <c r="AQ88" s="42">
        <f>-AW759/1000000</f>
        <v>0</v>
      </c>
      <c r="AR88" s="42"/>
      <c r="AS88" s="42"/>
      <c r="AT88" s="43"/>
      <c r="AZ88" s="18"/>
      <c r="BL88" s="120"/>
      <c r="BM88" s="118" t="s">
        <v>98</v>
      </c>
      <c r="BN88" s="118"/>
      <c r="BO88" s="118"/>
      <c r="BP88" s="118"/>
      <c r="BQ88" s="118"/>
      <c r="BR88" s="118"/>
      <c r="BS88" s="118"/>
      <c r="BT88" s="118"/>
      <c r="BU88" s="119">
        <v>306</v>
      </c>
      <c r="BV88" s="119"/>
      <c r="BW88" s="119"/>
      <c r="BX88" s="119">
        <v>256900</v>
      </c>
      <c r="BY88" s="119"/>
      <c r="BZ88" s="119"/>
      <c r="CA88" s="119"/>
    </row>
    <row r="89" spans="2:79" ht="11.25" customHeight="1">
      <c r="B89" s="20"/>
      <c r="C89" s="30"/>
      <c r="D89" s="31"/>
      <c r="E89" s="44">
        <f>+AF25</f>
        <v>4</v>
      </c>
      <c r="F89" s="44"/>
      <c r="G89" s="46" t="s">
        <v>284</v>
      </c>
      <c r="H89" s="46"/>
      <c r="I89" s="46"/>
      <c r="J89" s="46">
        <f>AW655/1000</f>
        <v>-372.80683258214265</v>
      </c>
      <c r="K89" s="46"/>
      <c r="L89" s="46"/>
      <c r="M89" s="47"/>
      <c r="N89" s="30"/>
      <c r="O89" s="31"/>
      <c r="P89" s="44">
        <f>+AV34</f>
        <v>10</v>
      </c>
      <c r="Q89" s="44"/>
      <c r="R89" s="46" t="s">
        <v>284</v>
      </c>
      <c r="S89" s="46"/>
      <c r="T89" s="46"/>
      <c r="U89" s="46">
        <f>AW690/1000</f>
        <v>-882.37082204330852</v>
      </c>
      <c r="V89" s="46"/>
      <c r="W89" s="46"/>
      <c r="X89" s="47"/>
      <c r="Y89" s="30"/>
      <c r="Z89" s="31"/>
      <c r="AA89" s="44"/>
      <c r="AB89" s="44"/>
      <c r="AC89" s="46" t="s">
        <v>286</v>
      </c>
      <c r="AD89" s="46"/>
      <c r="AE89" s="46"/>
      <c r="AF89" s="42">
        <f>-AW723/1000</f>
        <v>-140</v>
      </c>
      <c r="AG89" s="42"/>
      <c r="AH89" s="42"/>
      <c r="AI89" s="43"/>
      <c r="AJ89" s="30"/>
      <c r="AK89" s="31"/>
      <c r="AL89" s="44">
        <f>+AV25</f>
        <v>9</v>
      </c>
      <c r="AM89" s="44"/>
      <c r="AN89" s="46" t="s">
        <v>284</v>
      </c>
      <c r="AO89" s="46"/>
      <c r="AP89" s="46"/>
      <c r="AQ89" s="46">
        <f>AW760/1000</f>
        <v>437.0494591500086</v>
      </c>
      <c r="AR89" s="46"/>
      <c r="AS89" s="46"/>
      <c r="AT89" s="47"/>
      <c r="AZ89" s="18"/>
      <c r="BL89" s="120"/>
      <c r="BM89" s="118" t="s">
        <v>99</v>
      </c>
      <c r="BN89" s="118"/>
      <c r="BO89" s="118"/>
      <c r="BP89" s="118"/>
      <c r="BQ89" s="118"/>
      <c r="BR89" s="118"/>
      <c r="BS89" s="118"/>
      <c r="BT89" s="118"/>
      <c r="BU89" s="119">
        <v>334</v>
      </c>
      <c r="BV89" s="119"/>
      <c r="BW89" s="119"/>
      <c r="BX89" s="119">
        <v>359100</v>
      </c>
      <c r="BY89" s="119"/>
      <c r="BZ89" s="119"/>
      <c r="CA89" s="119"/>
    </row>
    <row r="90" spans="2:79" ht="11.25" customHeight="1">
      <c r="B90" s="20"/>
      <c r="C90" s="30"/>
      <c r="D90" s="31"/>
      <c r="E90" s="44"/>
      <c r="F90" s="44"/>
      <c r="G90" s="46" t="s">
        <v>286</v>
      </c>
      <c r="H90" s="46"/>
      <c r="I90" s="46"/>
      <c r="J90" s="46">
        <f>-AW656/1000</f>
        <v>18.028761596361292</v>
      </c>
      <c r="K90" s="46"/>
      <c r="L90" s="46"/>
      <c r="M90" s="47"/>
      <c r="N90" s="30"/>
      <c r="O90" s="31"/>
      <c r="P90" s="44"/>
      <c r="Q90" s="44"/>
      <c r="R90" s="46" t="s">
        <v>286</v>
      </c>
      <c r="S90" s="46"/>
      <c r="T90" s="46"/>
      <c r="U90" s="46">
        <f>-AW691/1000</f>
        <v>1.5651706883225998</v>
      </c>
      <c r="V90" s="46"/>
      <c r="W90" s="46"/>
      <c r="X90" s="47"/>
      <c r="Y90" s="30"/>
      <c r="Z90" s="31"/>
      <c r="AA90" s="44"/>
      <c r="AB90" s="44"/>
      <c r="AC90" s="46" t="s">
        <v>288</v>
      </c>
      <c r="AD90" s="46"/>
      <c r="AE90" s="46"/>
      <c r="AF90" s="42">
        <f>-AW724/1000000</f>
        <v>0</v>
      </c>
      <c r="AG90" s="42"/>
      <c r="AH90" s="42"/>
      <c r="AI90" s="43"/>
      <c r="AJ90" s="30"/>
      <c r="AK90" s="31"/>
      <c r="AL90" s="44"/>
      <c r="AM90" s="44"/>
      <c r="AN90" s="46" t="s">
        <v>286</v>
      </c>
      <c r="AO90" s="46"/>
      <c r="AP90" s="46"/>
      <c r="AQ90" s="46">
        <f>+AW761/1000</f>
        <v>0</v>
      </c>
      <c r="AR90" s="46"/>
      <c r="AS90" s="46"/>
      <c r="AT90" s="47"/>
      <c r="AZ90" s="18"/>
      <c r="BL90" s="120"/>
      <c r="BM90" s="118" t="s">
        <v>100</v>
      </c>
      <c r="BN90" s="118"/>
      <c r="BO90" s="118"/>
      <c r="BP90" s="118"/>
      <c r="BQ90" s="118"/>
      <c r="BR90" s="118"/>
      <c r="BS90" s="118"/>
      <c r="BT90" s="118"/>
      <c r="BU90" s="119">
        <v>371</v>
      </c>
      <c r="BV90" s="119"/>
      <c r="BW90" s="119"/>
      <c r="BX90" s="119">
        <v>494100</v>
      </c>
      <c r="BY90" s="119"/>
      <c r="BZ90" s="119"/>
      <c r="CA90" s="119"/>
    </row>
    <row r="91" spans="2:79" ht="11.25" customHeight="1" thickBot="1">
      <c r="B91" s="20"/>
      <c r="C91" s="32"/>
      <c r="D91" s="33"/>
      <c r="E91" s="45"/>
      <c r="F91" s="45"/>
      <c r="G91" s="52" t="s">
        <v>288</v>
      </c>
      <c r="H91" s="52"/>
      <c r="I91" s="52"/>
      <c r="J91" s="50">
        <f>-AW657/1000000</f>
        <v>-39.510012072518883</v>
      </c>
      <c r="K91" s="50"/>
      <c r="L91" s="50"/>
      <c r="M91" s="51"/>
      <c r="N91" s="30"/>
      <c r="O91" s="31"/>
      <c r="P91" s="71"/>
      <c r="Q91" s="71"/>
      <c r="R91" s="50" t="s">
        <v>288</v>
      </c>
      <c r="S91" s="50"/>
      <c r="T91" s="50"/>
      <c r="U91" s="50">
        <f>AW692/1000000</f>
        <v>-2.5572298612135054</v>
      </c>
      <c r="V91" s="50"/>
      <c r="W91" s="50"/>
      <c r="X91" s="51"/>
      <c r="Y91" s="30"/>
      <c r="Z91" s="31"/>
      <c r="AA91" s="34" t="s">
        <v>306</v>
      </c>
      <c r="AB91" s="35"/>
      <c r="AC91" s="35"/>
      <c r="AD91" s="35"/>
      <c r="AE91" s="36"/>
      <c r="AF91" s="37">
        <f>R23*R54^2/8</f>
        <v>280</v>
      </c>
      <c r="AG91" s="38"/>
      <c r="AH91" s="38"/>
      <c r="AI91" s="39"/>
      <c r="AJ91" s="32"/>
      <c r="AK91" s="33"/>
      <c r="AL91" s="45"/>
      <c r="AM91" s="45"/>
      <c r="AN91" s="52" t="s">
        <v>288</v>
      </c>
      <c r="AO91" s="52"/>
      <c r="AP91" s="52"/>
      <c r="AQ91" s="50">
        <f>+AW762/1000000</f>
        <v>0</v>
      </c>
      <c r="AR91" s="50"/>
      <c r="AS91" s="50"/>
      <c r="AT91" s="51"/>
      <c r="AZ91" s="18"/>
      <c r="BL91" s="120"/>
      <c r="BM91" s="118" t="s">
        <v>101</v>
      </c>
      <c r="BN91" s="118"/>
      <c r="BO91" s="118"/>
      <c r="BP91" s="118"/>
      <c r="BQ91" s="118"/>
      <c r="BR91" s="118"/>
      <c r="BS91" s="118"/>
      <c r="BT91" s="118"/>
      <c r="BU91" s="119">
        <v>400</v>
      </c>
      <c r="BV91" s="119"/>
      <c r="BW91" s="119"/>
      <c r="BX91" s="119">
        <v>644700</v>
      </c>
      <c r="BY91" s="119"/>
      <c r="BZ91" s="119"/>
      <c r="CA91" s="119"/>
    </row>
    <row r="92" spans="2:79" ht="11.25" customHeight="1">
      <c r="B92" s="20"/>
      <c r="C92" s="40" t="str">
        <f>+AF21</f>
        <v>e4</v>
      </c>
      <c r="D92" s="41"/>
      <c r="E92" s="65">
        <f>+AF25</f>
        <v>4</v>
      </c>
      <c r="F92" s="65"/>
      <c r="G92" s="48" t="s">
        <v>284</v>
      </c>
      <c r="H92" s="48"/>
      <c r="I92" s="48"/>
      <c r="J92" s="48">
        <f>-AW659/1000</f>
        <v>-232.80683258214313</v>
      </c>
      <c r="K92" s="48"/>
      <c r="L92" s="48"/>
      <c r="M92" s="49"/>
      <c r="N92" s="40" t="str">
        <f>+AV39</f>
        <v>e9</v>
      </c>
      <c r="O92" s="41"/>
      <c r="P92" s="65">
        <f>+AV34</f>
        <v>10</v>
      </c>
      <c r="Q92" s="65"/>
      <c r="R92" s="48" t="s">
        <v>284</v>
      </c>
      <c r="S92" s="48"/>
      <c r="T92" s="48"/>
      <c r="U92" s="48">
        <f>-AW694/1000</f>
        <v>-982.37082204330807</v>
      </c>
      <c r="V92" s="48"/>
      <c r="W92" s="48"/>
      <c r="X92" s="49"/>
      <c r="Y92" s="30"/>
      <c r="Z92" s="31"/>
      <c r="AA92" s="44">
        <f>+AV25</f>
        <v>9</v>
      </c>
      <c r="AB92" s="44"/>
      <c r="AC92" s="46" t="s">
        <v>284</v>
      </c>
      <c r="AD92" s="46"/>
      <c r="AE92" s="46"/>
      <c r="AF92" s="46">
        <f>AW725/1000</f>
        <v>-93.029633379321083</v>
      </c>
      <c r="AG92" s="46"/>
      <c r="AH92" s="46"/>
      <c r="AI92" s="47"/>
      <c r="AJ92" s="40" t="str">
        <f>+AN22</f>
        <v>e19</v>
      </c>
      <c r="AK92" s="41"/>
      <c r="AL92" s="65">
        <f>+AF16</f>
        <v>5</v>
      </c>
      <c r="AM92" s="65"/>
      <c r="AN92" s="48" t="s">
        <v>284</v>
      </c>
      <c r="AO92" s="48"/>
      <c r="AP92" s="48"/>
      <c r="AQ92" s="48">
        <f>-AW764/1000</f>
        <v>-326.94635480215538</v>
      </c>
      <c r="AR92" s="48"/>
      <c r="AS92" s="48"/>
      <c r="AT92" s="49"/>
      <c r="AZ92" s="18"/>
      <c r="BL92" s="120" t="s">
        <v>102</v>
      </c>
      <c r="BM92" s="118" t="s">
        <v>103</v>
      </c>
      <c r="BN92" s="118"/>
      <c r="BO92" s="118"/>
      <c r="BP92" s="118"/>
      <c r="BQ92" s="118"/>
      <c r="BR92" s="118"/>
      <c r="BS92" s="118"/>
      <c r="BT92" s="118"/>
      <c r="BU92" s="119">
        <v>53.2</v>
      </c>
      <c r="BV92" s="119"/>
      <c r="BW92" s="119"/>
      <c r="BX92" s="119">
        <v>1140</v>
      </c>
      <c r="BY92" s="119"/>
      <c r="BZ92" s="119"/>
      <c r="CA92" s="119"/>
    </row>
    <row r="93" spans="2:79" ht="11.25" customHeight="1">
      <c r="B93" s="20"/>
      <c r="C93" s="30"/>
      <c r="D93" s="31"/>
      <c r="E93" s="44"/>
      <c r="F93" s="44"/>
      <c r="G93" s="46" t="s">
        <v>286</v>
      </c>
      <c r="H93" s="46"/>
      <c r="I93" s="46"/>
      <c r="J93" s="42">
        <f>AW660/1000</f>
        <v>-18.941605024317557</v>
      </c>
      <c r="K93" s="42"/>
      <c r="L93" s="42"/>
      <c r="M93" s="43"/>
      <c r="N93" s="30"/>
      <c r="O93" s="31"/>
      <c r="P93" s="44"/>
      <c r="Q93" s="44"/>
      <c r="R93" s="46" t="s">
        <v>286</v>
      </c>
      <c r="S93" s="46"/>
      <c r="T93" s="46"/>
      <c r="U93" s="42">
        <f>AW695/1000</f>
        <v>-1.3443660360130161</v>
      </c>
      <c r="V93" s="42"/>
      <c r="W93" s="42"/>
      <c r="X93" s="43"/>
      <c r="Y93" s="30"/>
      <c r="Z93" s="31"/>
      <c r="AA93" s="44"/>
      <c r="AB93" s="44"/>
      <c r="AC93" s="46" t="s">
        <v>286</v>
      </c>
      <c r="AD93" s="46"/>
      <c r="AE93" s="46"/>
      <c r="AF93" s="46">
        <f>+AW726/1000</f>
        <v>140</v>
      </c>
      <c r="AG93" s="46"/>
      <c r="AH93" s="46"/>
      <c r="AI93" s="47"/>
      <c r="AJ93" s="30"/>
      <c r="AK93" s="31"/>
      <c r="AL93" s="44"/>
      <c r="AM93" s="44"/>
      <c r="AN93" s="46" t="s">
        <v>286</v>
      </c>
      <c r="AO93" s="46"/>
      <c r="AP93" s="46"/>
      <c r="AQ93" s="42">
        <f>-AW765/1000</f>
        <v>0</v>
      </c>
      <c r="AR93" s="42"/>
      <c r="AS93" s="42"/>
      <c r="AT93" s="43"/>
      <c r="AZ93" s="18"/>
      <c r="BL93" s="120"/>
      <c r="BM93" s="118" t="s">
        <v>104</v>
      </c>
      <c r="BN93" s="118"/>
      <c r="BO93" s="118"/>
      <c r="BP93" s="118"/>
      <c r="BQ93" s="118"/>
      <c r="BR93" s="118"/>
      <c r="BS93" s="118"/>
      <c r="BT93" s="118"/>
      <c r="BU93" s="119">
        <v>66.400000000000006</v>
      </c>
      <c r="BV93" s="119"/>
      <c r="BW93" s="119"/>
      <c r="BX93" s="119">
        <v>2020</v>
      </c>
      <c r="BY93" s="119"/>
      <c r="BZ93" s="119"/>
      <c r="CA93" s="119"/>
    </row>
    <row r="94" spans="2:79" ht="11.25" customHeight="1" thickBot="1">
      <c r="B94" s="20"/>
      <c r="C94" s="30"/>
      <c r="D94" s="31"/>
      <c r="E94" s="44"/>
      <c r="F94" s="44"/>
      <c r="G94" s="46" t="s">
        <v>288</v>
      </c>
      <c r="H94" s="46"/>
      <c r="I94" s="46"/>
      <c r="J94" s="42">
        <f>AW661/1000000</f>
        <v>-39.510012072519139</v>
      </c>
      <c r="K94" s="42"/>
      <c r="L94" s="42"/>
      <c r="M94" s="43"/>
      <c r="N94" s="30"/>
      <c r="O94" s="31"/>
      <c r="P94" s="44"/>
      <c r="Q94" s="44"/>
      <c r="R94" s="46" t="s">
        <v>288</v>
      </c>
      <c r="S94" s="46"/>
      <c r="T94" s="46"/>
      <c r="U94" s="42">
        <f>-AW696/1000000</f>
        <v>-2.5572298612132816</v>
      </c>
      <c r="V94" s="42"/>
      <c r="W94" s="42"/>
      <c r="X94" s="43"/>
      <c r="Y94" s="32"/>
      <c r="Z94" s="33"/>
      <c r="AA94" s="45"/>
      <c r="AB94" s="45"/>
      <c r="AC94" s="52" t="s">
        <v>288</v>
      </c>
      <c r="AD94" s="52"/>
      <c r="AE94" s="52"/>
      <c r="AF94" s="50">
        <f>+AW727/1000000</f>
        <v>0</v>
      </c>
      <c r="AG94" s="50"/>
      <c r="AH94" s="50"/>
      <c r="AI94" s="51"/>
      <c r="AJ94" s="30"/>
      <c r="AK94" s="31"/>
      <c r="AL94" s="44"/>
      <c r="AM94" s="44"/>
      <c r="AN94" s="46" t="s">
        <v>288</v>
      </c>
      <c r="AO94" s="46"/>
      <c r="AP94" s="46"/>
      <c r="AQ94" s="42">
        <f>-AW766/1000000</f>
        <v>0</v>
      </c>
      <c r="AR94" s="42"/>
      <c r="AS94" s="42"/>
      <c r="AT94" s="43"/>
      <c r="AZ94" s="18"/>
      <c r="BL94" s="120"/>
      <c r="BM94" s="118" t="s">
        <v>105</v>
      </c>
      <c r="BN94" s="118"/>
      <c r="BO94" s="118"/>
      <c r="BP94" s="118"/>
      <c r="BQ94" s="118"/>
      <c r="BR94" s="118"/>
      <c r="BS94" s="118"/>
      <c r="BT94" s="118"/>
      <c r="BU94" s="119">
        <v>80.599999999999994</v>
      </c>
      <c r="BV94" s="119"/>
      <c r="BW94" s="119"/>
      <c r="BX94" s="119">
        <v>3290</v>
      </c>
      <c r="BY94" s="119"/>
      <c r="BZ94" s="119"/>
      <c r="CA94" s="119"/>
    </row>
    <row r="95" spans="2:79" ht="11.25" customHeight="1">
      <c r="B95" s="20"/>
      <c r="C95" s="30"/>
      <c r="D95" s="31"/>
      <c r="E95" s="44">
        <f>+AF16</f>
        <v>5</v>
      </c>
      <c r="F95" s="44"/>
      <c r="G95" s="46" t="s">
        <v>284</v>
      </c>
      <c r="H95" s="46"/>
      <c r="I95" s="46"/>
      <c r="J95" s="46">
        <f>AW662/1000</f>
        <v>-232.80683258214313</v>
      </c>
      <c r="K95" s="46"/>
      <c r="L95" s="46"/>
      <c r="M95" s="47"/>
      <c r="N95" s="30"/>
      <c r="O95" s="31"/>
      <c r="P95" s="44">
        <f>+AV43</f>
        <v>11</v>
      </c>
      <c r="Q95" s="44"/>
      <c r="R95" s="46" t="s">
        <v>284</v>
      </c>
      <c r="S95" s="46"/>
      <c r="T95" s="46"/>
      <c r="U95" s="46">
        <f>AW697/1000</f>
        <v>-982.37082204330807</v>
      </c>
      <c r="V95" s="46"/>
      <c r="W95" s="46"/>
      <c r="X95" s="47"/>
      <c r="Y95" s="40" t="str">
        <f>+AI16</f>
        <v>e14</v>
      </c>
      <c r="Z95" s="41"/>
      <c r="AA95" s="65">
        <f>+AF16</f>
        <v>5</v>
      </c>
      <c r="AB95" s="65"/>
      <c r="AC95" s="48" t="s">
        <v>284</v>
      </c>
      <c r="AD95" s="48"/>
      <c r="AE95" s="48"/>
      <c r="AF95" s="48">
        <f>-AW729/1000</f>
        <v>-8.6950177517882548</v>
      </c>
      <c r="AG95" s="48"/>
      <c r="AH95" s="48"/>
      <c r="AI95" s="49"/>
      <c r="AJ95" s="30"/>
      <c r="AK95" s="31"/>
      <c r="AL95" s="44">
        <f>+AV25</f>
        <v>9</v>
      </c>
      <c r="AM95" s="44"/>
      <c r="AN95" s="46" t="s">
        <v>284</v>
      </c>
      <c r="AO95" s="46"/>
      <c r="AP95" s="46"/>
      <c r="AQ95" s="46">
        <f>AW767/1000</f>
        <v>-326.94635480215538</v>
      </c>
      <c r="AR95" s="46"/>
      <c r="AS95" s="46"/>
      <c r="AT95" s="47"/>
      <c r="AZ95" s="18"/>
      <c r="BL95" s="120"/>
      <c r="BM95" s="118" t="s">
        <v>106</v>
      </c>
      <c r="BN95" s="118"/>
      <c r="BO95" s="118"/>
      <c r="BP95" s="118"/>
      <c r="BQ95" s="118"/>
      <c r="BR95" s="118"/>
      <c r="BS95" s="118"/>
      <c r="BT95" s="118"/>
      <c r="BU95" s="119">
        <v>97.1</v>
      </c>
      <c r="BV95" s="119"/>
      <c r="BW95" s="119"/>
      <c r="BX95" s="119">
        <v>5100</v>
      </c>
      <c r="BY95" s="119"/>
      <c r="BZ95" s="119"/>
      <c r="CA95" s="119"/>
    </row>
    <row r="96" spans="2:79" ht="11.25" customHeight="1">
      <c r="B96" s="20"/>
      <c r="C96" s="30"/>
      <c r="D96" s="31"/>
      <c r="E96" s="44"/>
      <c r="F96" s="44"/>
      <c r="G96" s="46" t="s">
        <v>286</v>
      </c>
      <c r="H96" s="46"/>
      <c r="I96" s="46"/>
      <c r="J96" s="46">
        <f>-AW663/1000</f>
        <v>-18.941605024317557</v>
      </c>
      <c r="K96" s="46"/>
      <c r="L96" s="46"/>
      <c r="M96" s="47"/>
      <c r="N96" s="30"/>
      <c r="O96" s="31"/>
      <c r="P96" s="44"/>
      <c r="Q96" s="44"/>
      <c r="R96" s="46" t="s">
        <v>286</v>
      </c>
      <c r="S96" s="46"/>
      <c r="T96" s="46"/>
      <c r="U96" s="46">
        <f>-AW698/1000</f>
        <v>-1.3443660360130161</v>
      </c>
      <c r="V96" s="46"/>
      <c r="W96" s="46"/>
      <c r="X96" s="47"/>
      <c r="Y96" s="30"/>
      <c r="Z96" s="31"/>
      <c r="AA96" s="44"/>
      <c r="AB96" s="44"/>
      <c r="AC96" s="46" t="s">
        <v>286</v>
      </c>
      <c r="AD96" s="46"/>
      <c r="AE96" s="46"/>
      <c r="AF96" s="42">
        <f>-AW730/1000</f>
        <v>-180</v>
      </c>
      <c r="AG96" s="42"/>
      <c r="AH96" s="42"/>
      <c r="AI96" s="43"/>
      <c r="AJ96" s="30"/>
      <c r="AK96" s="31"/>
      <c r="AL96" s="44"/>
      <c r="AM96" s="44"/>
      <c r="AN96" s="46" t="s">
        <v>286</v>
      </c>
      <c r="AO96" s="46"/>
      <c r="AP96" s="46"/>
      <c r="AQ96" s="46">
        <f>+AW768/1000</f>
        <v>0</v>
      </c>
      <c r="AR96" s="46"/>
      <c r="AS96" s="46"/>
      <c r="AT96" s="47"/>
      <c r="AZ96" s="18"/>
      <c r="BL96" s="120"/>
      <c r="BM96" s="118" t="s">
        <v>107</v>
      </c>
      <c r="BN96" s="118"/>
      <c r="BO96" s="118"/>
      <c r="BP96" s="118"/>
      <c r="BQ96" s="118"/>
      <c r="BR96" s="118"/>
      <c r="BS96" s="118"/>
      <c r="BT96" s="118"/>
      <c r="BU96" s="119">
        <v>113</v>
      </c>
      <c r="BV96" s="119"/>
      <c r="BW96" s="119"/>
      <c r="BX96" s="119">
        <v>7480</v>
      </c>
      <c r="BY96" s="119"/>
      <c r="BZ96" s="119"/>
      <c r="CA96" s="119"/>
    </row>
    <row r="97" spans="2:79" ht="11.25" customHeight="1" thickBot="1">
      <c r="B97" s="20"/>
      <c r="C97" s="32"/>
      <c r="D97" s="33"/>
      <c r="E97" s="45"/>
      <c r="F97" s="45"/>
      <c r="G97" s="52" t="s">
        <v>288</v>
      </c>
      <c r="H97" s="52"/>
      <c r="I97" s="52"/>
      <c r="J97" s="50">
        <f>-AW664/1000000</f>
        <v>17.314803000433834</v>
      </c>
      <c r="K97" s="50"/>
      <c r="L97" s="50"/>
      <c r="M97" s="51"/>
      <c r="N97" s="32"/>
      <c r="O97" s="33"/>
      <c r="P97" s="45"/>
      <c r="Q97" s="45"/>
      <c r="R97" s="52" t="s">
        <v>288</v>
      </c>
      <c r="S97" s="52"/>
      <c r="T97" s="52"/>
      <c r="U97" s="50">
        <f>AW699/1000000</f>
        <v>-7.665820798062712</v>
      </c>
      <c r="V97" s="50"/>
      <c r="W97" s="50"/>
      <c r="X97" s="51"/>
      <c r="Y97" s="30"/>
      <c r="Z97" s="31"/>
      <c r="AA97" s="44"/>
      <c r="AB97" s="44"/>
      <c r="AC97" s="46" t="s">
        <v>288</v>
      </c>
      <c r="AD97" s="46"/>
      <c r="AE97" s="46"/>
      <c r="AF97" s="42">
        <f>-AW731/1000000</f>
        <v>0</v>
      </c>
      <c r="AG97" s="42"/>
      <c r="AH97" s="42"/>
      <c r="AI97" s="43"/>
      <c r="AJ97" s="32"/>
      <c r="AK97" s="33"/>
      <c r="AL97" s="45"/>
      <c r="AM97" s="45"/>
      <c r="AN97" s="52" t="s">
        <v>288</v>
      </c>
      <c r="AO97" s="52"/>
      <c r="AP97" s="52"/>
      <c r="AQ97" s="50">
        <f>+AW769/1000000</f>
        <v>0</v>
      </c>
      <c r="AR97" s="50"/>
      <c r="AS97" s="50"/>
      <c r="AT97" s="51"/>
      <c r="AZ97" s="18"/>
      <c r="BL97" s="120"/>
      <c r="BM97" s="118" t="s">
        <v>108</v>
      </c>
      <c r="BN97" s="118"/>
      <c r="BO97" s="118"/>
      <c r="BP97" s="118"/>
      <c r="BQ97" s="118"/>
      <c r="BR97" s="118"/>
      <c r="BS97" s="118"/>
      <c r="BT97" s="118"/>
      <c r="BU97" s="119">
        <v>131</v>
      </c>
      <c r="BV97" s="119"/>
      <c r="BW97" s="119"/>
      <c r="BX97" s="119">
        <v>10640</v>
      </c>
      <c r="BY97" s="119"/>
      <c r="BZ97" s="119"/>
      <c r="CA97" s="119"/>
    </row>
    <row r="98" spans="2:79" ht="11.25" customHeight="1">
      <c r="B98" s="20"/>
      <c r="C98" s="40" t="str">
        <f>+AF12</f>
        <v>e5</v>
      </c>
      <c r="D98" s="41"/>
      <c r="E98" s="65">
        <f>+AF16</f>
        <v>5</v>
      </c>
      <c r="F98" s="65"/>
      <c r="G98" s="48" t="s">
        <v>284</v>
      </c>
      <c r="H98" s="48"/>
      <c r="I98" s="48"/>
      <c r="J98" s="48">
        <f>-AW666/1000</f>
        <v>-219.99999999999989</v>
      </c>
      <c r="K98" s="48"/>
      <c r="L98" s="48"/>
      <c r="M98" s="49"/>
      <c r="N98" s="40" t="str">
        <f>+AV48</f>
        <v>e10</v>
      </c>
      <c r="O98" s="41"/>
      <c r="P98" s="65">
        <f>+AV43</f>
        <v>11</v>
      </c>
      <c r="Q98" s="65"/>
      <c r="R98" s="48" t="s">
        <v>284</v>
      </c>
      <c r="S98" s="48"/>
      <c r="T98" s="48"/>
      <c r="U98" s="48">
        <f>-AW701/1000</f>
        <v>-1626.5000000000011</v>
      </c>
      <c r="V98" s="48"/>
      <c r="W98" s="48"/>
      <c r="X98" s="49"/>
      <c r="Y98" s="30"/>
      <c r="Z98" s="31"/>
      <c r="AA98" s="34" t="s">
        <v>306</v>
      </c>
      <c r="AB98" s="35"/>
      <c r="AC98" s="35"/>
      <c r="AD98" s="35"/>
      <c r="AE98" s="36"/>
      <c r="AF98" s="37">
        <f>R14*R54^2/8</f>
        <v>360</v>
      </c>
      <c r="AG98" s="38"/>
      <c r="AH98" s="38"/>
      <c r="AI98" s="39"/>
      <c r="AJ98" s="40" t="str">
        <f>+AN13</f>
        <v>e20</v>
      </c>
      <c r="AK98" s="41"/>
      <c r="AL98" s="65">
        <f>+AF16</f>
        <v>5</v>
      </c>
      <c r="AM98" s="65"/>
      <c r="AN98" s="48" t="s">
        <v>284</v>
      </c>
      <c r="AO98" s="48"/>
      <c r="AP98" s="48"/>
      <c r="AQ98" s="48">
        <f>-AW771/1000</f>
        <v>158.6032109632329</v>
      </c>
      <c r="AR98" s="48"/>
      <c r="AS98" s="48"/>
      <c r="AT98" s="49"/>
      <c r="AZ98" s="18"/>
      <c r="BL98" s="120"/>
      <c r="BM98" s="118" t="s">
        <v>109</v>
      </c>
      <c r="BN98" s="118"/>
      <c r="BO98" s="118"/>
      <c r="BP98" s="118"/>
      <c r="BQ98" s="118"/>
      <c r="BR98" s="118"/>
      <c r="BS98" s="118"/>
      <c r="BT98" s="118"/>
      <c r="BU98" s="119">
        <v>149</v>
      </c>
      <c r="BV98" s="119"/>
      <c r="BW98" s="119"/>
      <c r="BX98" s="119">
        <v>14600</v>
      </c>
      <c r="BY98" s="119"/>
      <c r="BZ98" s="119"/>
      <c r="CA98" s="119"/>
    </row>
    <row r="99" spans="2:79" ht="11.25" customHeight="1">
      <c r="B99" s="20"/>
      <c r="C99" s="30"/>
      <c r="D99" s="31"/>
      <c r="E99" s="44"/>
      <c r="F99" s="44"/>
      <c r="G99" s="46" t="s">
        <v>286</v>
      </c>
      <c r="H99" s="46"/>
      <c r="I99" s="46"/>
      <c r="J99" s="42">
        <f>AW667/1000</f>
        <v>6.1838582144409591</v>
      </c>
      <c r="K99" s="42"/>
      <c r="L99" s="42"/>
      <c r="M99" s="43"/>
      <c r="N99" s="30"/>
      <c r="O99" s="31"/>
      <c r="P99" s="44"/>
      <c r="Q99" s="44"/>
      <c r="R99" s="46" t="s">
        <v>286</v>
      </c>
      <c r="S99" s="46"/>
      <c r="T99" s="46"/>
      <c r="U99" s="42">
        <f>AW702/1000</f>
        <v>1.9164551995156143</v>
      </c>
      <c r="V99" s="42"/>
      <c r="W99" s="42"/>
      <c r="X99" s="43"/>
      <c r="Y99" s="30"/>
      <c r="Z99" s="31"/>
      <c r="AA99" s="44">
        <f>+AV16</f>
        <v>8</v>
      </c>
      <c r="AB99" s="44"/>
      <c r="AC99" s="46" t="s">
        <v>284</v>
      </c>
      <c r="AD99" s="46"/>
      <c r="AE99" s="46"/>
      <c r="AF99" s="46">
        <f>AW732/1000</f>
        <v>-8.6950177517882548</v>
      </c>
      <c r="AG99" s="46"/>
      <c r="AH99" s="46"/>
      <c r="AI99" s="47"/>
      <c r="AJ99" s="30"/>
      <c r="AK99" s="31"/>
      <c r="AL99" s="44"/>
      <c r="AM99" s="44"/>
      <c r="AN99" s="46" t="s">
        <v>286</v>
      </c>
      <c r="AO99" s="46"/>
      <c r="AP99" s="46"/>
      <c r="AQ99" s="42">
        <f>-AW772/1000</f>
        <v>0</v>
      </c>
      <c r="AR99" s="42"/>
      <c r="AS99" s="42"/>
      <c r="AT99" s="43"/>
      <c r="AZ99" s="18"/>
      <c r="BL99" s="120"/>
      <c r="BM99" s="118" t="s">
        <v>110</v>
      </c>
      <c r="BN99" s="118"/>
      <c r="BO99" s="118"/>
      <c r="BP99" s="118"/>
      <c r="BQ99" s="118"/>
      <c r="BR99" s="118"/>
      <c r="BS99" s="118"/>
      <c r="BT99" s="118"/>
      <c r="BU99" s="119">
        <v>200</v>
      </c>
      <c r="BV99" s="119"/>
      <c r="BW99" s="119"/>
      <c r="BX99" s="119">
        <v>24290</v>
      </c>
      <c r="BY99" s="119"/>
      <c r="BZ99" s="119"/>
      <c r="CA99" s="119"/>
    </row>
    <row r="100" spans="2:79" ht="11.25" customHeight="1">
      <c r="B100" s="20"/>
      <c r="C100" s="30"/>
      <c r="D100" s="31"/>
      <c r="E100" s="44"/>
      <c r="F100" s="44"/>
      <c r="G100" s="46" t="s">
        <v>288</v>
      </c>
      <c r="H100" s="46"/>
      <c r="I100" s="46"/>
      <c r="J100" s="42">
        <f>AW668/1000000</f>
        <v>17.314803000433937</v>
      </c>
      <c r="K100" s="42"/>
      <c r="L100" s="42"/>
      <c r="M100" s="43"/>
      <c r="N100" s="30"/>
      <c r="O100" s="31"/>
      <c r="P100" s="44"/>
      <c r="Q100" s="44"/>
      <c r="R100" s="46" t="s">
        <v>288</v>
      </c>
      <c r="S100" s="46"/>
      <c r="T100" s="46"/>
      <c r="U100" s="42">
        <f>-AW703/1000000</f>
        <v>-7.665820798062474</v>
      </c>
      <c r="V100" s="42"/>
      <c r="W100" s="42"/>
      <c r="X100" s="43"/>
      <c r="Y100" s="30"/>
      <c r="Z100" s="31"/>
      <c r="AA100" s="44"/>
      <c r="AB100" s="44"/>
      <c r="AC100" s="46" t="s">
        <v>286</v>
      </c>
      <c r="AD100" s="46"/>
      <c r="AE100" s="46"/>
      <c r="AF100" s="46">
        <f>+AW733/1000</f>
        <v>180</v>
      </c>
      <c r="AG100" s="46"/>
      <c r="AH100" s="46"/>
      <c r="AI100" s="47"/>
      <c r="AJ100" s="30"/>
      <c r="AK100" s="31"/>
      <c r="AL100" s="44"/>
      <c r="AM100" s="44"/>
      <c r="AN100" s="46" t="s">
        <v>288</v>
      </c>
      <c r="AO100" s="46"/>
      <c r="AP100" s="46"/>
      <c r="AQ100" s="42">
        <f>-AW773/1000000</f>
        <v>0</v>
      </c>
      <c r="AR100" s="42"/>
      <c r="AS100" s="42"/>
      <c r="AT100" s="43"/>
      <c r="AZ100" s="18"/>
      <c r="BL100" s="120"/>
      <c r="BM100" s="118" t="s">
        <v>111</v>
      </c>
      <c r="BN100" s="118"/>
      <c r="BO100" s="118"/>
      <c r="BP100" s="118"/>
      <c r="BQ100" s="118"/>
      <c r="BR100" s="118"/>
      <c r="BS100" s="118"/>
      <c r="BT100" s="118"/>
      <c r="BU100" s="119">
        <v>220</v>
      </c>
      <c r="BV100" s="119"/>
      <c r="BW100" s="119"/>
      <c r="BX100" s="119">
        <v>31310</v>
      </c>
      <c r="BY100" s="119"/>
      <c r="BZ100" s="119"/>
      <c r="CA100" s="119"/>
    </row>
    <row r="101" spans="2:79" ht="11.25" customHeight="1" thickBot="1">
      <c r="B101" s="20"/>
      <c r="C101" s="30"/>
      <c r="D101" s="31"/>
      <c r="E101" s="44">
        <f>+AF7</f>
        <v>6</v>
      </c>
      <c r="F101" s="44"/>
      <c r="G101" s="46" t="s">
        <v>284</v>
      </c>
      <c r="H101" s="46"/>
      <c r="I101" s="46"/>
      <c r="J101" s="46">
        <f>AW669/1000</f>
        <v>-219.99999999999989</v>
      </c>
      <c r="K101" s="46"/>
      <c r="L101" s="46"/>
      <c r="M101" s="47"/>
      <c r="N101" s="30"/>
      <c r="O101" s="31"/>
      <c r="P101" s="44">
        <f>+AV52</f>
        <v>12</v>
      </c>
      <c r="Q101" s="44"/>
      <c r="R101" s="46" t="s">
        <v>284</v>
      </c>
      <c r="S101" s="46"/>
      <c r="T101" s="46"/>
      <c r="U101" s="46">
        <f>AW704/1000</f>
        <v>-1626.5000000000011</v>
      </c>
      <c r="V101" s="46"/>
      <c r="W101" s="46"/>
      <c r="X101" s="47"/>
      <c r="Y101" s="32"/>
      <c r="Z101" s="33"/>
      <c r="AA101" s="45"/>
      <c r="AB101" s="45"/>
      <c r="AC101" s="52" t="s">
        <v>288</v>
      </c>
      <c r="AD101" s="52"/>
      <c r="AE101" s="52"/>
      <c r="AF101" s="52">
        <f>+AW734/1000000</f>
        <v>0</v>
      </c>
      <c r="AG101" s="52"/>
      <c r="AH101" s="52"/>
      <c r="AI101" s="53"/>
      <c r="AJ101" s="30"/>
      <c r="AK101" s="31"/>
      <c r="AL101" s="44">
        <f>+AV7</f>
        <v>7</v>
      </c>
      <c r="AM101" s="44"/>
      <c r="AN101" s="46" t="s">
        <v>284</v>
      </c>
      <c r="AO101" s="46"/>
      <c r="AP101" s="46"/>
      <c r="AQ101" s="46">
        <f>AW774/1000</f>
        <v>158.6032109632329</v>
      </c>
      <c r="AR101" s="46"/>
      <c r="AS101" s="46"/>
      <c r="AT101" s="47"/>
      <c r="AZ101" s="18"/>
      <c r="BL101" s="120"/>
      <c r="BM101" s="118" t="s">
        <v>112</v>
      </c>
      <c r="BN101" s="118"/>
      <c r="BO101" s="118"/>
      <c r="BP101" s="118"/>
      <c r="BQ101" s="118"/>
      <c r="BR101" s="118"/>
      <c r="BS101" s="118"/>
      <c r="BT101" s="118"/>
      <c r="BU101" s="119">
        <v>240</v>
      </c>
      <c r="BV101" s="119"/>
      <c r="BW101" s="119"/>
      <c r="BX101" s="119">
        <v>39550</v>
      </c>
      <c r="BY101" s="119"/>
      <c r="BZ101" s="119"/>
      <c r="CA101" s="119"/>
    </row>
    <row r="102" spans="2:79" ht="11.25" customHeight="1">
      <c r="B102" s="20"/>
      <c r="C102" s="30"/>
      <c r="D102" s="31"/>
      <c r="E102" s="44"/>
      <c r="F102" s="44"/>
      <c r="G102" s="46" t="s">
        <v>286</v>
      </c>
      <c r="H102" s="46"/>
      <c r="I102" s="46"/>
      <c r="J102" s="46">
        <f>-AW670/1000</f>
        <v>6.1838582144409591</v>
      </c>
      <c r="K102" s="46"/>
      <c r="L102" s="46"/>
      <c r="M102" s="47"/>
      <c r="N102" s="30"/>
      <c r="O102" s="31"/>
      <c r="P102" s="44"/>
      <c r="Q102" s="44"/>
      <c r="R102" s="46" t="s">
        <v>286</v>
      </c>
      <c r="S102" s="46"/>
      <c r="T102" s="46"/>
      <c r="U102" s="46">
        <f>-AW705/1000</f>
        <v>1.9164551995156143</v>
      </c>
      <c r="V102" s="46"/>
      <c r="W102" s="46"/>
      <c r="X102" s="47"/>
      <c r="Y102" s="40" t="str">
        <f>+AI7</f>
        <v>e15</v>
      </c>
      <c r="Z102" s="41"/>
      <c r="AA102" s="65">
        <f>+AF7</f>
        <v>6</v>
      </c>
      <c r="AB102" s="65"/>
      <c r="AC102" s="48" t="s">
        <v>284</v>
      </c>
      <c r="AD102" s="48"/>
      <c r="AE102" s="48"/>
      <c r="AF102" s="48">
        <f>-AW736/1000</f>
        <v>-143.81614178556018</v>
      </c>
      <c r="AG102" s="48"/>
      <c r="AH102" s="48"/>
      <c r="AI102" s="49"/>
      <c r="AJ102" s="30"/>
      <c r="AK102" s="31"/>
      <c r="AL102" s="44"/>
      <c r="AM102" s="44"/>
      <c r="AN102" s="46" t="s">
        <v>286</v>
      </c>
      <c r="AO102" s="46"/>
      <c r="AP102" s="46"/>
      <c r="AQ102" s="46">
        <f>+AW775/1000</f>
        <v>0</v>
      </c>
      <c r="AR102" s="46"/>
      <c r="AS102" s="46"/>
      <c r="AT102" s="47"/>
      <c r="AZ102" s="18"/>
      <c r="BL102" s="120"/>
      <c r="BM102" s="118" t="s">
        <v>113</v>
      </c>
      <c r="BN102" s="118"/>
      <c r="BO102" s="118"/>
      <c r="BP102" s="118"/>
      <c r="BQ102" s="118"/>
      <c r="BR102" s="118"/>
      <c r="BS102" s="118"/>
      <c r="BT102" s="118"/>
      <c r="BU102" s="119">
        <v>303</v>
      </c>
      <c r="BV102" s="119"/>
      <c r="BW102" s="119"/>
      <c r="BX102" s="119">
        <v>59200</v>
      </c>
      <c r="BY102" s="119"/>
      <c r="BZ102" s="119"/>
      <c r="CA102" s="119"/>
    </row>
    <row r="103" spans="2:79" ht="11.25" customHeight="1" thickBot="1">
      <c r="B103" s="20"/>
      <c r="C103" s="32"/>
      <c r="D103" s="33"/>
      <c r="E103" s="45"/>
      <c r="F103" s="45"/>
      <c r="G103" s="52" t="s">
        <v>288</v>
      </c>
      <c r="H103" s="52"/>
      <c r="I103" s="52"/>
      <c r="J103" s="52">
        <f>-AW671/1000000</f>
        <v>-2.9802322387695311E-14</v>
      </c>
      <c r="K103" s="52"/>
      <c r="L103" s="52"/>
      <c r="M103" s="53"/>
      <c r="N103" s="32"/>
      <c r="O103" s="33"/>
      <c r="P103" s="45"/>
      <c r="Q103" s="45"/>
      <c r="R103" s="52" t="s">
        <v>288</v>
      </c>
      <c r="S103" s="52"/>
      <c r="T103" s="52"/>
      <c r="U103" s="52">
        <f>AW706/1000000</f>
        <v>0</v>
      </c>
      <c r="V103" s="52"/>
      <c r="W103" s="52"/>
      <c r="X103" s="53"/>
      <c r="Y103" s="30"/>
      <c r="Z103" s="31"/>
      <c r="AA103" s="44"/>
      <c r="AB103" s="44"/>
      <c r="AC103" s="46" t="s">
        <v>286</v>
      </c>
      <c r="AD103" s="46"/>
      <c r="AE103" s="46"/>
      <c r="AF103" s="42">
        <f>-AW737/1000</f>
        <v>-220</v>
      </c>
      <c r="AG103" s="42"/>
      <c r="AH103" s="42"/>
      <c r="AI103" s="43"/>
      <c r="AJ103" s="32"/>
      <c r="AK103" s="33"/>
      <c r="AL103" s="45"/>
      <c r="AM103" s="45"/>
      <c r="AN103" s="52" t="s">
        <v>288</v>
      </c>
      <c r="AO103" s="52"/>
      <c r="AP103" s="52"/>
      <c r="AQ103" s="52">
        <f>+AW776/1000000</f>
        <v>0</v>
      </c>
      <c r="AR103" s="52"/>
      <c r="AS103" s="52"/>
      <c r="AT103" s="53"/>
      <c r="AZ103" s="18"/>
      <c r="BL103" s="120"/>
      <c r="BM103" s="118" t="s">
        <v>114</v>
      </c>
      <c r="BN103" s="118"/>
      <c r="BO103" s="118"/>
      <c r="BP103" s="118"/>
      <c r="BQ103" s="118"/>
      <c r="BR103" s="118"/>
      <c r="BS103" s="118"/>
      <c r="BT103" s="118"/>
      <c r="BU103" s="119">
        <v>225</v>
      </c>
      <c r="BV103" s="119"/>
      <c r="BW103" s="119"/>
      <c r="BX103" s="119">
        <v>40950</v>
      </c>
      <c r="BY103" s="119"/>
      <c r="BZ103" s="119"/>
      <c r="CA103" s="119"/>
    </row>
    <row r="104" spans="2:79" ht="11.25" customHeight="1">
      <c r="B104" s="20"/>
      <c r="Y104" s="30"/>
      <c r="Z104" s="31"/>
      <c r="AA104" s="44"/>
      <c r="AB104" s="44"/>
      <c r="AC104" s="46" t="s">
        <v>288</v>
      </c>
      <c r="AD104" s="46"/>
      <c r="AE104" s="46"/>
      <c r="AF104" s="42">
        <f>-AW738/1000000</f>
        <v>0</v>
      </c>
      <c r="AG104" s="42"/>
      <c r="AH104" s="42"/>
      <c r="AI104" s="43"/>
      <c r="AZ104" s="18"/>
      <c r="BL104" s="120"/>
      <c r="BM104" s="118" t="s">
        <v>115</v>
      </c>
      <c r="BN104" s="118"/>
      <c r="BO104" s="118"/>
      <c r="BP104" s="118"/>
      <c r="BQ104" s="118"/>
      <c r="BR104" s="118"/>
      <c r="BS104" s="118"/>
      <c r="BT104" s="118"/>
      <c r="BU104" s="119">
        <v>312</v>
      </c>
      <c r="BV104" s="119"/>
      <c r="BW104" s="119"/>
      <c r="BX104" s="119">
        <v>68130</v>
      </c>
      <c r="BY104" s="119"/>
      <c r="BZ104" s="119"/>
      <c r="CA104" s="119"/>
    </row>
    <row r="105" spans="2:79" ht="11.25" customHeight="1">
      <c r="B105" s="20"/>
      <c r="Y105" s="30"/>
      <c r="Z105" s="31"/>
      <c r="AA105" s="34" t="s">
        <v>306</v>
      </c>
      <c r="AB105" s="35"/>
      <c r="AC105" s="35"/>
      <c r="AD105" s="35"/>
      <c r="AE105" s="36"/>
      <c r="AF105" s="37">
        <f>R5*R54^2/8</f>
        <v>440</v>
      </c>
      <c r="AG105" s="38"/>
      <c r="AH105" s="38"/>
      <c r="AI105" s="39"/>
      <c r="AZ105" s="18"/>
      <c r="BL105" s="120"/>
      <c r="BM105" s="118" t="s">
        <v>116</v>
      </c>
      <c r="BN105" s="118"/>
      <c r="BO105" s="118"/>
      <c r="BP105" s="118"/>
      <c r="BQ105" s="118"/>
      <c r="BR105" s="118"/>
      <c r="BS105" s="118"/>
      <c r="BT105" s="118"/>
      <c r="BU105" s="119">
        <v>316</v>
      </c>
      <c r="BV105" s="119"/>
      <c r="BW105" s="119"/>
      <c r="BX105" s="119">
        <v>76770</v>
      </c>
      <c r="BY105" s="119"/>
      <c r="BZ105" s="119"/>
      <c r="CA105" s="119"/>
    </row>
    <row r="106" spans="2:79" ht="11.25" customHeight="1">
      <c r="B106" s="20"/>
      <c r="Y106" s="30"/>
      <c r="Z106" s="31"/>
      <c r="AA106" s="44">
        <f>+AV7</f>
        <v>7</v>
      </c>
      <c r="AB106" s="44"/>
      <c r="AC106" s="46" t="s">
        <v>284</v>
      </c>
      <c r="AD106" s="46"/>
      <c r="AE106" s="46"/>
      <c r="AF106" s="46">
        <f>AW739/1000</f>
        <v>-143.81614178556018</v>
      </c>
      <c r="AG106" s="46"/>
      <c r="AH106" s="46"/>
      <c r="AI106" s="47"/>
      <c r="AZ106" s="18"/>
      <c r="BL106" s="120"/>
      <c r="BM106" s="118" t="s">
        <v>117</v>
      </c>
      <c r="BN106" s="118"/>
      <c r="BO106" s="118"/>
      <c r="BP106" s="118"/>
      <c r="BQ106" s="118"/>
      <c r="BR106" s="118"/>
      <c r="BS106" s="118"/>
      <c r="BT106" s="118"/>
      <c r="BU106" s="119">
        <v>319</v>
      </c>
      <c r="BV106" s="119"/>
      <c r="BW106" s="119"/>
      <c r="BX106" s="119">
        <v>84870</v>
      </c>
      <c r="BY106" s="119"/>
      <c r="BZ106" s="119"/>
      <c r="CA106" s="119"/>
    </row>
    <row r="107" spans="2:79" ht="11.25" customHeight="1">
      <c r="B107" s="20"/>
      <c r="Y107" s="30"/>
      <c r="Z107" s="31"/>
      <c r="AA107" s="44"/>
      <c r="AB107" s="44"/>
      <c r="AC107" s="46" t="s">
        <v>286</v>
      </c>
      <c r="AD107" s="46"/>
      <c r="AE107" s="46"/>
      <c r="AF107" s="46">
        <f>+AW740/1000</f>
        <v>220</v>
      </c>
      <c r="AG107" s="46"/>
      <c r="AH107" s="46"/>
      <c r="AI107" s="47"/>
      <c r="AZ107" s="18"/>
      <c r="BL107" s="120"/>
      <c r="BM107" s="118" t="s">
        <v>118</v>
      </c>
      <c r="BN107" s="118"/>
      <c r="BO107" s="118"/>
      <c r="BP107" s="118"/>
      <c r="BQ107" s="118"/>
      <c r="BR107" s="118"/>
      <c r="BS107" s="118"/>
      <c r="BT107" s="118"/>
      <c r="BU107" s="119">
        <v>326</v>
      </c>
      <c r="BV107" s="119"/>
      <c r="BW107" s="119"/>
      <c r="BX107" s="119">
        <v>104100</v>
      </c>
      <c r="BY107" s="119"/>
      <c r="BZ107" s="119"/>
      <c r="CA107" s="119"/>
    </row>
    <row r="108" spans="2:79" ht="11.25" customHeight="1" thickBot="1">
      <c r="B108" s="20"/>
      <c r="Y108" s="32"/>
      <c r="Z108" s="33"/>
      <c r="AA108" s="45"/>
      <c r="AB108" s="45"/>
      <c r="AC108" s="52" t="s">
        <v>288</v>
      </c>
      <c r="AD108" s="52"/>
      <c r="AE108" s="52"/>
      <c r="AF108" s="52">
        <f>+AW741/1000000</f>
        <v>0</v>
      </c>
      <c r="AG108" s="52"/>
      <c r="AH108" s="52"/>
      <c r="AI108" s="53"/>
      <c r="AZ108" s="18"/>
      <c r="BL108" s="120"/>
      <c r="BM108" s="118" t="s">
        <v>119</v>
      </c>
      <c r="BN108" s="118"/>
      <c r="BO108" s="118"/>
      <c r="BP108" s="118"/>
      <c r="BQ108" s="118"/>
      <c r="BR108" s="118"/>
      <c r="BS108" s="118"/>
      <c r="BT108" s="118"/>
      <c r="BU108" s="119">
        <v>335</v>
      </c>
      <c r="BV108" s="119"/>
      <c r="BW108" s="119"/>
      <c r="BX108" s="119">
        <v>131500</v>
      </c>
      <c r="BY108" s="119"/>
      <c r="BZ108" s="119"/>
      <c r="CA108" s="119"/>
    </row>
    <row r="109" spans="2:79" ht="11.25" customHeight="1" thickBot="1">
      <c r="B109" s="23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5"/>
      <c r="BL109" s="120"/>
      <c r="BM109" s="118" t="s">
        <v>120</v>
      </c>
      <c r="BN109" s="118"/>
      <c r="BO109" s="118"/>
      <c r="BP109" s="118"/>
      <c r="BQ109" s="118"/>
      <c r="BR109" s="118"/>
      <c r="BS109" s="118"/>
      <c r="BT109" s="118"/>
      <c r="BU109" s="119">
        <v>344</v>
      </c>
      <c r="BV109" s="119"/>
      <c r="BW109" s="119"/>
      <c r="BX109" s="119">
        <v>161900</v>
      </c>
      <c r="BY109" s="119"/>
      <c r="BZ109" s="119"/>
      <c r="CA109" s="119"/>
    </row>
    <row r="110" spans="2:79" ht="11.25" customHeight="1">
      <c r="BL110" s="120"/>
      <c r="BM110" s="118" t="s">
        <v>121</v>
      </c>
      <c r="BN110" s="118"/>
      <c r="BO110" s="118"/>
      <c r="BP110" s="118"/>
      <c r="BQ110" s="118"/>
      <c r="BR110" s="118"/>
      <c r="BS110" s="118"/>
      <c r="BT110" s="118"/>
      <c r="BU110" s="119">
        <v>354</v>
      </c>
      <c r="BV110" s="119"/>
      <c r="BW110" s="119"/>
      <c r="BX110" s="119">
        <v>198000</v>
      </c>
      <c r="BY110" s="119"/>
      <c r="BZ110" s="119"/>
      <c r="CA110" s="119"/>
    </row>
    <row r="111" spans="2:79" ht="11.25" customHeight="1">
      <c r="BL111" s="120"/>
      <c r="BM111" s="118" t="s">
        <v>122</v>
      </c>
      <c r="BN111" s="118"/>
      <c r="BO111" s="118"/>
      <c r="BP111" s="118"/>
      <c r="BQ111" s="118"/>
      <c r="BR111" s="118"/>
      <c r="BS111" s="118"/>
      <c r="BT111" s="118"/>
      <c r="BU111" s="119">
        <v>364</v>
      </c>
      <c r="BV111" s="119"/>
      <c r="BW111" s="119"/>
      <c r="BX111" s="119">
        <v>237400</v>
      </c>
      <c r="BY111" s="119"/>
      <c r="BZ111" s="119"/>
      <c r="CA111" s="119"/>
    </row>
    <row r="112" spans="2:79" ht="11.25" customHeight="1">
      <c r="BL112" s="120"/>
      <c r="BM112" s="118" t="s">
        <v>123</v>
      </c>
      <c r="BN112" s="118"/>
      <c r="BO112" s="118"/>
      <c r="BP112" s="118"/>
      <c r="BQ112" s="118"/>
      <c r="BR112" s="118"/>
      <c r="BS112" s="118"/>
      <c r="BT112" s="118"/>
      <c r="BU112" s="119">
        <v>374</v>
      </c>
      <c r="BV112" s="119"/>
      <c r="BW112" s="119"/>
      <c r="BX112" s="119">
        <v>281700</v>
      </c>
      <c r="BY112" s="119"/>
      <c r="BZ112" s="119"/>
      <c r="CA112" s="119"/>
    </row>
    <row r="113" spans="2:79" ht="11.25" customHeight="1">
      <c r="BL113" s="120"/>
      <c r="BM113" s="118" t="s">
        <v>124</v>
      </c>
      <c r="BN113" s="118"/>
      <c r="BO113" s="118"/>
      <c r="BP113" s="118"/>
      <c r="BQ113" s="118"/>
      <c r="BR113" s="118"/>
      <c r="BS113" s="118"/>
      <c r="BT113" s="118"/>
      <c r="BU113" s="119">
        <v>383</v>
      </c>
      <c r="BV113" s="119"/>
      <c r="BW113" s="119"/>
      <c r="BX113" s="119">
        <v>329300</v>
      </c>
      <c r="BY113" s="119"/>
      <c r="BZ113" s="119"/>
      <c r="CA113" s="119"/>
    </row>
    <row r="114" spans="2:79" ht="11.25" customHeight="1">
      <c r="BL114" s="120"/>
      <c r="BM114" s="118" t="s">
        <v>125</v>
      </c>
      <c r="BN114" s="118"/>
      <c r="BO114" s="118"/>
      <c r="BP114" s="118"/>
      <c r="BQ114" s="118"/>
      <c r="BR114" s="118"/>
      <c r="BS114" s="118"/>
      <c r="BT114" s="118"/>
      <c r="BU114" s="119">
        <v>404</v>
      </c>
      <c r="BV114" s="119"/>
      <c r="BW114" s="119"/>
      <c r="BX114" s="119">
        <v>442600</v>
      </c>
      <c r="BY114" s="119"/>
      <c r="BZ114" s="119"/>
      <c r="CA114" s="119"/>
    </row>
    <row r="115" spans="2:79" ht="11.25" customHeight="1">
      <c r="BL115" s="120"/>
      <c r="BM115" s="118" t="s">
        <v>126</v>
      </c>
      <c r="BN115" s="118"/>
      <c r="BO115" s="118"/>
      <c r="BP115" s="118"/>
      <c r="BQ115" s="118"/>
      <c r="BR115" s="118"/>
      <c r="BS115" s="118"/>
      <c r="BT115" s="118"/>
      <c r="BU115" s="119">
        <v>424</v>
      </c>
      <c r="BV115" s="119"/>
      <c r="BW115" s="119"/>
      <c r="BX115" s="119">
        <v>570400</v>
      </c>
      <c r="BY115" s="119"/>
      <c r="BZ115" s="119"/>
      <c r="CA115" s="119"/>
    </row>
    <row r="116" spans="2:79" ht="11.25" customHeight="1">
      <c r="BL116" s="120"/>
      <c r="BM116" s="118" t="s">
        <v>127</v>
      </c>
      <c r="BN116" s="118"/>
      <c r="BO116" s="118"/>
      <c r="BP116" s="118"/>
      <c r="BQ116" s="118"/>
      <c r="BR116" s="118"/>
      <c r="BS116" s="118"/>
      <c r="BT116" s="118"/>
      <c r="BU116" s="119">
        <v>444</v>
      </c>
      <c r="BV116" s="119"/>
      <c r="BW116" s="119"/>
      <c r="BX116" s="119">
        <v>772300</v>
      </c>
      <c r="BY116" s="119"/>
      <c r="BZ116" s="119"/>
      <c r="CA116" s="119"/>
    </row>
    <row r="117" spans="2:79" ht="11.25" customHeight="1">
      <c r="BL117" s="5"/>
      <c r="BM117" s="117" t="s">
        <v>128</v>
      </c>
      <c r="BN117" s="117"/>
      <c r="BO117" s="117"/>
      <c r="BP117" s="117"/>
      <c r="BQ117" s="117"/>
      <c r="BR117" s="117"/>
      <c r="BS117" s="117"/>
      <c r="BT117" s="117"/>
      <c r="BU117" s="117"/>
      <c r="BV117" s="117"/>
      <c r="BW117" s="117"/>
      <c r="BX117" s="117"/>
      <c r="BY117" s="117"/>
      <c r="BZ117" s="117"/>
      <c r="CA117" s="117"/>
    </row>
    <row r="118" spans="2:79" ht="11.25" customHeight="1">
      <c r="BL118" s="5"/>
      <c r="BM118" s="117" t="s">
        <v>128</v>
      </c>
      <c r="BN118" s="117"/>
      <c r="BO118" s="117"/>
      <c r="BP118" s="117"/>
      <c r="BQ118" s="117"/>
      <c r="BR118" s="117"/>
      <c r="BS118" s="117"/>
      <c r="BT118" s="117"/>
      <c r="BU118" s="117"/>
      <c r="BV118" s="117"/>
      <c r="BW118" s="117"/>
      <c r="BX118" s="117"/>
      <c r="BY118" s="117"/>
      <c r="BZ118" s="117"/>
      <c r="CA118" s="117"/>
    </row>
    <row r="119" spans="2:79" ht="11.25" customHeight="1">
      <c r="BL119" s="5"/>
      <c r="BM119" s="117" t="s">
        <v>128</v>
      </c>
      <c r="BN119" s="117"/>
      <c r="BO119" s="117"/>
      <c r="BP119" s="117"/>
      <c r="BQ119" s="117"/>
      <c r="BR119" s="117"/>
      <c r="BS119" s="117"/>
      <c r="BT119" s="117"/>
      <c r="BU119" s="117"/>
      <c r="BV119" s="117"/>
      <c r="BW119" s="117"/>
      <c r="BX119" s="117"/>
      <c r="BY119" s="117"/>
      <c r="BZ119" s="117"/>
      <c r="CA119" s="117"/>
    </row>
    <row r="120" spans="2:79" ht="11.25" customHeight="1">
      <c r="BL120" s="5"/>
      <c r="BM120" s="117" t="s">
        <v>128</v>
      </c>
      <c r="BN120" s="117"/>
      <c r="BO120" s="117"/>
      <c r="BP120" s="117"/>
      <c r="BQ120" s="117"/>
      <c r="BR120" s="117"/>
      <c r="BS120" s="117"/>
      <c r="BT120" s="117"/>
      <c r="BU120" s="117"/>
      <c r="BV120" s="117"/>
      <c r="BW120" s="117"/>
      <c r="BX120" s="117"/>
      <c r="BY120" s="117"/>
      <c r="BZ120" s="117"/>
      <c r="CA120" s="117"/>
    </row>
    <row r="121" spans="2:79" ht="11.25" customHeight="1">
      <c r="BL121" s="5"/>
      <c r="BM121" s="117" t="s">
        <v>128</v>
      </c>
      <c r="BN121" s="117"/>
      <c r="BO121" s="117"/>
      <c r="BP121" s="117"/>
      <c r="BQ121" s="117"/>
      <c r="BR121" s="117"/>
      <c r="BS121" s="117"/>
      <c r="BT121" s="117"/>
      <c r="BU121" s="117"/>
      <c r="BV121" s="117"/>
      <c r="BW121" s="117"/>
      <c r="BX121" s="117"/>
      <c r="BY121" s="117"/>
      <c r="BZ121" s="117"/>
      <c r="CA121" s="117"/>
    </row>
    <row r="122" spans="2:79" ht="11.25" customHeight="1">
      <c r="BL122" s="5"/>
      <c r="BM122" s="117" t="s">
        <v>128</v>
      </c>
      <c r="BN122" s="117"/>
      <c r="BO122" s="117"/>
      <c r="BP122" s="117"/>
      <c r="BQ122" s="117"/>
      <c r="BR122" s="117"/>
      <c r="BS122" s="117"/>
      <c r="BT122" s="117"/>
      <c r="BU122" s="117"/>
      <c r="BV122" s="117"/>
      <c r="BW122" s="117"/>
      <c r="BX122" s="117"/>
      <c r="BY122" s="117"/>
      <c r="BZ122" s="117"/>
      <c r="CA122" s="117"/>
    </row>
    <row r="123" spans="2:79" ht="11.25" customHeight="1">
      <c r="BL123" s="5"/>
      <c r="BM123" s="117" t="s">
        <v>128</v>
      </c>
      <c r="BN123" s="117"/>
      <c r="BO123" s="117"/>
      <c r="BP123" s="117"/>
      <c r="BQ123" s="117"/>
      <c r="BR123" s="117"/>
      <c r="BS123" s="117"/>
      <c r="BT123" s="117"/>
      <c r="BU123" s="117"/>
      <c r="BV123" s="117"/>
      <c r="BW123" s="117"/>
      <c r="BX123" s="117"/>
      <c r="BY123" s="117"/>
      <c r="BZ123" s="117"/>
      <c r="CA123" s="117"/>
    </row>
    <row r="124" spans="2:79" ht="11.25" customHeight="1">
      <c r="BL124" s="5"/>
      <c r="BM124" s="117" t="s">
        <v>128</v>
      </c>
      <c r="BN124" s="117"/>
      <c r="BO124" s="117"/>
      <c r="BP124" s="117"/>
      <c r="BQ124" s="117"/>
      <c r="BR124" s="117"/>
      <c r="BS124" s="117"/>
      <c r="BT124" s="117"/>
      <c r="BU124" s="117"/>
      <c r="BV124" s="117"/>
      <c r="BW124" s="117"/>
      <c r="BX124" s="117"/>
      <c r="BY124" s="117"/>
      <c r="BZ124" s="117"/>
      <c r="CA124" s="117"/>
    </row>
    <row r="125" spans="2:79" ht="11.25" customHeight="1">
      <c r="BL125" s="5"/>
      <c r="BM125" s="117" t="s">
        <v>128</v>
      </c>
      <c r="BN125" s="117"/>
      <c r="BO125" s="117"/>
      <c r="BP125" s="117"/>
      <c r="BQ125" s="117"/>
      <c r="BR125" s="117"/>
      <c r="BS125" s="117"/>
      <c r="BT125" s="117"/>
      <c r="BU125" s="117"/>
      <c r="BV125" s="117"/>
      <c r="BW125" s="117"/>
      <c r="BX125" s="117"/>
      <c r="BY125" s="117"/>
      <c r="BZ125" s="117"/>
      <c r="CA125" s="117"/>
    </row>
    <row r="126" spans="2:79" ht="11.25" customHeight="1"/>
    <row r="127" spans="2:79" ht="11.25" hidden="1" customHeight="1"/>
    <row r="128" spans="2:79" ht="11.25" hidden="1" customHeight="1">
      <c r="B128" s="7"/>
      <c r="H128" s="8"/>
    </row>
    <row r="129" spans="2:58" ht="11.25" hidden="1" customHeight="1">
      <c r="B129" s="7"/>
      <c r="H129" s="27" t="s">
        <v>156</v>
      </c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2:58" ht="11.25" hidden="1" customHeight="1" thickBot="1">
      <c r="B130" s="7"/>
      <c r="H130" s="54" t="s">
        <v>157</v>
      </c>
      <c r="I130" s="54"/>
      <c r="J130" s="116" t="s">
        <v>158</v>
      </c>
      <c r="K130" s="54"/>
      <c r="L130" s="54"/>
      <c r="M130" s="54" t="s">
        <v>159</v>
      </c>
      <c r="N130" s="54"/>
      <c r="O130" s="54"/>
      <c r="P130" s="54" t="s">
        <v>160</v>
      </c>
      <c r="Q130" s="54"/>
      <c r="R130" s="54"/>
      <c r="S130" s="54" t="s">
        <v>161</v>
      </c>
      <c r="T130" s="54"/>
      <c r="U130" s="54"/>
      <c r="V130" s="54"/>
      <c r="W130" s="54"/>
      <c r="X130" s="54" t="s">
        <v>162</v>
      </c>
      <c r="Y130" s="54"/>
      <c r="Z130" s="54"/>
      <c r="AA130" s="54"/>
      <c r="AB130" s="54"/>
      <c r="AC130" s="54" t="s">
        <v>296</v>
      </c>
      <c r="AD130" s="54"/>
      <c r="AE130" s="54"/>
      <c r="AF130" s="54"/>
      <c r="AG130" s="54"/>
      <c r="AH130" s="54" t="s">
        <v>163</v>
      </c>
      <c r="AI130" s="54"/>
      <c r="AJ130" s="54"/>
      <c r="AK130" s="54"/>
      <c r="AL130" s="54"/>
      <c r="AM130" s="54" t="s">
        <v>298</v>
      </c>
      <c r="AN130" s="54"/>
      <c r="AO130" s="54"/>
      <c r="AP130" s="54"/>
      <c r="AQ130" s="54"/>
      <c r="AR130" s="54" t="s">
        <v>164</v>
      </c>
      <c r="AS130" s="54"/>
      <c r="AT130" s="54"/>
      <c r="AU130" s="54"/>
      <c r="AV130" s="54"/>
      <c r="AW130" s="54" t="s">
        <v>300</v>
      </c>
      <c r="AX130" s="54"/>
      <c r="AY130" s="54"/>
      <c r="AZ130" s="54"/>
      <c r="BA130" s="54"/>
      <c r="BB130" s="54" t="s">
        <v>165</v>
      </c>
      <c r="BC130" s="54"/>
      <c r="BD130" s="54"/>
      <c r="BE130" s="54"/>
      <c r="BF130" s="54"/>
    </row>
    <row r="131" spans="2:58" ht="11.25" hidden="1" customHeight="1" thickTop="1">
      <c r="B131" s="7"/>
      <c r="H131" s="72" t="str">
        <f>+AF48</f>
        <v>e1</v>
      </c>
      <c r="I131" s="72"/>
      <c r="J131" s="42">
        <f>+K47</f>
        <v>23130</v>
      </c>
      <c r="K131" s="42"/>
      <c r="L131" s="42"/>
      <c r="M131" s="42">
        <f>+L47</f>
        <v>84.5</v>
      </c>
      <c r="N131" s="42"/>
      <c r="O131" s="42"/>
      <c r="P131" s="42">
        <f>+E47*100</f>
        <v>400</v>
      </c>
      <c r="Q131" s="42"/>
      <c r="R131" s="42"/>
      <c r="S131" s="42">
        <f t="shared" ref="S131:S150" si="0">+M131*100*$AD$5/(P131*10)</f>
        <v>422500</v>
      </c>
      <c r="T131" s="42"/>
      <c r="U131" s="42"/>
      <c r="V131" s="42"/>
      <c r="W131" s="42"/>
      <c r="X131" s="42">
        <f t="shared" ref="X131:X150" si="1">12*$AD$5*J131*10000/(P131*10)^3</f>
        <v>8673.75</v>
      </c>
      <c r="Y131" s="42"/>
      <c r="Z131" s="42"/>
      <c r="AA131" s="42"/>
      <c r="AB131" s="42"/>
      <c r="AC131" s="42">
        <f>3*$AD$5*J131*10000/(P131*10)^3</f>
        <v>2168.4375</v>
      </c>
      <c r="AD131" s="42"/>
      <c r="AE131" s="42"/>
      <c r="AF131" s="42"/>
      <c r="AG131" s="42"/>
      <c r="AH131" s="42">
        <f t="shared" ref="AH131:AH150" si="2">6*$AD$5*J131*10000/(P131*10)^2</f>
        <v>17347500</v>
      </c>
      <c r="AI131" s="42"/>
      <c r="AJ131" s="42"/>
      <c r="AK131" s="42"/>
      <c r="AL131" s="42"/>
      <c r="AM131" s="42">
        <f>3*$AD$5*J131*10000/(P131*10)^2</f>
        <v>8673750</v>
      </c>
      <c r="AN131" s="42"/>
      <c r="AO131" s="42"/>
      <c r="AP131" s="42"/>
      <c r="AQ131" s="42"/>
      <c r="AR131" s="42">
        <f t="shared" ref="AR131:AR150" si="3">4*$AD$5*J131*10000/(P131*10)</f>
        <v>46260000000</v>
      </c>
      <c r="AS131" s="42"/>
      <c r="AT131" s="42"/>
      <c r="AU131" s="42"/>
      <c r="AV131" s="42"/>
      <c r="AW131" s="42">
        <f>3*$AD$5*J131*10000/(P131*10)</f>
        <v>34695000000</v>
      </c>
      <c r="AX131" s="42"/>
      <c r="AY131" s="42"/>
      <c r="AZ131" s="42"/>
      <c r="BA131" s="42"/>
      <c r="BB131" s="42">
        <f t="shared" ref="BB131:BB150" si="4">+AR131/2</f>
        <v>23130000000</v>
      </c>
      <c r="BC131" s="42"/>
      <c r="BD131" s="42"/>
      <c r="BE131" s="42"/>
      <c r="BF131" s="42"/>
    </row>
    <row r="132" spans="2:58" ht="11.25" hidden="1" customHeight="1">
      <c r="B132" s="7"/>
      <c r="H132" s="44" t="str">
        <f>+AF39</f>
        <v>e2</v>
      </c>
      <c r="I132" s="44"/>
      <c r="J132" s="46">
        <f>+K38</f>
        <v>23130</v>
      </c>
      <c r="K132" s="46"/>
      <c r="L132" s="46"/>
      <c r="M132" s="46">
        <f>+L38</f>
        <v>84.5</v>
      </c>
      <c r="N132" s="46"/>
      <c r="O132" s="46"/>
      <c r="P132" s="46">
        <f>+E38*100</f>
        <v>380</v>
      </c>
      <c r="Q132" s="46"/>
      <c r="R132" s="46"/>
      <c r="S132" s="42">
        <f t="shared" si="0"/>
        <v>444736.84210526315</v>
      </c>
      <c r="T132" s="42"/>
      <c r="U132" s="42"/>
      <c r="V132" s="42"/>
      <c r="W132" s="42"/>
      <c r="X132" s="42">
        <f t="shared" si="1"/>
        <v>10116.635077999708</v>
      </c>
      <c r="Y132" s="42"/>
      <c r="Z132" s="42"/>
      <c r="AA132" s="42"/>
      <c r="AB132" s="42"/>
      <c r="AC132" s="42">
        <f t="shared" ref="AC132:AC150" si="5">3*$AD$5*J132*10000/(P132*10)^3</f>
        <v>2529.1587694999271</v>
      </c>
      <c r="AD132" s="42"/>
      <c r="AE132" s="42"/>
      <c r="AF132" s="42"/>
      <c r="AG132" s="42"/>
      <c r="AH132" s="42">
        <f t="shared" si="2"/>
        <v>19221606.648199446</v>
      </c>
      <c r="AI132" s="42"/>
      <c r="AJ132" s="42"/>
      <c r="AK132" s="42"/>
      <c r="AL132" s="42"/>
      <c r="AM132" s="42">
        <f t="shared" ref="AM132:AM150" si="6">3*$AD$5*J132*10000/(P132*10)^2</f>
        <v>9610803.3240997232</v>
      </c>
      <c r="AN132" s="42"/>
      <c r="AO132" s="42"/>
      <c r="AP132" s="42"/>
      <c r="AQ132" s="42"/>
      <c r="AR132" s="42">
        <f t="shared" si="3"/>
        <v>48694736842.105263</v>
      </c>
      <c r="AS132" s="42"/>
      <c r="AT132" s="42"/>
      <c r="AU132" s="42"/>
      <c r="AV132" s="42"/>
      <c r="AW132" s="42">
        <f t="shared" ref="AW132:AW150" si="7">3*$AD$5*J132*10000/(P132*10)</f>
        <v>36521052631.578949</v>
      </c>
      <c r="AX132" s="42"/>
      <c r="AY132" s="42"/>
      <c r="AZ132" s="42"/>
      <c r="BA132" s="42"/>
      <c r="BB132" s="42">
        <f t="shared" si="4"/>
        <v>24347368421.052631</v>
      </c>
      <c r="BC132" s="42"/>
      <c r="BD132" s="42"/>
      <c r="BE132" s="42"/>
      <c r="BF132" s="42"/>
    </row>
    <row r="133" spans="2:58" ht="11.25" hidden="1" customHeight="1">
      <c r="B133" s="7"/>
      <c r="H133" s="44" t="str">
        <f>+AF30</f>
        <v>e3</v>
      </c>
      <c r="I133" s="44"/>
      <c r="J133" s="46">
        <f>+K29</f>
        <v>23130</v>
      </c>
      <c r="K133" s="46"/>
      <c r="L133" s="46"/>
      <c r="M133" s="46">
        <f>+L29</f>
        <v>84.5</v>
      </c>
      <c r="N133" s="46"/>
      <c r="O133" s="46"/>
      <c r="P133" s="46">
        <f>+E29*100</f>
        <v>350</v>
      </c>
      <c r="Q133" s="46"/>
      <c r="R133" s="46"/>
      <c r="S133" s="42">
        <f t="shared" si="0"/>
        <v>482857.14285714284</v>
      </c>
      <c r="T133" s="42"/>
      <c r="U133" s="42"/>
      <c r="V133" s="42"/>
      <c r="W133" s="42"/>
      <c r="X133" s="42">
        <f t="shared" si="1"/>
        <v>12947.405247813411</v>
      </c>
      <c r="Y133" s="42"/>
      <c r="Z133" s="42"/>
      <c r="AA133" s="42"/>
      <c r="AB133" s="42"/>
      <c r="AC133" s="42">
        <f t="shared" si="5"/>
        <v>3236.8513119533527</v>
      </c>
      <c r="AD133" s="42"/>
      <c r="AE133" s="42"/>
      <c r="AF133" s="42"/>
      <c r="AG133" s="42"/>
      <c r="AH133" s="42">
        <f t="shared" si="2"/>
        <v>22657959.183673471</v>
      </c>
      <c r="AI133" s="42"/>
      <c r="AJ133" s="42"/>
      <c r="AK133" s="42"/>
      <c r="AL133" s="42"/>
      <c r="AM133" s="42">
        <f t="shared" si="6"/>
        <v>11328979.591836736</v>
      </c>
      <c r="AN133" s="42"/>
      <c r="AO133" s="42"/>
      <c r="AP133" s="42"/>
      <c r="AQ133" s="42"/>
      <c r="AR133" s="42">
        <f t="shared" si="3"/>
        <v>52868571428.571426</v>
      </c>
      <c r="AS133" s="42"/>
      <c r="AT133" s="42"/>
      <c r="AU133" s="42"/>
      <c r="AV133" s="42"/>
      <c r="AW133" s="42">
        <f t="shared" si="7"/>
        <v>39651428571.428574</v>
      </c>
      <c r="AX133" s="42"/>
      <c r="AY133" s="42"/>
      <c r="AZ133" s="42"/>
      <c r="BA133" s="42"/>
      <c r="BB133" s="42">
        <f t="shared" si="4"/>
        <v>26434285714.285713</v>
      </c>
      <c r="BC133" s="42"/>
      <c r="BD133" s="42"/>
      <c r="BE133" s="42"/>
      <c r="BF133" s="42"/>
    </row>
    <row r="134" spans="2:58" ht="11.25" hidden="1" customHeight="1">
      <c r="B134" s="7"/>
      <c r="H134" s="44" t="str">
        <f>+AF21</f>
        <v>e4</v>
      </c>
      <c r="I134" s="44"/>
      <c r="J134" s="46">
        <f>+K20</f>
        <v>23130</v>
      </c>
      <c r="K134" s="46"/>
      <c r="L134" s="46"/>
      <c r="M134" s="46">
        <f>+L20</f>
        <v>84.5</v>
      </c>
      <c r="N134" s="46"/>
      <c r="O134" s="46"/>
      <c r="P134" s="46">
        <f>+E20*100</f>
        <v>300</v>
      </c>
      <c r="Q134" s="46"/>
      <c r="R134" s="46"/>
      <c r="S134" s="42">
        <f t="shared" si="0"/>
        <v>563333.33333333337</v>
      </c>
      <c r="T134" s="42"/>
      <c r="U134" s="42"/>
      <c r="V134" s="42"/>
      <c r="W134" s="42"/>
      <c r="X134" s="42">
        <f t="shared" si="1"/>
        <v>20560</v>
      </c>
      <c r="Y134" s="42"/>
      <c r="Z134" s="42"/>
      <c r="AA134" s="42"/>
      <c r="AB134" s="42"/>
      <c r="AC134" s="42">
        <f t="shared" si="5"/>
        <v>5140</v>
      </c>
      <c r="AD134" s="42"/>
      <c r="AE134" s="42"/>
      <c r="AF134" s="42"/>
      <c r="AG134" s="42"/>
      <c r="AH134" s="42">
        <f t="shared" si="2"/>
        <v>30840000</v>
      </c>
      <c r="AI134" s="42"/>
      <c r="AJ134" s="42"/>
      <c r="AK134" s="42"/>
      <c r="AL134" s="42"/>
      <c r="AM134" s="42">
        <f t="shared" si="6"/>
        <v>15420000</v>
      </c>
      <c r="AN134" s="42"/>
      <c r="AO134" s="42"/>
      <c r="AP134" s="42"/>
      <c r="AQ134" s="42"/>
      <c r="AR134" s="42">
        <f t="shared" si="3"/>
        <v>61680000000</v>
      </c>
      <c r="AS134" s="42"/>
      <c r="AT134" s="42"/>
      <c r="AU134" s="42"/>
      <c r="AV134" s="42"/>
      <c r="AW134" s="42">
        <f t="shared" si="7"/>
        <v>46260000000</v>
      </c>
      <c r="AX134" s="42"/>
      <c r="AY134" s="42"/>
      <c r="AZ134" s="42"/>
      <c r="BA134" s="42"/>
      <c r="BB134" s="42">
        <f t="shared" si="4"/>
        <v>30840000000</v>
      </c>
      <c r="BC134" s="42"/>
      <c r="BD134" s="42"/>
      <c r="BE134" s="42"/>
      <c r="BF134" s="42"/>
    </row>
    <row r="135" spans="2:58" ht="11.25" hidden="1" customHeight="1">
      <c r="B135" s="7"/>
      <c r="H135" s="44" t="str">
        <f>+AF12</f>
        <v>e5</v>
      </c>
      <c r="I135" s="44"/>
      <c r="J135" s="46">
        <f>+K11</f>
        <v>23130</v>
      </c>
      <c r="K135" s="46"/>
      <c r="L135" s="46"/>
      <c r="M135" s="46">
        <f>+L11</f>
        <v>84.5</v>
      </c>
      <c r="N135" s="46"/>
      <c r="O135" s="46"/>
      <c r="P135" s="46">
        <f>+E11*100</f>
        <v>280</v>
      </c>
      <c r="Q135" s="46"/>
      <c r="R135" s="46"/>
      <c r="S135" s="42">
        <f t="shared" si="0"/>
        <v>603571.42857142852</v>
      </c>
      <c r="T135" s="42"/>
      <c r="U135" s="42"/>
      <c r="V135" s="42"/>
      <c r="W135" s="42"/>
      <c r="X135" s="42">
        <f t="shared" si="1"/>
        <v>25287.900874635568</v>
      </c>
      <c r="Y135" s="42"/>
      <c r="Z135" s="42"/>
      <c r="AA135" s="42"/>
      <c r="AB135" s="42"/>
      <c r="AC135" s="42">
        <f t="shared" si="5"/>
        <v>6321.9752186588921</v>
      </c>
      <c r="AD135" s="42"/>
      <c r="AE135" s="42"/>
      <c r="AF135" s="42"/>
      <c r="AG135" s="42"/>
      <c r="AH135" s="42">
        <f t="shared" si="2"/>
        <v>35403061.224489793</v>
      </c>
      <c r="AI135" s="42"/>
      <c r="AJ135" s="42"/>
      <c r="AK135" s="42"/>
      <c r="AL135" s="42"/>
      <c r="AM135" s="42">
        <f t="shared" si="6"/>
        <v>17701530.612244897</v>
      </c>
      <c r="AN135" s="42"/>
      <c r="AO135" s="42"/>
      <c r="AP135" s="42"/>
      <c r="AQ135" s="42"/>
      <c r="AR135" s="42">
        <f t="shared" si="3"/>
        <v>66085714285.714287</v>
      </c>
      <c r="AS135" s="42"/>
      <c r="AT135" s="42"/>
      <c r="AU135" s="42"/>
      <c r="AV135" s="42"/>
      <c r="AW135" s="42">
        <f t="shared" si="7"/>
        <v>49564285714.285713</v>
      </c>
      <c r="AX135" s="42"/>
      <c r="AY135" s="42"/>
      <c r="AZ135" s="42"/>
      <c r="BA135" s="42"/>
      <c r="BB135" s="42">
        <f t="shared" si="4"/>
        <v>33042857142.857143</v>
      </c>
      <c r="BC135" s="42"/>
      <c r="BD135" s="42"/>
      <c r="BE135" s="42"/>
      <c r="BF135" s="42"/>
    </row>
    <row r="136" spans="2:58" ht="11.25" hidden="1" customHeight="1">
      <c r="B136" s="7"/>
      <c r="H136" s="44" t="str">
        <f>+AV12</f>
        <v>e6</v>
      </c>
      <c r="I136" s="44"/>
      <c r="J136" s="46">
        <f>+Z11</f>
        <v>23130</v>
      </c>
      <c r="K136" s="46"/>
      <c r="L136" s="46"/>
      <c r="M136" s="46">
        <f>+AA11</f>
        <v>84.5</v>
      </c>
      <c r="N136" s="46"/>
      <c r="O136" s="46"/>
      <c r="P136" s="46">
        <f>+P135</f>
        <v>280</v>
      </c>
      <c r="Q136" s="46"/>
      <c r="R136" s="46"/>
      <c r="S136" s="42">
        <f t="shared" si="0"/>
        <v>603571.42857142852</v>
      </c>
      <c r="T136" s="42"/>
      <c r="U136" s="42"/>
      <c r="V136" s="42"/>
      <c r="W136" s="42"/>
      <c r="X136" s="42">
        <f t="shared" si="1"/>
        <v>25287.900874635568</v>
      </c>
      <c r="Y136" s="42"/>
      <c r="Z136" s="42"/>
      <c r="AA136" s="42"/>
      <c r="AB136" s="42"/>
      <c r="AC136" s="42">
        <f t="shared" si="5"/>
        <v>6321.9752186588921</v>
      </c>
      <c r="AD136" s="42"/>
      <c r="AE136" s="42"/>
      <c r="AF136" s="42"/>
      <c r="AG136" s="42"/>
      <c r="AH136" s="42">
        <f t="shared" si="2"/>
        <v>35403061.224489793</v>
      </c>
      <c r="AI136" s="42"/>
      <c r="AJ136" s="42"/>
      <c r="AK136" s="42"/>
      <c r="AL136" s="42"/>
      <c r="AM136" s="42">
        <f t="shared" si="6"/>
        <v>17701530.612244897</v>
      </c>
      <c r="AN136" s="42"/>
      <c r="AO136" s="42"/>
      <c r="AP136" s="42"/>
      <c r="AQ136" s="42"/>
      <c r="AR136" s="42">
        <f t="shared" si="3"/>
        <v>66085714285.714287</v>
      </c>
      <c r="AS136" s="42"/>
      <c r="AT136" s="42"/>
      <c r="AU136" s="42"/>
      <c r="AV136" s="42"/>
      <c r="AW136" s="42">
        <f t="shared" si="7"/>
        <v>49564285714.285713</v>
      </c>
      <c r="AX136" s="42"/>
      <c r="AY136" s="42"/>
      <c r="AZ136" s="42"/>
      <c r="BA136" s="42"/>
      <c r="BB136" s="42">
        <f t="shared" si="4"/>
        <v>33042857142.857143</v>
      </c>
      <c r="BC136" s="42"/>
      <c r="BD136" s="42"/>
      <c r="BE136" s="42"/>
      <c r="BF136" s="42"/>
    </row>
    <row r="137" spans="2:58" hidden="1">
      <c r="B137" s="7"/>
      <c r="H137" s="44" t="str">
        <f>+AV21</f>
        <v>e7</v>
      </c>
      <c r="I137" s="44"/>
      <c r="J137" s="46">
        <f>+Z20</f>
        <v>23130</v>
      </c>
      <c r="K137" s="46"/>
      <c r="L137" s="46"/>
      <c r="M137" s="46">
        <f>+AA20</f>
        <v>84.5</v>
      </c>
      <c r="N137" s="46"/>
      <c r="O137" s="46"/>
      <c r="P137" s="46">
        <f>+P134</f>
        <v>300</v>
      </c>
      <c r="Q137" s="46"/>
      <c r="R137" s="46"/>
      <c r="S137" s="42">
        <f t="shared" si="0"/>
        <v>563333.33333333337</v>
      </c>
      <c r="T137" s="42"/>
      <c r="U137" s="42"/>
      <c r="V137" s="42"/>
      <c r="W137" s="42"/>
      <c r="X137" s="42">
        <f t="shared" si="1"/>
        <v>20560</v>
      </c>
      <c r="Y137" s="42"/>
      <c r="Z137" s="42"/>
      <c r="AA137" s="42"/>
      <c r="AB137" s="42"/>
      <c r="AC137" s="42">
        <f t="shared" si="5"/>
        <v>5140</v>
      </c>
      <c r="AD137" s="42"/>
      <c r="AE137" s="42"/>
      <c r="AF137" s="42"/>
      <c r="AG137" s="42"/>
      <c r="AH137" s="42">
        <f t="shared" si="2"/>
        <v>30840000</v>
      </c>
      <c r="AI137" s="42"/>
      <c r="AJ137" s="42"/>
      <c r="AK137" s="42"/>
      <c r="AL137" s="42"/>
      <c r="AM137" s="42">
        <f t="shared" si="6"/>
        <v>15420000</v>
      </c>
      <c r="AN137" s="42"/>
      <c r="AO137" s="42"/>
      <c r="AP137" s="42"/>
      <c r="AQ137" s="42"/>
      <c r="AR137" s="42">
        <f t="shared" si="3"/>
        <v>61680000000</v>
      </c>
      <c r="AS137" s="42"/>
      <c r="AT137" s="42"/>
      <c r="AU137" s="42"/>
      <c r="AV137" s="42"/>
      <c r="AW137" s="42">
        <f t="shared" si="7"/>
        <v>46260000000</v>
      </c>
      <c r="AX137" s="42"/>
      <c r="AY137" s="42"/>
      <c r="AZ137" s="42"/>
      <c r="BA137" s="42"/>
      <c r="BB137" s="42">
        <f t="shared" si="4"/>
        <v>30840000000</v>
      </c>
      <c r="BC137" s="42"/>
      <c r="BD137" s="42"/>
      <c r="BE137" s="42"/>
      <c r="BF137" s="42"/>
    </row>
    <row r="138" spans="2:58" hidden="1">
      <c r="B138" s="7"/>
      <c r="H138" s="44" t="str">
        <f>+AV30</f>
        <v>e8</v>
      </c>
      <c r="I138" s="44"/>
      <c r="J138" s="46">
        <f>+Z29</f>
        <v>23130</v>
      </c>
      <c r="K138" s="46"/>
      <c r="L138" s="46"/>
      <c r="M138" s="46">
        <f>+AA29</f>
        <v>84.5</v>
      </c>
      <c r="N138" s="46"/>
      <c r="O138" s="46"/>
      <c r="P138" s="46">
        <f>+P133</f>
        <v>350</v>
      </c>
      <c r="Q138" s="46"/>
      <c r="R138" s="46"/>
      <c r="S138" s="42">
        <f t="shared" si="0"/>
        <v>482857.14285714284</v>
      </c>
      <c r="T138" s="42"/>
      <c r="U138" s="42"/>
      <c r="V138" s="42"/>
      <c r="W138" s="42"/>
      <c r="X138" s="42">
        <f t="shared" si="1"/>
        <v>12947.405247813411</v>
      </c>
      <c r="Y138" s="42"/>
      <c r="Z138" s="42"/>
      <c r="AA138" s="42"/>
      <c r="AB138" s="42"/>
      <c r="AC138" s="42">
        <f t="shared" si="5"/>
        <v>3236.8513119533527</v>
      </c>
      <c r="AD138" s="42"/>
      <c r="AE138" s="42"/>
      <c r="AF138" s="42"/>
      <c r="AG138" s="42"/>
      <c r="AH138" s="42">
        <f t="shared" si="2"/>
        <v>22657959.183673471</v>
      </c>
      <c r="AI138" s="42"/>
      <c r="AJ138" s="42"/>
      <c r="AK138" s="42"/>
      <c r="AL138" s="42"/>
      <c r="AM138" s="42">
        <f t="shared" si="6"/>
        <v>11328979.591836736</v>
      </c>
      <c r="AN138" s="42"/>
      <c r="AO138" s="42"/>
      <c r="AP138" s="42"/>
      <c r="AQ138" s="42"/>
      <c r="AR138" s="42">
        <f t="shared" si="3"/>
        <v>52868571428.571426</v>
      </c>
      <c r="AS138" s="42"/>
      <c r="AT138" s="42"/>
      <c r="AU138" s="42"/>
      <c r="AV138" s="42"/>
      <c r="AW138" s="42">
        <f t="shared" si="7"/>
        <v>39651428571.428574</v>
      </c>
      <c r="AX138" s="42"/>
      <c r="AY138" s="42"/>
      <c r="AZ138" s="42"/>
      <c r="BA138" s="42"/>
      <c r="BB138" s="42">
        <f t="shared" si="4"/>
        <v>26434285714.285713</v>
      </c>
      <c r="BC138" s="42"/>
      <c r="BD138" s="42"/>
      <c r="BE138" s="42"/>
      <c r="BF138" s="42"/>
    </row>
    <row r="139" spans="2:58" hidden="1">
      <c r="B139" s="7"/>
      <c r="H139" s="44" t="str">
        <f>+AV39</f>
        <v>e9</v>
      </c>
      <c r="I139" s="44"/>
      <c r="J139" s="46">
        <f>+Z38</f>
        <v>23130</v>
      </c>
      <c r="K139" s="46"/>
      <c r="L139" s="46"/>
      <c r="M139" s="46">
        <f>+AA38</f>
        <v>84.5</v>
      </c>
      <c r="N139" s="46"/>
      <c r="O139" s="46"/>
      <c r="P139" s="46">
        <f>+P132</f>
        <v>380</v>
      </c>
      <c r="Q139" s="46"/>
      <c r="R139" s="46"/>
      <c r="S139" s="42">
        <f t="shared" si="0"/>
        <v>444736.84210526315</v>
      </c>
      <c r="T139" s="42"/>
      <c r="U139" s="42"/>
      <c r="V139" s="42"/>
      <c r="W139" s="42"/>
      <c r="X139" s="42">
        <f t="shared" si="1"/>
        <v>10116.635077999708</v>
      </c>
      <c r="Y139" s="42"/>
      <c r="Z139" s="42"/>
      <c r="AA139" s="42"/>
      <c r="AB139" s="42"/>
      <c r="AC139" s="42">
        <f t="shared" si="5"/>
        <v>2529.1587694999271</v>
      </c>
      <c r="AD139" s="42"/>
      <c r="AE139" s="42"/>
      <c r="AF139" s="42"/>
      <c r="AG139" s="42"/>
      <c r="AH139" s="42">
        <f t="shared" si="2"/>
        <v>19221606.648199446</v>
      </c>
      <c r="AI139" s="42"/>
      <c r="AJ139" s="42"/>
      <c r="AK139" s="42"/>
      <c r="AL139" s="42"/>
      <c r="AM139" s="42">
        <f t="shared" si="6"/>
        <v>9610803.3240997232</v>
      </c>
      <c r="AN139" s="42"/>
      <c r="AO139" s="42"/>
      <c r="AP139" s="42"/>
      <c r="AQ139" s="42"/>
      <c r="AR139" s="42">
        <f t="shared" si="3"/>
        <v>48694736842.105263</v>
      </c>
      <c r="AS139" s="42"/>
      <c r="AT139" s="42"/>
      <c r="AU139" s="42"/>
      <c r="AV139" s="42"/>
      <c r="AW139" s="42">
        <f t="shared" si="7"/>
        <v>36521052631.578949</v>
      </c>
      <c r="AX139" s="42"/>
      <c r="AY139" s="42"/>
      <c r="AZ139" s="42"/>
      <c r="BA139" s="42"/>
      <c r="BB139" s="42">
        <f t="shared" si="4"/>
        <v>24347368421.052631</v>
      </c>
      <c r="BC139" s="42"/>
      <c r="BD139" s="42"/>
      <c r="BE139" s="42"/>
      <c r="BF139" s="42"/>
    </row>
    <row r="140" spans="2:58" hidden="1">
      <c r="B140" s="7"/>
      <c r="H140" s="44" t="str">
        <f>+AV48</f>
        <v>e10</v>
      </c>
      <c r="I140" s="44"/>
      <c r="J140" s="46">
        <f>+Z47</f>
        <v>23130</v>
      </c>
      <c r="K140" s="46"/>
      <c r="L140" s="46"/>
      <c r="M140" s="46">
        <f>+AA47</f>
        <v>84.5</v>
      </c>
      <c r="N140" s="46"/>
      <c r="O140" s="46"/>
      <c r="P140" s="46">
        <f>+P131</f>
        <v>400</v>
      </c>
      <c r="Q140" s="46"/>
      <c r="R140" s="46"/>
      <c r="S140" s="42">
        <f t="shared" si="0"/>
        <v>422500</v>
      </c>
      <c r="T140" s="42"/>
      <c r="U140" s="42"/>
      <c r="V140" s="42"/>
      <c r="W140" s="42"/>
      <c r="X140" s="42">
        <f t="shared" si="1"/>
        <v>8673.75</v>
      </c>
      <c r="Y140" s="42"/>
      <c r="Z140" s="42"/>
      <c r="AA140" s="42"/>
      <c r="AB140" s="42"/>
      <c r="AC140" s="42">
        <f t="shared" si="5"/>
        <v>2168.4375</v>
      </c>
      <c r="AD140" s="42"/>
      <c r="AE140" s="42"/>
      <c r="AF140" s="42"/>
      <c r="AG140" s="42"/>
      <c r="AH140" s="42">
        <f t="shared" si="2"/>
        <v>17347500</v>
      </c>
      <c r="AI140" s="42"/>
      <c r="AJ140" s="42"/>
      <c r="AK140" s="42"/>
      <c r="AL140" s="42"/>
      <c r="AM140" s="42">
        <f t="shared" si="6"/>
        <v>8673750</v>
      </c>
      <c r="AN140" s="42"/>
      <c r="AO140" s="42"/>
      <c r="AP140" s="42"/>
      <c r="AQ140" s="42"/>
      <c r="AR140" s="42">
        <f t="shared" si="3"/>
        <v>46260000000</v>
      </c>
      <c r="AS140" s="42"/>
      <c r="AT140" s="42"/>
      <c r="AU140" s="42"/>
      <c r="AV140" s="42"/>
      <c r="AW140" s="42">
        <f t="shared" si="7"/>
        <v>34695000000</v>
      </c>
      <c r="AX140" s="42"/>
      <c r="AY140" s="42"/>
      <c r="AZ140" s="42"/>
      <c r="BA140" s="42"/>
      <c r="BB140" s="42">
        <f t="shared" si="4"/>
        <v>23130000000</v>
      </c>
      <c r="BC140" s="42"/>
      <c r="BD140" s="42"/>
      <c r="BE140" s="42"/>
      <c r="BF140" s="42"/>
    </row>
    <row r="141" spans="2:58" hidden="1">
      <c r="B141" s="7"/>
      <c r="H141" s="44" t="str">
        <f>+AI43</f>
        <v>e11</v>
      </c>
      <c r="I141" s="44"/>
      <c r="J141" s="42">
        <f>+R44</f>
        <v>1940</v>
      </c>
      <c r="K141" s="42"/>
      <c r="L141" s="42"/>
      <c r="M141" s="42">
        <f>+R45</f>
        <v>28.5</v>
      </c>
      <c r="N141" s="42"/>
      <c r="O141" s="42"/>
      <c r="P141" s="42">
        <f>+R54*100</f>
        <v>800</v>
      </c>
      <c r="Q141" s="42"/>
      <c r="R141" s="42"/>
      <c r="S141" s="42">
        <f t="shared" si="0"/>
        <v>71250</v>
      </c>
      <c r="T141" s="42"/>
      <c r="U141" s="42"/>
      <c r="V141" s="42"/>
      <c r="W141" s="42"/>
      <c r="X141" s="42">
        <f t="shared" si="1"/>
        <v>90.9375</v>
      </c>
      <c r="Y141" s="42"/>
      <c r="Z141" s="42"/>
      <c r="AA141" s="42"/>
      <c r="AB141" s="42"/>
      <c r="AC141" s="42">
        <f t="shared" si="5"/>
        <v>22.734375</v>
      </c>
      <c r="AD141" s="42"/>
      <c r="AE141" s="42"/>
      <c r="AF141" s="42"/>
      <c r="AG141" s="42"/>
      <c r="AH141" s="42">
        <f t="shared" si="2"/>
        <v>363750</v>
      </c>
      <c r="AI141" s="42"/>
      <c r="AJ141" s="42"/>
      <c r="AK141" s="42"/>
      <c r="AL141" s="42"/>
      <c r="AM141" s="42">
        <f t="shared" si="6"/>
        <v>181875</v>
      </c>
      <c r="AN141" s="42"/>
      <c r="AO141" s="42"/>
      <c r="AP141" s="42"/>
      <c r="AQ141" s="42"/>
      <c r="AR141" s="42">
        <f t="shared" si="3"/>
        <v>1940000000</v>
      </c>
      <c r="AS141" s="42"/>
      <c r="AT141" s="42"/>
      <c r="AU141" s="42"/>
      <c r="AV141" s="42"/>
      <c r="AW141" s="42">
        <f t="shared" si="7"/>
        <v>1455000000</v>
      </c>
      <c r="AX141" s="42"/>
      <c r="AY141" s="42"/>
      <c r="AZ141" s="42"/>
      <c r="BA141" s="42"/>
      <c r="BB141" s="42">
        <f t="shared" si="4"/>
        <v>970000000</v>
      </c>
      <c r="BC141" s="42"/>
      <c r="BD141" s="42"/>
      <c r="BE141" s="42"/>
      <c r="BF141" s="42"/>
    </row>
    <row r="142" spans="2:58" hidden="1">
      <c r="B142" s="7"/>
      <c r="H142" s="44" t="str">
        <f>+AI34</f>
        <v>e12</v>
      </c>
      <c r="I142" s="44"/>
      <c r="J142" s="46">
        <f>+R35</f>
        <v>1940</v>
      </c>
      <c r="K142" s="46"/>
      <c r="L142" s="46"/>
      <c r="M142" s="46">
        <f>+R36</f>
        <v>28.5</v>
      </c>
      <c r="N142" s="46"/>
      <c r="O142" s="46"/>
      <c r="P142" s="46">
        <f>+P141</f>
        <v>800</v>
      </c>
      <c r="Q142" s="46"/>
      <c r="R142" s="46"/>
      <c r="S142" s="42">
        <f t="shared" si="0"/>
        <v>71250</v>
      </c>
      <c r="T142" s="42"/>
      <c r="U142" s="42"/>
      <c r="V142" s="42"/>
      <c r="W142" s="42"/>
      <c r="X142" s="42">
        <f t="shared" si="1"/>
        <v>90.9375</v>
      </c>
      <c r="Y142" s="42"/>
      <c r="Z142" s="42"/>
      <c r="AA142" s="42"/>
      <c r="AB142" s="42"/>
      <c r="AC142" s="42">
        <f t="shared" si="5"/>
        <v>22.734375</v>
      </c>
      <c r="AD142" s="42"/>
      <c r="AE142" s="42"/>
      <c r="AF142" s="42"/>
      <c r="AG142" s="42"/>
      <c r="AH142" s="42">
        <f t="shared" si="2"/>
        <v>363750</v>
      </c>
      <c r="AI142" s="42"/>
      <c r="AJ142" s="42"/>
      <c r="AK142" s="42"/>
      <c r="AL142" s="42"/>
      <c r="AM142" s="42">
        <f t="shared" si="6"/>
        <v>181875</v>
      </c>
      <c r="AN142" s="42"/>
      <c r="AO142" s="42"/>
      <c r="AP142" s="42"/>
      <c r="AQ142" s="42"/>
      <c r="AR142" s="42">
        <f t="shared" si="3"/>
        <v>1940000000</v>
      </c>
      <c r="AS142" s="42"/>
      <c r="AT142" s="42"/>
      <c r="AU142" s="42"/>
      <c r="AV142" s="42"/>
      <c r="AW142" s="42">
        <f t="shared" si="7"/>
        <v>1455000000</v>
      </c>
      <c r="AX142" s="42"/>
      <c r="AY142" s="42"/>
      <c r="AZ142" s="42"/>
      <c r="BA142" s="42"/>
      <c r="BB142" s="42">
        <f t="shared" si="4"/>
        <v>970000000</v>
      </c>
      <c r="BC142" s="42"/>
      <c r="BD142" s="42"/>
      <c r="BE142" s="42"/>
      <c r="BF142" s="42"/>
    </row>
    <row r="143" spans="2:58" hidden="1">
      <c r="B143" s="7"/>
      <c r="H143" s="44" t="str">
        <f>+AI25</f>
        <v>e13</v>
      </c>
      <c r="I143" s="44"/>
      <c r="J143" s="46">
        <f>+R26</f>
        <v>1940</v>
      </c>
      <c r="K143" s="46"/>
      <c r="L143" s="46"/>
      <c r="M143" s="46">
        <f>+R27</f>
        <v>28.5</v>
      </c>
      <c r="N143" s="46"/>
      <c r="O143" s="46"/>
      <c r="P143" s="46">
        <f>+P142</f>
        <v>800</v>
      </c>
      <c r="Q143" s="46"/>
      <c r="R143" s="46"/>
      <c r="S143" s="42">
        <f t="shared" si="0"/>
        <v>71250</v>
      </c>
      <c r="T143" s="42"/>
      <c r="U143" s="42"/>
      <c r="V143" s="42"/>
      <c r="W143" s="42"/>
      <c r="X143" s="42">
        <f t="shared" si="1"/>
        <v>90.9375</v>
      </c>
      <c r="Y143" s="42"/>
      <c r="Z143" s="42"/>
      <c r="AA143" s="42"/>
      <c r="AB143" s="42"/>
      <c r="AC143" s="42">
        <f t="shared" si="5"/>
        <v>22.734375</v>
      </c>
      <c r="AD143" s="42"/>
      <c r="AE143" s="42"/>
      <c r="AF143" s="42"/>
      <c r="AG143" s="42"/>
      <c r="AH143" s="42">
        <f t="shared" si="2"/>
        <v>363750</v>
      </c>
      <c r="AI143" s="42"/>
      <c r="AJ143" s="42"/>
      <c r="AK143" s="42"/>
      <c r="AL143" s="42"/>
      <c r="AM143" s="42">
        <f t="shared" si="6"/>
        <v>181875</v>
      </c>
      <c r="AN143" s="42"/>
      <c r="AO143" s="42"/>
      <c r="AP143" s="42"/>
      <c r="AQ143" s="42"/>
      <c r="AR143" s="42">
        <f t="shared" si="3"/>
        <v>1940000000</v>
      </c>
      <c r="AS143" s="42"/>
      <c r="AT143" s="42"/>
      <c r="AU143" s="42"/>
      <c r="AV143" s="42"/>
      <c r="AW143" s="42">
        <f t="shared" si="7"/>
        <v>1455000000</v>
      </c>
      <c r="AX143" s="42"/>
      <c r="AY143" s="42"/>
      <c r="AZ143" s="42"/>
      <c r="BA143" s="42"/>
      <c r="BB143" s="42">
        <f t="shared" si="4"/>
        <v>970000000</v>
      </c>
      <c r="BC143" s="42"/>
      <c r="BD143" s="42"/>
      <c r="BE143" s="42"/>
      <c r="BF143" s="42"/>
    </row>
    <row r="144" spans="2:58" hidden="1">
      <c r="B144" s="7"/>
      <c r="H144" s="44" t="str">
        <f>+AI16</f>
        <v>e14</v>
      </c>
      <c r="I144" s="44"/>
      <c r="J144" s="46">
        <f>+R17</f>
        <v>1940</v>
      </c>
      <c r="K144" s="46"/>
      <c r="L144" s="46"/>
      <c r="M144" s="46">
        <f>+R18</f>
        <v>28.5</v>
      </c>
      <c r="N144" s="46"/>
      <c r="O144" s="46"/>
      <c r="P144" s="46">
        <f>+P143</f>
        <v>800</v>
      </c>
      <c r="Q144" s="46"/>
      <c r="R144" s="46"/>
      <c r="S144" s="42">
        <f t="shared" si="0"/>
        <v>71250</v>
      </c>
      <c r="T144" s="42"/>
      <c r="U144" s="42"/>
      <c r="V144" s="42"/>
      <c r="W144" s="42"/>
      <c r="X144" s="42">
        <f t="shared" si="1"/>
        <v>90.9375</v>
      </c>
      <c r="Y144" s="42"/>
      <c r="Z144" s="42"/>
      <c r="AA144" s="42"/>
      <c r="AB144" s="42"/>
      <c r="AC144" s="42">
        <f t="shared" si="5"/>
        <v>22.734375</v>
      </c>
      <c r="AD144" s="42"/>
      <c r="AE144" s="42"/>
      <c r="AF144" s="42"/>
      <c r="AG144" s="42"/>
      <c r="AH144" s="42">
        <f t="shared" si="2"/>
        <v>363750</v>
      </c>
      <c r="AI144" s="42"/>
      <c r="AJ144" s="42"/>
      <c r="AK144" s="42"/>
      <c r="AL144" s="42"/>
      <c r="AM144" s="42">
        <f t="shared" si="6"/>
        <v>181875</v>
      </c>
      <c r="AN144" s="42"/>
      <c r="AO144" s="42"/>
      <c r="AP144" s="42"/>
      <c r="AQ144" s="42"/>
      <c r="AR144" s="42">
        <f t="shared" si="3"/>
        <v>1940000000</v>
      </c>
      <c r="AS144" s="42"/>
      <c r="AT144" s="42"/>
      <c r="AU144" s="42"/>
      <c r="AV144" s="42"/>
      <c r="AW144" s="42">
        <f t="shared" si="7"/>
        <v>1455000000</v>
      </c>
      <c r="AX144" s="42"/>
      <c r="AY144" s="42"/>
      <c r="AZ144" s="42"/>
      <c r="BA144" s="42"/>
      <c r="BB144" s="42">
        <f t="shared" si="4"/>
        <v>970000000</v>
      </c>
      <c r="BC144" s="42"/>
      <c r="BD144" s="42"/>
      <c r="BE144" s="42"/>
      <c r="BF144" s="42"/>
    </row>
    <row r="145" spans="2:58" hidden="1">
      <c r="B145" s="7"/>
      <c r="H145" s="44" t="str">
        <f>+AI7</f>
        <v>e15</v>
      </c>
      <c r="I145" s="44"/>
      <c r="J145" s="46">
        <f>+R8</f>
        <v>1940</v>
      </c>
      <c r="K145" s="46"/>
      <c r="L145" s="46"/>
      <c r="M145" s="46">
        <f>+R9</f>
        <v>28.5</v>
      </c>
      <c r="N145" s="46"/>
      <c r="O145" s="46"/>
      <c r="P145" s="46">
        <f>+P144</f>
        <v>800</v>
      </c>
      <c r="Q145" s="46"/>
      <c r="R145" s="46"/>
      <c r="S145" s="42">
        <f t="shared" si="0"/>
        <v>71250</v>
      </c>
      <c r="T145" s="42"/>
      <c r="U145" s="42"/>
      <c r="V145" s="42"/>
      <c r="W145" s="42"/>
      <c r="X145" s="42">
        <f t="shared" si="1"/>
        <v>90.9375</v>
      </c>
      <c r="Y145" s="42"/>
      <c r="Z145" s="42"/>
      <c r="AA145" s="42"/>
      <c r="AB145" s="42"/>
      <c r="AC145" s="42">
        <f t="shared" si="5"/>
        <v>22.734375</v>
      </c>
      <c r="AD145" s="42"/>
      <c r="AE145" s="42"/>
      <c r="AF145" s="42"/>
      <c r="AG145" s="42"/>
      <c r="AH145" s="42">
        <f t="shared" si="2"/>
        <v>363750</v>
      </c>
      <c r="AI145" s="42"/>
      <c r="AJ145" s="42"/>
      <c r="AK145" s="42"/>
      <c r="AL145" s="42"/>
      <c r="AM145" s="42">
        <f t="shared" si="6"/>
        <v>181875</v>
      </c>
      <c r="AN145" s="42"/>
      <c r="AO145" s="42"/>
      <c r="AP145" s="42"/>
      <c r="AQ145" s="42"/>
      <c r="AR145" s="42">
        <f t="shared" si="3"/>
        <v>1940000000</v>
      </c>
      <c r="AS145" s="42"/>
      <c r="AT145" s="42"/>
      <c r="AU145" s="42"/>
      <c r="AV145" s="42"/>
      <c r="AW145" s="42">
        <f t="shared" si="7"/>
        <v>1455000000</v>
      </c>
      <c r="AX145" s="42"/>
      <c r="AY145" s="42"/>
      <c r="AZ145" s="42"/>
      <c r="BA145" s="42"/>
      <c r="BB145" s="42">
        <f t="shared" si="4"/>
        <v>970000000</v>
      </c>
      <c r="BC145" s="42"/>
      <c r="BD145" s="42"/>
      <c r="BE145" s="42"/>
      <c r="BF145" s="42"/>
    </row>
    <row r="146" spans="2:58" hidden="1">
      <c r="B146" s="7"/>
      <c r="H146" s="44" t="str">
        <f>+AN49</f>
        <v>e16</v>
      </c>
      <c r="I146" s="44"/>
      <c r="J146" s="46">
        <f>+R47</f>
        <v>1320</v>
      </c>
      <c r="K146" s="46"/>
      <c r="L146" s="46"/>
      <c r="M146" s="46">
        <f>+R48</f>
        <v>23.9</v>
      </c>
      <c r="N146" s="46"/>
      <c r="O146" s="46"/>
      <c r="P146" s="46">
        <f>SQRT(E47^2+R54^2)*100</f>
        <v>894.42719099991587</v>
      </c>
      <c r="Q146" s="46"/>
      <c r="R146" s="46"/>
      <c r="S146" s="42">
        <f t="shared" si="0"/>
        <v>53442.02466224497</v>
      </c>
      <c r="T146" s="42"/>
      <c r="U146" s="42"/>
      <c r="V146" s="42"/>
      <c r="W146" s="42"/>
      <c r="X146" s="42">
        <f t="shared" si="1"/>
        <v>44.274145954495836</v>
      </c>
      <c r="Y146" s="42"/>
      <c r="Z146" s="42"/>
      <c r="AA146" s="42"/>
      <c r="AB146" s="42"/>
      <c r="AC146" s="42">
        <f t="shared" si="5"/>
        <v>11.068536488623959</v>
      </c>
      <c r="AD146" s="42"/>
      <c r="AE146" s="42"/>
      <c r="AF146" s="42"/>
      <c r="AG146" s="42"/>
      <c r="AH146" s="42">
        <f t="shared" si="2"/>
        <v>198000</v>
      </c>
      <c r="AI146" s="42"/>
      <c r="AJ146" s="42"/>
      <c r="AK146" s="42"/>
      <c r="AL146" s="42"/>
      <c r="AM146" s="42">
        <f t="shared" si="6"/>
        <v>99000</v>
      </c>
      <c r="AN146" s="42"/>
      <c r="AO146" s="42"/>
      <c r="AP146" s="42"/>
      <c r="AQ146" s="42"/>
      <c r="AR146" s="42">
        <f t="shared" si="3"/>
        <v>1180643892.119889</v>
      </c>
      <c r="AS146" s="42"/>
      <c r="AT146" s="42"/>
      <c r="AU146" s="42"/>
      <c r="AV146" s="42"/>
      <c r="AW146" s="42">
        <f t="shared" si="7"/>
        <v>885482919.08991671</v>
      </c>
      <c r="AX146" s="42"/>
      <c r="AY146" s="42"/>
      <c r="AZ146" s="42"/>
      <c r="BA146" s="42"/>
      <c r="BB146" s="42">
        <f t="shared" si="4"/>
        <v>590321946.05994451</v>
      </c>
      <c r="BC146" s="42"/>
      <c r="BD146" s="42"/>
      <c r="BE146" s="42"/>
      <c r="BF146" s="42"/>
    </row>
    <row r="147" spans="2:58" hidden="1">
      <c r="B147" s="7"/>
      <c r="H147" s="44" t="str">
        <f>+AN40</f>
        <v>e17</v>
      </c>
      <c r="I147" s="44"/>
      <c r="J147" s="46">
        <f>+R38</f>
        <v>1320</v>
      </c>
      <c r="K147" s="46"/>
      <c r="L147" s="46"/>
      <c r="M147" s="46">
        <f>+R39</f>
        <v>23.9</v>
      </c>
      <c r="N147" s="46"/>
      <c r="O147" s="46"/>
      <c r="P147" s="46">
        <f>SQRT(E38^2+R54^2)*100</f>
        <v>885.6635930193811</v>
      </c>
      <c r="Q147" s="46"/>
      <c r="R147" s="46"/>
      <c r="S147" s="42">
        <f t="shared" si="0"/>
        <v>53970.830885168827</v>
      </c>
      <c r="T147" s="42"/>
      <c r="U147" s="42"/>
      <c r="V147" s="42"/>
      <c r="W147" s="42"/>
      <c r="X147" s="42">
        <f t="shared" si="1"/>
        <v>45.60146503369441</v>
      </c>
      <c r="Y147" s="42"/>
      <c r="Z147" s="42"/>
      <c r="AA147" s="42"/>
      <c r="AB147" s="42"/>
      <c r="AC147" s="42">
        <f t="shared" si="5"/>
        <v>11.400366258423603</v>
      </c>
      <c r="AD147" s="42"/>
      <c r="AE147" s="42"/>
      <c r="AF147" s="42"/>
      <c r="AG147" s="42"/>
      <c r="AH147" s="42">
        <f t="shared" si="2"/>
        <v>201937.78684344731</v>
      </c>
      <c r="AI147" s="42"/>
      <c r="AJ147" s="42"/>
      <c r="AK147" s="42"/>
      <c r="AL147" s="42"/>
      <c r="AM147" s="42">
        <f t="shared" si="6"/>
        <v>100968.89342172365</v>
      </c>
      <c r="AN147" s="42"/>
      <c r="AO147" s="42"/>
      <c r="AP147" s="42"/>
      <c r="AQ147" s="42"/>
      <c r="AR147" s="42">
        <f t="shared" si="3"/>
        <v>1192326305.7476628</v>
      </c>
      <c r="AS147" s="42"/>
      <c r="AT147" s="42"/>
      <c r="AU147" s="42"/>
      <c r="AV147" s="42"/>
      <c r="AW147" s="42">
        <f t="shared" si="7"/>
        <v>894244729.31074703</v>
      </c>
      <c r="AX147" s="42"/>
      <c r="AY147" s="42"/>
      <c r="AZ147" s="42"/>
      <c r="BA147" s="42"/>
      <c r="BB147" s="42">
        <f t="shared" si="4"/>
        <v>596163152.87383139</v>
      </c>
      <c r="BC147" s="42"/>
      <c r="BD147" s="42"/>
      <c r="BE147" s="42"/>
      <c r="BF147" s="42"/>
    </row>
    <row r="148" spans="2:58" hidden="1">
      <c r="B148" s="7"/>
      <c r="H148" s="44" t="str">
        <f>+AN31</f>
        <v>e18</v>
      </c>
      <c r="I148" s="44"/>
      <c r="J148" s="46">
        <f>+R29</f>
        <v>1320</v>
      </c>
      <c r="K148" s="46"/>
      <c r="L148" s="46"/>
      <c r="M148" s="46">
        <f>+R30</f>
        <v>23.9</v>
      </c>
      <c r="N148" s="46"/>
      <c r="O148" s="46"/>
      <c r="P148" s="46">
        <f>SQRT(E29^2+R54^2)*100</f>
        <v>873.21245982864889</v>
      </c>
      <c r="Q148" s="46"/>
      <c r="R148" s="46"/>
      <c r="S148" s="42">
        <f t="shared" si="0"/>
        <v>54740.400760405806</v>
      </c>
      <c r="T148" s="42"/>
      <c r="U148" s="42"/>
      <c r="V148" s="42"/>
      <c r="W148" s="42"/>
      <c r="X148" s="42">
        <f t="shared" si="1"/>
        <v>47.580105524100588</v>
      </c>
      <c r="Y148" s="42"/>
      <c r="Z148" s="42"/>
      <c r="AA148" s="42"/>
      <c r="AB148" s="42"/>
      <c r="AC148" s="42">
        <f t="shared" si="5"/>
        <v>11.895026381025147</v>
      </c>
      <c r="AD148" s="42"/>
      <c r="AE148" s="42"/>
      <c r="AF148" s="42"/>
      <c r="AG148" s="42"/>
      <c r="AH148" s="42">
        <f t="shared" si="2"/>
        <v>207737.70491803283</v>
      </c>
      <c r="AI148" s="42"/>
      <c r="AJ148" s="42"/>
      <c r="AK148" s="42"/>
      <c r="AL148" s="42"/>
      <c r="AM148" s="42">
        <f t="shared" si="6"/>
        <v>103868.85245901642</v>
      </c>
      <c r="AN148" s="42"/>
      <c r="AO148" s="42"/>
      <c r="AP148" s="42"/>
      <c r="AQ148" s="42"/>
      <c r="AR148" s="42">
        <f t="shared" si="3"/>
        <v>1209327682.0708897</v>
      </c>
      <c r="AS148" s="42"/>
      <c r="AT148" s="42"/>
      <c r="AU148" s="42"/>
      <c r="AV148" s="42"/>
      <c r="AW148" s="42">
        <f t="shared" si="7"/>
        <v>906995761.55316734</v>
      </c>
      <c r="AX148" s="42"/>
      <c r="AY148" s="42"/>
      <c r="AZ148" s="42"/>
      <c r="BA148" s="42"/>
      <c r="BB148" s="42">
        <f t="shared" si="4"/>
        <v>604663841.03544486</v>
      </c>
      <c r="BC148" s="42"/>
      <c r="BD148" s="42"/>
      <c r="BE148" s="42"/>
      <c r="BF148" s="42"/>
    </row>
    <row r="149" spans="2:58" hidden="1">
      <c r="B149" s="7"/>
      <c r="H149" s="44" t="str">
        <f>+AN22</f>
        <v>e19</v>
      </c>
      <c r="I149" s="44"/>
      <c r="J149" s="46">
        <f>+R20</f>
        <v>1320</v>
      </c>
      <c r="K149" s="46"/>
      <c r="L149" s="46"/>
      <c r="M149" s="46">
        <f>+R21</f>
        <v>23.9</v>
      </c>
      <c r="N149" s="46"/>
      <c r="O149" s="46"/>
      <c r="P149" s="46">
        <f>SQRT(E20^2+R54^2)*100</f>
        <v>854.40037453175307</v>
      </c>
      <c r="Q149" s="46"/>
      <c r="R149" s="46"/>
      <c r="S149" s="42">
        <f t="shared" si="0"/>
        <v>55945.668359750416</v>
      </c>
      <c r="T149" s="42"/>
      <c r="U149" s="42"/>
      <c r="V149" s="42"/>
      <c r="W149" s="42"/>
      <c r="X149" s="42">
        <f t="shared" si="1"/>
        <v>50.792651276348188</v>
      </c>
      <c r="Y149" s="42"/>
      <c r="Z149" s="42"/>
      <c r="AA149" s="42"/>
      <c r="AB149" s="42"/>
      <c r="AC149" s="42">
        <f t="shared" si="5"/>
        <v>12.698162819087047</v>
      </c>
      <c r="AD149" s="42"/>
      <c r="AE149" s="42"/>
      <c r="AF149" s="42"/>
      <c r="AG149" s="42"/>
      <c r="AH149" s="42">
        <f t="shared" si="2"/>
        <v>216986.30136986307</v>
      </c>
      <c r="AI149" s="42"/>
      <c r="AJ149" s="42"/>
      <c r="AK149" s="42"/>
      <c r="AL149" s="42"/>
      <c r="AM149" s="42">
        <f t="shared" si="6"/>
        <v>108493.15068493153</v>
      </c>
      <c r="AN149" s="42"/>
      <c r="AO149" s="42"/>
      <c r="AP149" s="42"/>
      <c r="AQ149" s="42"/>
      <c r="AR149" s="42">
        <f t="shared" si="3"/>
        <v>1235954514.391139</v>
      </c>
      <c r="AS149" s="42"/>
      <c r="AT149" s="42"/>
      <c r="AU149" s="42"/>
      <c r="AV149" s="42"/>
      <c r="AW149" s="42">
        <f t="shared" si="7"/>
        <v>926965885.79335415</v>
      </c>
      <c r="AX149" s="42"/>
      <c r="AY149" s="42"/>
      <c r="AZ149" s="42"/>
      <c r="BA149" s="42"/>
      <c r="BB149" s="42">
        <f t="shared" si="4"/>
        <v>617977257.19556952</v>
      </c>
      <c r="BC149" s="42"/>
      <c r="BD149" s="42"/>
      <c r="BE149" s="42"/>
      <c r="BF149" s="42"/>
    </row>
    <row r="150" spans="2:58" hidden="1">
      <c r="B150" s="7"/>
      <c r="H150" s="44" t="str">
        <f>+AN13</f>
        <v>e20</v>
      </c>
      <c r="I150" s="44"/>
      <c r="J150" s="46">
        <f>+R11</f>
        <v>1320</v>
      </c>
      <c r="K150" s="46"/>
      <c r="L150" s="46"/>
      <c r="M150" s="46">
        <f>+R12</f>
        <v>23.9</v>
      </c>
      <c r="N150" s="46"/>
      <c r="O150" s="46"/>
      <c r="P150" s="46">
        <f>SQRT(E11^2+R54^2)*100</f>
        <v>847.58480401668362</v>
      </c>
      <c r="Q150" s="46"/>
      <c r="R150" s="46"/>
      <c r="S150" s="42">
        <f t="shared" si="0"/>
        <v>56395.536792869534</v>
      </c>
      <c r="T150" s="42"/>
      <c r="U150" s="42"/>
      <c r="V150" s="42"/>
      <c r="W150" s="42"/>
      <c r="X150" s="42">
        <f t="shared" si="1"/>
        <v>52.027826993449729</v>
      </c>
      <c r="Y150" s="42"/>
      <c r="Z150" s="42"/>
      <c r="AA150" s="42"/>
      <c r="AB150" s="42"/>
      <c r="AC150" s="42">
        <f t="shared" si="5"/>
        <v>13.006956748362432</v>
      </c>
      <c r="AD150" s="42"/>
      <c r="AE150" s="42"/>
      <c r="AF150" s="42"/>
      <c r="AG150" s="42"/>
      <c r="AH150" s="42">
        <f t="shared" si="2"/>
        <v>220489.97772828507</v>
      </c>
      <c r="AI150" s="42"/>
      <c r="AJ150" s="42"/>
      <c r="AK150" s="42"/>
      <c r="AL150" s="42"/>
      <c r="AM150" s="42">
        <f t="shared" si="6"/>
        <v>110244.98886414254</v>
      </c>
      <c r="AN150" s="42"/>
      <c r="AO150" s="42"/>
      <c r="AP150" s="42"/>
      <c r="AQ150" s="42"/>
      <c r="AR150" s="42">
        <f t="shared" si="3"/>
        <v>1245893030.4031429</v>
      </c>
      <c r="AS150" s="42"/>
      <c r="AT150" s="42"/>
      <c r="AU150" s="42"/>
      <c r="AV150" s="42"/>
      <c r="AW150" s="42">
        <f t="shared" si="7"/>
        <v>934419772.8023572</v>
      </c>
      <c r="AX150" s="42"/>
      <c r="AY150" s="42"/>
      <c r="AZ150" s="42"/>
      <c r="BA150" s="42"/>
      <c r="BB150" s="42">
        <f t="shared" si="4"/>
        <v>622946515.20157146</v>
      </c>
      <c r="BC150" s="42"/>
      <c r="BD150" s="42"/>
      <c r="BE150" s="42"/>
      <c r="BF150" s="42"/>
    </row>
    <row r="151" spans="2:58" hidden="1">
      <c r="B151" s="7"/>
    </row>
    <row r="152" spans="2:58" hidden="1">
      <c r="B152" s="7"/>
      <c r="K152" s="1" t="s">
        <v>305</v>
      </c>
    </row>
    <row r="153" spans="2:58" hidden="1">
      <c r="B153" s="7"/>
      <c r="K153" s="55" t="s">
        <v>161</v>
      </c>
      <c r="L153" s="55"/>
      <c r="M153" s="55"/>
      <c r="N153" s="55"/>
      <c r="O153" s="55"/>
      <c r="P153" s="55">
        <v>0</v>
      </c>
      <c r="Q153" s="55"/>
      <c r="R153" s="55"/>
      <c r="S153" s="55"/>
      <c r="T153" s="55"/>
      <c r="U153" s="55">
        <v>0</v>
      </c>
      <c r="V153" s="55"/>
      <c r="W153" s="55"/>
      <c r="X153" s="55"/>
      <c r="Y153" s="55"/>
      <c r="Z153" s="55" t="s">
        <v>166</v>
      </c>
      <c r="AA153" s="55"/>
      <c r="AB153" s="55"/>
      <c r="AC153" s="55"/>
      <c r="AD153" s="55"/>
      <c r="AE153" s="55">
        <v>0</v>
      </c>
      <c r="AF153" s="55"/>
      <c r="AG153" s="55"/>
      <c r="AH153" s="55"/>
      <c r="AI153" s="55"/>
      <c r="AJ153" s="55">
        <v>0</v>
      </c>
      <c r="AK153" s="55"/>
      <c r="AL153" s="55"/>
      <c r="AM153" s="55"/>
      <c r="AN153" s="55"/>
    </row>
    <row r="154" spans="2:58" hidden="1">
      <c r="B154" s="7"/>
      <c r="K154" s="55">
        <v>0</v>
      </c>
      <c r="L154" s="55"/>
      <c r="M154" s="55"/>
      <c r="N154" s="55"/>
      <c r="O154" s="55"/>
      <c r="P154" s="55" t="s">
        <v>162</v>
      </c>
      <c r="Q154" s="55"/>
      <c r="R154" s="55"/>
      <c r="S154" s="55"/>
      <c r="T154" s="55"/>
      <c r="U154" s="55" t="s">
        <v>163</v>
      </c>
      <c r="V154" s="55"/>
      <c r="W154" s="55"/>
      <c r="X154" s="55"/>
      <c r="Y154" s="55"/>
      <c r="Z154" s="55">
        <v>0</v>
      </c>
      <c r="AA154" s="55"/>
      <c r="AB154" s="55"/>
      <c r="AC154" s="55"/>
      <c r="AD154" s="55"/>
      <c r="AE154" s="55" t="s">
        <v>167</v>
      </c>
      <c r="AF154" s="55"/>
      <c r="AG154" s="55"/>
      <c r="AH154" s="55"/>
      <c r="AI154" s="55"/>
      <c r="AJ154" s="55" t="s">
        <v>163</v>
      </c>
      <c r="AK154" s="55"/>
      <c r="AL154" s="55"/>
      <c r="AM154" s="55"/>
      <c r="AN154" s="55"/>
    </row>
    <row r="155" spans="2:58" hidden="1">
      <c r="B155" s="7"/>
      <c r="K155" s="55">
        <v>0</v>
      </c>
      <c r="L155" s="55"/>
      <c r="M155" s="55"/>
      <c r="N155" s="55"/>
      <c r="O155" s="55"/>
      <c r="P155" s="55" t="s">
        <v>163</v>
      </c>
      <c r="Q155" s="55"/>
      <c r="R155" s="55"/>
      <c r="S155" s="55"/>
      <c r="T155" s="55"/>
      <c r="U155" s="55" t="s">
        <v>164</v>
      </c>
      <c r="V155" s="55"/>
      <c r="W155" s="55"/>
      <c r="X155" s="55"/>
      <c r="Y155" s="55"/>
      <c r="Z155" s="55">
        <v>0</v>
      </c>
      <c r="AA155" s="55"/>
      <c r="AB155" s="55"/>
      <c r="AC155" s="55"/>
      <c r="AD155" s="55"/>
      <c r="AE155" s="55" t="s">
        <v>168</v>
      </c>
      <c r="AF155" s="55"/>
      <c r="AG155" s="55"/>
      <c r="AH155" s="55"/>
      <c r="AI155" s="55"/>
      <c r="AJ155" s="55" t="s">
        <v>165</v>
      </c>
      <c r="AK155" s="55"/>
      <c r="AL155" s="55"/>
      <c r="AM155" s="55"/>
      <c r="AN155" s="55"/>
    </row>
    <row r="156" spans="2:58" hidden="1">
      <c r="B156" s="7"/>
      <c r="I156" s="1" t="s">
        <v>169</v>
      </c>
      <c r="K156" s="55" t="s">
        <v>166</v>
      </c>
      <c r="L156" s="55"/>
      <c r="M156" s="55"/>
      <c r="N156" s="55"/>
      <c r="O156" s="55"/>
      <c r="P156" s="55">
        <v>0</v>
      </c>
      <c r="Q156" s="55"/>
      <c r="R156" s="55"/>
      <c r="S156" s="55"/>
      <c r="T156" s="55"/>
      <c r="U156" s="55">
        <v>0</v>
      </c>
      <c r="V156" s="55"/>
      <c r="W156" s="55"/>
      <c r="X156" s="55"/>
      <c r="Y156" s="55"/>
      <c r="Z156" s="55" t="s">
        <v>161</v>
      </c>
      <c r="AA156" s="55"/>
      <c r="AB156" s="55"/>
      <c r="AC156" s="55"/>
      <c r="AD156" s="55"/>
      <c r="AE156" s="55">
        <v>0</v>
      </c>
      <c r="AF156" s="55"/>
      <c r="AG156" s="55"/>
      <c r="AH156" s="55"/>
      <c r="AI156" s="55"/>
      <c r="AJ156" s="55">
        <v>0</v>
      </c>
      <c r="AK156" s="55"/>
      <c r="AL156" s="55"/>
      <c r="AM156" s="55"/>
      <c r="AN156" s="55"/>
    </row>
    <row r="157" spans="2:58" hidden="1">
      <c r="B157" s="7"/>
      <c r="K157" s="55">
        <v>0</v>
      </c>
      <c r="L157" s="55"/>
      <c r="M157" s="55"/>
      <c r="N157" s="55"/>
      <c r="O157" s="55"/>
      <c r="P157" s="55" t="s">
        <v>167</v>
      </c>
      <c r="Q157" s="55"/>
      <c r="R157" s="55"/>
      <c r="S157" s="55"/>
      <c r="T157" s="55"/>
      <c r="U157" s="55" t="s">
        <v>168</v>
      </c>
      <c r="V157" s="55"/>
      <c r="W157" s="55"/>
      <c r="X157" s="55"/>
      <c r="Y157" s="55"/>
      <c r="Z157" s="55">
        <v>0</v>
      </c>
      <c r="AA157" s="55"/>
      <c r="AB157" s="55"/>
      <c r="AC157" s="55"/>
      <c r="AD157" s="55"/>
      <c r="AE157" s="55" t="s">
        <v>162</v>
      </c>
      <c r="AF157" s="55"/>
      <c r="AG157" s="55"/>
      <c r="AH157" s="55"/>
      <c r="AI157" s="55"/>
      <c r="AJ157" s="55" t="s">
        <v>168</v>
      </c>
      <c r="AK157" s="55"/>
      <c r="AL157" s="55"/>
      <c r="AM157" s="55"/>
      <c r="AN157" s="55"/>
    </row>
    <row r="158" spans="2:58" hidden="1">
      <c r="B158" s="7"/>
      <c r="K158" s="55">
        <v>0</v>
      </c>
      <c r="L158" s="55"/>
      <c r="M158" s="55"/>
      <c r="N158" s="55"/>
      <c r="O158" s="55"/>
      <c r="P158" s="55" t="s">
        <v>163</v>
      </c>
      <c r="Q158" s="55"/>
      <c r="R158" s="55"/>
      <c r="S158" s="55"/>
      <c r="T158" s="55"/>
      <c r="U158" s="55" t="s">
        <v>165</v>
      </c>
      <c r="V158" s="55"/>
      <c r="W158" s="55"/>
      <c r="X158" s="55"/>
      <c r="Y158" s="55"/>
      <c r="Z158" s="55">
        <v>0</v>
      </c>
      <c r="AA158" s="55"/>
      <c r="AB158" s="55"/>
      <c r="AC158" s="55"/>
      <c r="AD158" s="55"/>
      <c r="AE158" s="55" t="s">
        <v>168</v>
      </c>
      <c r="AF158" s="55"/>
      <c r="AG158" s="55"/>
      <c r="AH158" s="55"/>
      <c r="AI158" s="55"/>
      <c r="AJ158" s="55" t="s">
        <v>164</v>
      </c>
      <c r="AK158" s="55"/>
      <c r="AL158" s="55"/>
      <c r="AM158" s="55"/>
      <c r="AN158" s="55"/>
    </row>
    <row r="159" spans="2:58" hidden="1">
      <c r="B159" s="7"/>
      <c r="K159" s="1" t="s">
        <v>295</v>
      </c>
    </row>
    <row r="160" spans="2:58" hidden="1">
      <c r="B160" s="7"/>
      <c r="K160" s="55" t="s">
        <v>161</v>
      </c>
      <c r="L160" s="55"/>
      <c r="M160" s="55"/>
      <c r="N160" s="55"/>
      <c r="O160" s="55"/>
      <c r="P160" s="55">
        <v>0</v>
      </c>
      <c r="Q160" s="55"/>
      <c r="R160" s="55"/>
      <c r="S160" s="55"/>
      <c r="T160" s="55"/>
      <c r="U160" s="55">
        <v>0</v>
      </c>
      <c r="V160" s="55"/>
      <c r="W160" s="55"/>
      <c r="X160" s="55"/>
      <c r="Y160" s="55"/>
      <c r="Z160" s="55" t="s">
        <v>166</v>
      </c>
      <c r="AA160" s="55"/>
      <c r="AB160" s="55"/>
      <c r="AC160" s="55"/>
      <c r="AD160" s="55"/>
      <c r="AE160" s="55">
        <v>0</v>
      </c>
      <c r="AF160" s="55"/>
      <c r="AG160" s="55"/>
      <c r="AH160" s="55"/>
      <c r="AI160" s="55"/>
      <c r="AJ160" s="55">
        <v>0</v>
      </c>
      <c r="AK160" s="55"/>
      <c r="AL160" s="55"/>
      <c r="AM160" s="55"/>
      <c r="AN160" s="55"/>
    </row>
    <row r="161" spans="2:40" hidden="1">
      <c r="B161" s="7"/>
      <c r="K161" s="55">
        <v>0</v>
      </c>
      <c r="L161" s="55"/>
      <c r="M161" s="55"/>
      <c r="N161" s="55"/>
      <c r="O161" s="55"/>
      <c r="P161" s="55">
        <v>0</v>
      </c>
      <c r="Q161" s="55"/>
      <c r="R161" s="55"/>
      <c r="S161" s="55"/>
      <c r="T161" s="55"/>
      <c r="U161" s="55">
        <v>0</v>
      </c>
      <c r="V161" s="55"/>
      <c r="W161" s="55"/>
      <c r="X161" s="55"/>
      <c r="Y161" s="55"/>
      <c r="Z161" s="55">
        <v>0</v>
      </c>
      <c r="AA161" s="55"/>
      <c r="AB161" s="55"/>
      <c r="AC161" s="55"/>
      <c r="AD161" s="55"/>
      <c r="AE161" s="55">
        <v>0</v>
      </c>
      <c r="AF161" s="55"/>
      <c r="AG161" s="55"/>
      <c r="AH161" s="55"/>
      <c r="AI161" s="55"/>
      <c r="AJ161" s="55">
        <v>0</v>
      </c>
      <c r="AK161" s="55"/>
      <c r="AL161" s="55"/>
      <c r="AM161" s="55"/>
      <c r="AN161" s="55"/>
    </row>
    <row r="162" spans="2:40" hidden="1">
      <c r="B162" s="7"/>
      <c r="I162" s="1" t="s">
        <v>263</v>
      </c>
      <c r="K162" s="55">
        <v>0</v>
      </c>
      <c r="L162" s="55"/>
      <c r="M162" s="55"/>
      <c r="N162" s="55"/>
      <c r="O162" s="55"/>
      <c r="P162" s="55">
        <v>0</v>
      </c>
      <c r="Q162" s="55"/>
      <c r="R162" s="55"/>
      <c r="S162" s="55"/>
      <c r="T162" s="55"/>
      <c r="U162" s="55">
        <v>0</v>
      </c>
      <c r="V162" s="55"/>
      <c r="W162" s="55"/>
      <c r="X162" s="55"/>
      <c r="Y162" s="55"/>
      <c r="Z162" s="55">
        <v>0</v>
      </c>
      <c r="AA162" s="55"/>
      <c r="AB162" s="55"/>
      <c r="AC162" s="55"/>
      <c r="AD162" s="55"/>
      <c r="AE162" s="55">
        <v>0</v>
      </c>
      <c r="AF162" s="55"/>
      <c r="AG162" s="55"/>
      <c r="AH162" s="55"/>
      <c r="AI162" s="55"/>
      <c r="AJ162" s="55">
        <v>0</v>
      </c>
      <c r="AK162" s="55"/>
      <c r="AL162" s="55"/>
      <c r="AM162" s="55"/>
      <c r="AN162" s="55"/>
    </row>
    <row r="163" spans="2:40" hidden="1">
      <c r="B163" s="7"/>
      <c r="K163" s="55" t="s">
        <v>166</v>
      </c>
      <c r="L163" s="55"/>
      <c r="M163" s="55"/>
      <c r="N163" s="55"/>
      <c r="O163" s="55"/>
      <c r="P163" s="55">
        <v>0</v>
      </c>
      <c r="Q163" s="55"/>
      <c r="R163" s="55"/>
      <c r="S163" s="55"/>
      <c r="T163" s="55"/>
      <c r="U163" s="55">
        <v>0</v>
      </c>
      <c r="V163" s="55"/>
      <c r="W163" s="55"/>
      <c r="X163" s="55"/>
      <c r="Y163" s="55"/>
      <c r="Z163" s="55" t="s">
        <v>161</v>
      </c>
      <c r="AA163" s="55"/>
      <c r="AB163" s="55"/>
      <c r="AC163" s="55"/>
      <c r="AD163" s="55"/>
      <c r="AE163" s="55">
        <v>0</v>
      </c>
      <c r="AF163" s="55"/>
      <c r="AG163" s="55"/>
      <c r="AH163" s="55"/>
      <c r="AI163" s="55"/>
      <c r="AJ163" s="55">
        <v>0</v>
      </c>
      <c r="AK163" s="55"/>
      <c r="AL163" s="55"/>
      <c r="AM163" s="55"/>
      <c r="AN163" s="55"/>
    </row>
    <row r="164" spans="2:40" hidden="1">
      <c r="B164" s="7"/>
      <c r="K164" s="55">
        <v>0</v>
      </c>
      <c r="L164" s="55"/>
      <c r="M164" s="55"/>
      <c r="N164" s="55"/>
      <c r="O164" s="55"/>
      <c r="P164" s="55">
        <v>0</v>
      </c>
      <c r="Q164" s="55"/>
      <c r="R164" s="55"/>
      <c r="S164" s="55"/>
      <c r="T164" s="55"/>
      <c r="U164" s="55">
        <v>0</v>
      </c>
      <c r="V164" s="55"/>
      <c r="W164" s="55"/>
      <c r="X164" s="55"/>
      <c r="Y164" s="55"/>
      <c r="Z164" s="55">
        <v>0</v>
      </c>
      <c r="AA164" s="55"/>
      <c r="AB164" s="55"/>
      <c r="AC164" s="55"/>
      <c r="AD164" s="55"/>
      <c r="AE164" s="55">
        <v>0</v>
      </c>
      <c r="AF164" s="55"/>
      <c r="AG164" s="55"/>
      <c r="AH164" s="55"/>
      <c r="AI164" s="55"/>
      <c r="AJ164" s="55">
        <v>0</v>
      </c>
      <c r="AK164" s="55"/>
      <c r="AL164" s="55"/>
      <c r="AM164" s="55"/>
      <c r="AN164" s="55"/>
    </row>
    <row r="165" spans="2:40" hidden="1">
      <c r="B165" s="7"/>
      <c r="K165" s="55">
        <v>0</v>
      </c>
      <c r="L165" s="55"/>
      <c r="M165" s="55"/>
      <c r="N165" s="55"/>
      <c r="O165" s="55"/>
      <c r="P165" s="55">
        <v>0</v>
      </c>
      <c r="Q165" s="55"/>
      <c r="R165" s="55"/>
      <c r="S165" s="55"/>
      <c r="T165" s="55"/>
      <c r="U165" s="55">
        <v>0</v>
      </c>
      <c r="V165" s="55"/>
      <c r="W165" s="55"/>
      <c r="X165" s="55"/>
      <c r="Y165" s="55"/>
      <c r="Z165" s="55">
        <v>0</v>
      </c>
      <c r="AA165" s="55"/>
      <c r="AB165" s="55"/>
      <c r="AC165" s="55"/>
      <c r="AD165" s="55"/>
      <c r="AE165" s="55">
        <v>0</v>
      </c>
      <c r="AF165" s="55"/>
      <c r="AG165" s="55"/>
      <c r="AH165" s="55"/>
      <c r="AI165" s="55"/>
      <c r="AJ165" s="55">
        <v>0</v>
      </c>
      <c r="AK165" s="55"/>
      <c r="AL165" s="55"/>
      <c r="AM165" s="55"/>
      <c r="AN165" s="55"/>
    </row>
    <row r="166" spans="2:40" hidden="1">
      <c r="B166" s="7"/>
    </row>
    <row r="167" spans="2:40" hidden="1">
      <c r="B167" s="7"/>
      <c r="K167" s="1" t="s">
        <v>302</v>
      </c>
    </row>
    <row r="168" spans="2:40" hidden="1">
      <c r="B168" s="7"/>
      <c r="K168" s="55" t="s">
        <v>161</v>
      </c>
      <c r="L168" s="55"/>
      <c r="M168" s="55"/>
      <c r="N168" s="55"/>
      <c r="O168" s="55"/>
      <c r="P168" s="55">
        <v>0</v>
      </c>
      <c r="Q168" s="55"/>
      <c r="R168" s="55"/>
      <c r="S168" s="55"/>
      <c r="T168" s="55"/>
      <c r="U168" s="55">
        <v>0</v>
      </c>
      <c r="V168" s="55"/>
      <c r="W168" s="55"/>
      <c r="X168" s="55"/>
      <c r="Y168" s="55"/>
      <c r="Z168" s="55" t="s">
        <v>166</v>
      </c>
      <c r="AA168" s="55"/>
      <c r="AB168" s="55"/>
      <c r="AC168" s="55"/>
      <c r="AD168" s="55"/>
      <c r="AE168" s="55">
        <v>0</v>
      </c>
      <c r="AF168" s="55"/>
      <c r="AG168" s="55"/>
      <c r="AH168" s="55"/>
      <c r="AI168" s="55"/>
      <c r="AJ168" s="55">
        <v>0</v>
      </c>
      <c r="AK168" s="55"/>
      <c r="AL168" s="55"/>
      <c r="AM168" s="55"/>
      <c r="AN168" s="55"/>
    </row>
    <row r="169" spans="2:40" hidden="1">
      <c r="B169" s="7"/>
      <c r="K169" s="55">
        <v>0</v>
      </c>
      <c r="L169" s="55"/>
      <c r="M169" s="55"/>
      <c r="N169" s="55"/>
      <c r="O169" s="55"/>
      <c r="P169" s="55" t="s">
        <v>296</v>
      </c>
      <c r="Q169" s="55"/>
      <c r="R169" s="55"/>
      <c r="S169" s="55"/>
      <c r="T169" s="55"/>
      <c r="U169" s="55">
        <v>0</v>
      </c>
      <c r="V169" s="55"/>
      <c r="W169" s="55"/>
      <c r="X169" s="55"/>
      <c r="Y169" s="55"/>
      <c r="Z169" s="55">
        <v>0</v>
      </c>
      <c r="AA169" s="55"/>
      <c r="AB169" s="55"/>
      <c r="AC169" s="55"/>
      <c r="AD169" s="55"/>
      <c r="AE169" s="55" t="s">
        <v>297</v>
      </c>
      <c r="AF169" s="55"/>
      <c r="AG169" s="55"/>
      <c r="AH169" s="55"/>
      <c r="AI169" s="55"/>
      <c r="AJ169" s="55" t="s">
        <v>298</v>
      </c>
      <c r="AK169" s="55"/>
      <c r="AL169" s="55"/>
      <c r="AM169" s="55"/>
      <c r="AN169" s="55"/>
    </row>
    <row r="170" spans="2:40" hidden="1">
      <c r="B170" s="7"/>
      <c r="I170" s="1" t="s">
        <v>263</v>
      </c>
      <c r="K170" s="55">
        <v>0</v>
      </c>
      <c r="L170" s="55"/>
      <c r="M170" s="55"/>
      <c r="N170" s="55"/>
      <c r="O170" s="55"/>
      <c r="P170" s="55">
        <v>0</v>
      </c>
      <c r="Q170" s="55"/>
      <c r="R170" s="55"/>
      <c r="S170" s="55"/>
      <c r="T170" s="55"/>
      <c r="U170" s="55">
        <v>0</v>
      </c>
      <c r="V170" s="55"/>
      <c r="W170" s="55"/>
      <c r="X170" s="55"/>
      <c r="Y170" s="55"/>
      <c r="Z170" s="55">
        <v>0</v>
      </c>
      <c r="AA170" s="55"/>
      <c r="AB170" s="55"/>
      <c r="AC170" s="55"/>
      <c r="AD170" s="55"/>
      <c r="AE170" s="55">
        <v>0</v>
      </c>
      <c r="AF170" s="55"/>
      <c r="AG170" s="55"/>
      <c r="AH170" s="55"/>
      <c r="AI170" s="55"/>
      <c r="AJ170" s="55">
        <v>0</v>
      </c>
      <c r="AK170" s="55"/>
      <c r="AL170" s="55"/>
      <c r="AM170" s="55"/>
      <c r="AN170" s="55"/>
    </row>
    <row r="171" spans="2:40" hidden="1">
      <c r="B171" s="7"/>
      <c r="K171" s="55" t="s">
        <v>166</v>
      </c>
      <c r="L171" s="55"/>
      <c r="M171" s="55"/>
      <c r="N171" s="55"/>
      <c r="O171" s="55"/>
      <c r="P171" s="55">
        <v>0</v>
      </c>
      <c r="Q171" s="55"/>
      <c r="R171" s="55"/>
      <c r="S171" s="55"/>
      <c r="T171" s="55"/>
      <c r="U171" s="55">
        <v>0</v>
      </c>
      <c r="V171" s="55"/>
      <c r="W171" s="55"/>
      <c r="X171" s="55"/>
      <c r="Y171" s="55"/>
      <c r="Z171" s="55" t="s">
        <v>161</v>
      </c>
      <c r="AA171" s="55"/>
      <c r="AB171" s="55"/>
      <c r="AC171" s="55"/>
      <c r="AD171" s="55"/>
      <c r="AE171" s="55">
        <v>0</v>
      </c>
      <c r="AF171" s="55"/>
      <c r="AG171" s="55"/>
      <c r="AH171" s="55"/>
      <c r="AI171" s="55"/>
      <c r="AJ171" s="55">
        <v>0</v>
      </c>
      <c r="AK171" s="55"/>
      <c r="AL171" s="55"/>
      <c r="AM171" s="55"/>
      <c r="AN171" s="55"/>
    </row>
    <row r="172" spans="2:40" hidden="1">
      <c r="B172" s="7"/>
      <c r="K172" s="55">
        <v>0</v>
      </c>
      <c r="L172" s="55"/>
      <c r="M172" s="55"/>
      <c r="N172" s="55"/>
      <c r="O172" s="55"/>
      <c r="P172" s="55" t="s">
        <v>297</v>
      </c>
      <c r="Q172" s="55"/>
      <c r="R172" s="55"/>
      <c r="S172" s="55"/>
      <c r="T172" s="55"/>
      <c r="U172" s="55">
        <v>0</v>
      </c>
      <c r="V172" s="55"/>
      <c r="W172" s="55"/>
      <c r="X172" s="55"/>
      <c r="Y172" s="55"/>
      <c r="Z172" s="55">
        <v>0</v>
      </c>
      <c r="AA172" s="55"/>
      <c r="AB172" s="55"/>
      <c r="AC172" s="55"/>
      <c r="AD172" s="55"/>
      <c r="AE172" s="55" t="s">
        <v>296</v>
      </c>
      <c r="AF172" s="55"/>
      <c r="AG172" s="55"/>
      <c r="AH172" s="55"/>
      <c r="AI172" s="55"/>
      <c r="AJ172" s="55" t="s">
        <v>299</v>
      </c>
      <c r="AK172" s="55"/>
      <c r="AL172" s="55"/>
      <c r="AM172" s="55"/>
      <c r="AN172" s="55"/>
    </row>
    <row r="173" spans="2:40" hidden="1">
      <c r="B173" s="7"/>
      <c r="K173" s="55">
        <v>0</v>
      </c>
      <c r="L173" s="55"/>
      <c r="M173" s="55"/>
      <c r="N173" s="55"/>
      <c r="O173" s="55"/>
      <c r="P173" s="55" t="s">
        <v>298</v>
      </c>
      <c r="Q173" s="55"/>
      <c r="R173" s="55"/>
      <c r="S173" s="55"/>
      <c r="T173" s="55"/>
      <c r="U173" s="55">
        <v>0</v>
      </c>
      <c r="V173" s="55"/>
      <c r="W173" s="55"/>
      <c r="X173" s="55"/>
      <c r="Y173" s="55"/>
      <c r="Z173" s="55">
        <v>0</v>
      </c>
      <c r="AA173" s="55"/>
      <c r="AB173" s="55"/>
      <c r="AC173" s="55"/>
      <c r="AD173" s="55"/>
      <c r="AE173" s="55" t="s">
        <v>299</v>
      </c>
      <c r="AF173" s="55"/>
      <c r="AG173" s="55"/>
      <c r="AH173" s="55"/>
      <c r="AI173" s="55"/>
      <c r="AJ173" s="55" t="s">
        <v>300</v>
      </c>
      <c r="AK173" s="55"/>
      <c r="AL173" s="55"/>
      <c r="AM173" s="55"/>
      <c r="AN173" s="55"/>
    </row>
    <row r="174" spans="2:40" hidden="1">
      <c r="B174" s="7"/>
    </row>
    <row r="175" spans="2:40" hidden="1">
      <c r="B175" s="7"/>
      <c r="K175" s="1" t="s">
        <v>301</v>
      </c>
    </row>
    <row r="176" spans="2:40" hidden="1">
      <c r="B176" s="7"/>
      <c r="K176" s="55" t="s">
        <v>161</v>
      </c>
      <c r="L176" s="55"/>
      <c r="M176" s="55"/>
      <c r="N176" s="55"/>
      <c r="O176" s="55"/>
      <c r="P176" s="55">
        <v>0</v>
      </c>
      <c r="Q176" s="55"/>
      <c r="R176" s="55"/>
      <c r="S176" s="55"/>
      <c r="T176" s="55"/>
      <c r="U176" s="55">
        <v>0</v>
      </c>
      <c r="V176" s="55"/>
      <c r="W176" s="55"/>
      <c r="X176" s="55"/>
      <c r="Y176" s="55"/>
      <c r="Z176" s="55" t="s">
        <v>166</v>
      </c>
      <c r="AA176" s="55"/>
      <c r="AB176" s="55"/>
      <c r="AC176" s="55"/>
      <c r="AD176" s="55"/>
      <c r="AE176" s="55">
        <v>0</v>
      </c>
      <c r="AF176" s="55"/>
      <c r="AG176" s="55"/>
      <c r="AH176" s="55"/>
      <c r="AI176" s="55"/>
      <c r="AJ176" s="55">
        <v>0</v>
      </c>
      <c r="AK176" s="55"/>
      <c r="AL176" s="55"/>
      <c r="AM176" s="55"/>
      <c r="AN176" s="55"/>
    </row>
    <row r="177" spans="2:40" hidden="1">
      <c r="B177" s="7"/>
      <c r="K177" s="55">
        <v>0</v>
      </c>
      <c r="L177" s="55"/>
      <c r="M177" s="55"/>
      <c r="N177" s="55"/>
      <c r="O177" s="55"/>
      <c r="P177" s="55" t="s">
        <v>296</v>
      </c>
      <c r="Q177" s="55"/>
      <c r="R177" s="55"/>
      <c r="S177" s="55"/>
      <c r="T177" s="55"/>
      <c r="U177" s="55" t="s">
        <v>298</v>
      </c>
      <c r="V177" s="55"/>
      <c r="W177" s="55"/>
      <c r="X177" s="55"/>
      <c r="Y177" s="55"/>
      <c r="Z177" s="55">
        <v>0</v>
      </c>
      <c r="AA177" s="55"/>
      <c r="AB177" s="55"/>
      <c r="AC177" s="55"/>
      <c r="AD177" s="55"/>
      <c r="AE177" s="55" t="s">
        <v>297</v>
      </c>
      <c r="AF177" s="55"/>
      <c r="AG177" s="55"/>
      <c r="AH177" s="55"/>
      <c r="AI177" s="55"/>
      <c r="AJ177" s="55">
        <v>0</v>
      </c>
      <c r="AK177" s="55"/>
      <c r="AL177" s="55"/>
      <c r="AM177" s="55"/>
      <c r="AN177" s="55"/>
    </row>
    <row r="178" spans="2:40" hidden="1">
      <c r="B178" s="7"/>
      <c r="I178" s="1" t="s">
        <v>263</v>
      </c>
      <c r="K178" s="55">
        <v>0</v>
      </c>
      <c r="L178" s="55"/>
      <c r="M178" s="55"/>
      <c r="N178" s="55"/>
      <c r="O178" s="55"/>
      <c r="P178" s="55" t="s">
        <v>298</v>
      </c>
      <c r="Q178" s="55"/>
      <c r="R178" s="55"/>
      <c r="S178" s="55"/>
      <c r="T178" s="55"/>
      <c r="U178" s="55" t="s">
        <v>300</v>
      </c>
      <c r="V178" s="55"/>
      <c r="W178" s="55"/>
      <c r="X178" s="55"/>
      <c r="Y178" s="55"/>
      <c r="Z178" s="55">
        <v>0</v>
      </c>
      <c r="AA178" s="55"/>
      <c r="AB178" s="55"/>
      <c r="AC178" s="55"/>
      <c r="AD178" s="55"/>
      <c r="AE178" s="55" t="s">
        <v>299</v>
      </c>
      <c r="AF178" s="55"/>
      <c r="AG178" s="55"/>
      <c r="AH178" s="55"/>
      <c r="AI178" s="55"/>
      <c r="AJ178" s="55">
        <v>0</v>
      </c>
      <c r="AK178" s="55"/>
      <c r="AL178" s="55"/>
      <c r="AM178" s="55"/>
      <c r="AN178" s="55"/>
    </row>
    <row r="179" spans="2:40" hidden="1">
      <c r="B179" s="7"/>
      <c r="K179" s="55" t="s">
        <v>166</v>
      </c>
      <c r="L179" s="55"/>
      <c r="M179" s="55"/>
      <c r="N179" s="55"/>
      <c r="O179" s="55"/>
      <c r="P179" s="55">
        <v>0</v>
      </c>
      <c r="Q179" s="55"/>
      <c r="R179" s="55"/>
      <c r="S179" s="55"/>
      <c r="T179" s="55"/>
      <c r="U179" s="55">
        <v>0</v>
      </c>
      <c r="V179" s="55"/>
      <c r="W179" s="55"/>
      <c r="X179" s="55"/>
      <c r="Y179" s="55"/>
      <c r="Z179" s="55" t="s">
        <v>161</v>
      </c>
      <c r="AA179" s="55"/>
      <c r="AB179" s="55"/>
      <c r="AC179" s="55"/>
      <c r="AD179" s="55"/>
      <c r="AE179" s="55">
        <v>0</v>
      </c>
      <c r="AF179" s="55"/>
      <c r="AG179" s="55"/>
      <c r="AH179" s="55"/>
      <c r="AI179" s="55"/>
      <c r="AJ179" s="55">
        <v>0</v>
      </c>
      <c r="AK179" s="55"/>
      <c r="AL179" s="55"/>
      <c r="AM179" s="55"/>
      <c r="AN179" s="55"/>
    </row>
    <row r="180" spans="2:40" hidden="1">
      <c r="B180" s="7"/>
      <c r="K180" s="55">
        <v>0</v>
      </c>
      <c r="L180" s="55"/>
      <c r="M180" s="55"/>
      <c r="N180" s="55"/>
      <c r="O180" s="55"/>
      <c r="P180" s="55" t="s">
        <v>297</v>
      </c>
      <c r="Q180" s="55"/>
      <c r="R180" s="55"/>
      <c r="S180" s="55"/>
      <c r="T180" s="55"/>
      <c r="U180" s="55" t="s">
        <v>299</v>
      </c>
      <c r="V180" s="55"/>
      <c r="W180" s="55"/>
      <c r="X180" s="55"/>
      <c r="Y180" s="55"/>
      <c r="Z180" s="55">
        <v>0</v>
      </c>
      <c r="AA180" s="55"/>
      <c r="AB180" s="55"/>
      <c r="AC180" s="55"/>
      <c r="AD180" s="55"/>
      <c r="AE180" s="55" t="s">
        <v>296</v>
      </c>
      <c r="AF180" s="55"/>
      <c r="AG180" s="55"/>
      <c r="AH180" s="55"/>
      <c r="AI180" s="55"/>
      <c r="AJ180" s="55">
        <v>0</v>
      </c>
      <c r="AK180" s="55"/>
      <c r="AL180" s="55"/>
      <c r="AM180" s="55"/>
      <c r="AN180" s="55"/>
    </row>
    <row r="181" spans="2:40" hidden="1">
      <c r="B181" s="7"/>
      <c r="K181" s="55">
        <v>0</v>
      </c>
      <c r="L181" s="55"/>
      <c r="M181" s="55"/>
      <c r="N181" s="55"/>
      <c r="O181" s="55"/>
      <c r="P181" s="55">
        <v>0</v>
      </c>
      <c r="Q181" s="55"/>
      <c r="R181" s="55"/>
      <c r="S181" s="55"/>
      <c r="T181" s="55"/>
      <c r="U181" s="55">
        <v>0</v>
      </c>
      <c r="V181" s="55"/>
      <c r="W181" s="55"/>
      <c r="X181" s="55"/>
      <c r="Y181" s="55"/>
      <c r="Z181" s="55">
        <v>0</v>
      </c>
      <c r="AA181" s="55"/>
      <c r="AB181" s="55"/>
      <c r="AC181" s="55"/>
      <c r="AD181" s="55"/>
      <c r="AE181" s="55">
        <v>0</v>
      </c>
      <c r="AF181" s="55"/>
      <c r="AG181" s="55"/>
      <c r="AH181" s="55"/>
      <c r="AI181" s="55"/>
      <c r="AJ181" s="55">
        <v>0</v>
      </c>
      <c r="AK181" s="55"/>
      <c r="AL181" s="55"/>
      <c r="AM181" s="55"/>
      <c r="AN181" s="55"/>
    </row>
    <row r="182" spans="2:40" hidden="1">
      <c r="B182" s="7"/>
    </row>
    <row r="183" spans="2:40" hidden="1">
      <c r="B183" s="7"/>
      <c r="K183" s="89">
        <f>+S131</f>
        <v>422500</v>
      </c>
      <c r="L183" s="89"/>
      <c r="M183" s="89"/>
      <c r="N183" s="89"/>
      <c r="O183" s="89"/>
      <c r="P183" s="55">
        <v>0</v>
      </c>
      <c r="Q183" s="55"/>
      <c r="R183" s="55"/>
      <c r="S183" s="55"/>
      <c r="T183" s="55"/>
      <c r="U183" s="55">
        <v>0</v>
      </c>
      <c r="V183" s="55"/>
      <c r="W183" s="55"/>
      <c r="X183" s="55"/>
      <c r="Y183" s="55"/>
      <c r="Z183" s="55">
        <f>-K183</f>
        <v>-422500</v>
      </c>
      <c r="AA183" s="55"/>
      <c r="AB183" s="55"/>
      <c r="AC183" s="55"/>
      <c r="AD183" s="55"/>
      <c r="AE183" s="55">
        <v>0</v>
      </c>
      <c r="AF183" s="55"/>
      <c r="AG183" s="55"/>
      <c r="AH183" s="55"/>
      <c r="AI183" s="55"/>
      <c r="AJ183" s="55">
        <v>0</v>
      </c>
      <c r="AK183" s="55"/>
      <c r="AL183" s="55"/>
      <c r="AM183" s="55"/>
      <c r="AN183" s="55"/>
    </row>
    <row r="184" spans="2:40" hidden="1">
      <c r="B184" s="7"/>
      <c r="K184" s="55">
        <v>0</v>
      </c>
      <c r="L184" s="55"/>
      <c r="M184" s="55"/>
      <c r="N184" s="55"/>
      <c r="O184" s="55"/>
      <c r="P184" s="89">
        <f>+AC131</f>
        <v>2168.4375</v>
      </c>
      <c r="Q184" s="89"/>
      <c r="R184" s="89"/>
      <c r="S184" s="89"/>
      <c r="T184" s="89"/>
      <c r="U184" s="55">
        <v>0</v>
      </c>
      <c r="V184" s="55"/>
      <c r="W184" s="55"/>
      <c r="X184" s="55"/>
      <c r="Y184" s="55"/>
      <c r="Z184" s="55">
        <v>0</v>
      </c>
      <c r="AA184" s="55"/>
      <c r="AB184" s="55"/>
      <c r="AC184" s="55"/>
      <c r="AD184" s="55"/>
      <c r="AE184" s="55">
        <f>-P184</f>
        <v>-2168.4375</v>
      </c>
      <c r="AF184" s="55"/>
      <c r="AG184" s="55"/>
      <c r="AH184" s="55"/>
      <c r="AI184" s="55"/>
      <c r="AJ184" s="55">
        <f>+P188</f>
        <v>8673750</v>
      </c>
      <c r="AK184" s="55"/>
      <c r="AL184" s="55"/>
      <c r="AM184" s="55"/>
      <c r="AN184" s="55"/>
    </row>
    <row r="185" spans="2:40" hidden="1">
      <c r="B185" s="7"/>
      <c r="G185" s="1" t="s">
        <v>170</v>
      </c>
      <c r="H185" s="1">
        <v>1</v>
      </c>
      <c r="I185" s="6" t="s">
        <v>171</v>
      </c>
      <c r="K185" s="55">
        <v>0</v>
      </c>
      <c r="L185" s="55"/>
      <c r="M185" s="55"/>
      <c r="N185" s="55"/>
      <c r="O185" s="55"/>
      <c r="P185" s="55">
        <v>0</v>
      </c>
      <c r="Q185" s="55"/>
      <c r="R185" s="55"/>
      <c r="S185" s="55"/>
      <c r="T185" s="55"/>
      <c r="U185" s="55">
        <v>0</v>
      </c>
      <c r="V185" s="55"/>
      <c r="W185" s="55"/>
      <c r="X185" s="55"/>
      <c r="Y185" s="55"/>
      <c r="Z185" s="55">
        <v>0</v>
      </c>
      <c r="AA185" s="55"/>
      <c r="AB185" s="55"/>
      <c r="AC185" s="55"/>
      <c r="AD185" s="55"/>
      <c r="AE185" s="55">
        <f>-P185</f>
        <v>0</v>
      </c>
      <c r="AF185" s="55"/>
      <c r="AG185" s="55"/>
      <c r="AH185" s="55"/>
      <c r="AI185" s="55"/>
      <c r="AJ185" s="55">
        <f>+U188</f>
        <v>0</v>
      </c>
      <c r="AK185" s="55"/>
      <c r="AL185" s="55"/>
      <c r="AM185" s="55"/>
      <c r="AN185" s="55"/>
    </row>
    <row r="186" spans="2:40" hidden="1">
      <c r="B186" s="7"/>
      <c r="K186" s="55">
        <f>-K183</f>
        <v>-422500</v>
      </c>
      <c r="L186" s="55"/>
      <c r="M186" s="55"/>
      <c r="N186" s="55"/>
      <c r="O186" s="55"/>
      <c r="P186" s="55">
        <v>0</v>
      </c>
      <c r="Q186" s="55"/>
      <c r="R186" s="55"/>
      <c r="S186" s="55"/>
      <c r="T186" s="55"/>
      <c r="U186" s="55">
        <v>0</v>
      </c>
      <c r="V186" s="55"/>
      <c r="W186" s="55"/>
      <c r="X186" s="55"/>
      <c r="Y186" s="55"/>
      <c r="Z186" s="55">
        <f>-Z183</f>
        <v>422500</v>
      </c>
      <c r="AA186" s="55"/>
      <c r="AB186" s="55"/>
      <c r="AC186" s="55"/>
      <c r="AD186" s="55"/>
      <c r="AE186" s="55">
        <v>0</v>
      </c>
      <c r="AF186" s="55"/>
      <c r="AG186" s="55"/>
      <c r="AH186" s="55"/>
      <c r="AI186" s="55"/>
      <c r="AJ186" s="55">
        <v>0</v>
      </c>
      <c r="AK186" s="55"/>
      <c r="AL186" s="55"/>
      <c r="AM186" s="55"/>
      <c r="AN186" s="55"/>
    </row>
    <row r="187" spans="2:40" hidden="1">
      <c r="B187" s="7"/>
      <c r="K187" s="55">
        <v>0</v>
      </c>
      <c r="L187" s="55"/>
      <c r="M187" s="55"/>
      <c r="N187" s="55"/>
      <c r="O187" s="55"/>
      <c r="P187" s="55">
        <f>-P184</f>
        <v>-2168.4375</v>
      </c>
      <c r="Q187" s="55"/>
      <c r="R187" s="55"/>
      <c r="S187" s="55"/>
      <c r="T187" s="55"/>
      <c r="U187" s="55">
        <v>0</v>
      </c>
      <c r="V187" s="55"/>
      <c r="W187" s="55"/>
      <c r="X187" s="55"/>
      <c r="Y187" s="55"/>
      <c r="Z187" s="55">
        <v>0</v>
      </c>
      <c r="AA187" s="55"/>
      <c r="AB187" s="55"/>
      <c r="AC187" s="55"/>
      <c r="AD187" s="55"/>
      <c r="AE187" s="55">
        <f>-P187</f>
        <v>2168.4375</v>
      </c>
      <c r="AF187" s="55"/>
      <c r="AG187" s="55"/>
      <c r="AH187" s="55"/>
      <c r="AI187" s="55"/>
      <c r="AJ187" s="55">
        <f>-AJ184</f>
        <v>-8673750</v>
      </c>
      <c r="AK187" s="55"/>
      <c r="AL187" s="55"/>
      <c r="AM187" s="55"/>
      <c r="AN187" s="55"/>
    </row>
    <row r="188" spans="2:40" hidden="1">
      <c r="B188" s="7"/>
      <c r="K188" s="55">
        <v>0</v>
      </c>
      <c r="L188" s="55"/>
      <c r="M188" s="55"/>
      <c r="N188" s="55"/>
      <c r="O188" s="55"/>
      <c r="P188" s="89">
        <f>+AM131</f>
        <v>8673750</v>
      </c>
      <c r="Q188" s="89"/>
      <c r="R188" s="89"/>
      <c r="S188" s="89"/>
      <c r="T188" s="89"/>
      <c r="U188" s="55">
        <v>0</v>
      </c>
      <c r="V188" s="55"/>
      <c r="W188" s="55"/>
      <c r="X188" s="55"/>
      <c r="Y188" s="55"/>
      <c r="Z188" s="55">
        <v>0</v>
      </c>
      <c r="AA188" s="55"/>
      <c r="AB188" s="55"/>
      <c r="AC188" s="55"/>
      <c r="AD188" s="55"/>
      <c r="AE188" s="55">
        <f>-P188</f>
        <v>-8673750</v>
      </c>
      <c r="AF188" s="55"/>
      <c r="AG188" s="55"/>
      <c r="AH188" s="55"/>
      <c r="AI188" s="55"/>
      <c r="AJ188" s="55">
        <f>+AW131</f>
        <v>34695000000</v>
      </c>
      <c r="AK188" s="55"/>
      <c r="AL188" s="55"/>
      <c r="AM188" s="55"/>
      <c r="AN188" s="55"/>
    </row>
    <row r="189" spans="2:40" hidden="1">
      <c r="B189" s="7"/>
    </row>
    <row r="190" spans="2:40" hidden="1">
      <c r="B190" s="7"/>
      <c r="K190" s="89">
        <f>+S132</f>
        <v>444736.84210526315</v>
      </c>
      <c r="L190" s="89"/>
      <c r="M190" s="89"/>
      <c r="N190" s="89"/>
      <c r="O190" s="89"/>
      <c r="P190" s="55">
        <v>0</v>
      </c>
      <c r="Q190" s="55"/>
      <c r="R190" s="55"/>
      <c r="S190" s="55"/>
      <c r="T190" s="55"/>
      <c r="U190" s="55">
        <v>0</v>
      </c>
      <c r="V190" s="55"/>
      <c r="W190" s="55"/>
      <c r="X190" s="55"/>
      <c r="Y190" s="55"/>
      <c r="Z190" s="55">
        <f>-K190</f>
        <v>-444736.84210526315</v>
      </c>
      <c r="AA190" s="55"/>
      <c r="AB190" s="55"/>
      <c r="AC190" s="55"/>
      <c r="AD190" s="55"/>
      <c r="AE190" s="55">
        <v>0</v>
      </c>
      <c r="AF190" s="55"/>
      <c r="AG190" s="55"/>
      <c r="AH190" s="55"/>
      <c r="AI190" s="55"/>
      <c r="AJ190" s="55">
        <v>0</v>
      </c>
      <c r="AK190" s="55"/>
      <c r="AL190" s="55"/>
      <c r="AM190" s="55"/>
      <c r="AN190" s="55"/>
    </row>
    <row r="191" spans="2:40" hidden="1">
      <c r="B191" s="7"/>
      <c r="K191" s="55">
        <v>0</v>
      </c>
      <c r="L191" s="55"/>
      <c r="M191" s="55"/>
      <c r="N191" s="55"/>
      <c r="O191" s="55"/>
      <c r="P191" s="89">
        <f>+X132</f>
        <v>10116.635077999708</v>
      </c>
      <c r="Q191" s="89"/>
      <c r="R191" s="89"/>
      <c r="S191" s="89"/>
      <c r="T191" s="89"/>
      <c r="U191" s="55">
        <f>+P192</f>
        <v>19221606.648199446</v>
      </c>
      <c r="V191" s="55"/>
      <c r="W191" s="55"/>
      <c r="X191" s="55"/>
      <c r="Y191" s="55"/>
      <c r="Z191" s="55">
        <v>0</v>
      </c>
      <c r="AA191" s="55"/>
      <c r="AB191" s="55"/>
      <c r="AC191" s="55"/>
      <c r="AD191" s="55"/>
      <c r="AE191" s="55">
        <f>-P191</f>
        <v>-10116.635077999708</v>
      </c>
      <c r="AF191" s="55"/>
      <c r="AG191" s="55"/>
      <c r="AH191" s="55"/>
      <c r="AI191" s="55"/>
      <c r="AJ191" s="55">
        <f>+U191</f>
        <v>19221606.648199446</v>
      </c>
      <c r="AK191" s="55"/>
      <c r="AL191" s="55"/>
      <c r="AM191" s="55"/>
      <c r="AN191" s="55"/>
    </row>
    <row r="192" spans="2:40" hidden="1">
      <c r="B192" s="7"/>
      <c r="G192" s="1" t="s">
        <v>170</v>
      </c>
      <c r="H192" s="1">
        <f>+H185+1</f>
        <v>2</v>
      </c>
      <c r="I192" s="6" t="s">
        <v>171</v>
      </c>
      <c r="K192" s="55">
        <v>0</v>
      </c>
      <c r="L192" s="55"/>
      <c r="M192" s="55"/>
      <c r="N192" s="55"/>
      <c r="O192" s="55"/>
      <c r="P192" s="89">
        <f>+AH132</f>
        <v>19221606.648199446</v>
      </c>
      <c r="Q192" s="89"/>
      <c r="R192" s="89"/>
      <c r="S192" s="89"/>
      <c r="T192" s="89"/>
      <c r="U192" s="89">
        <f>+AR132</f>
        <v>48694736842.105263</v>
      </c>
      <c r="V192" s="89"/>
      <c r="W192" s="89"/>
      <c r="X192" s="89"/>
      <c r="Y192" s="89"/>
      <c r="Z192" s="55">
        <v>0</v>
      </c>
      <c r="AA192" s="55"/>
      <c r="AB192" s="55"/>
      <c r="AC192" s="55"/>
      <c r="AD192" s="55"/>
      <c r="AE192" s="55">
        <f>-P192</f>
        <v>-19221606.648199446</v>
      </c>
      <c r="AF192" s="55"/>
      <c r="AG192" s="55"/>
      <c r="AH192" s="55"/>
      <c r="AI192" s="55"/>
      <c r="AJ192" s="55">
        <f>+U195</f>
        <v>24347368421.052631</v>
      </c>
      <c r="AK192" s="55"/>
      <c r="AL192" s="55"/>
      <c r="AM192" s="55"/>
      <c r="AN192" s="55"/>
    </row>
    <row r="193" spans="2:40" hidden="1">
      <c r="B193" s="7"/>
      <c r="K193" s="55">
        <f>-K190</f>
        <v>-444736.84210526315</v>
      </c>
      <c r="L193" s="55"/>
      <c r="M193" s="55"/>
      <c r="N193" s="55"/>
      <c r="O193" s="55"/>
      <c r="P193" s="55">
        <v>0</v>
      </c>
      <c r="Q193" s="55"/>
      <c r="R193" s="55"/>
      <c r="S193" s="55"/>
      <c r="T193" s="55"/>
      <c r="U193" s="55">
        <v>0</v>
      </c>
      <c r="V193" s="55"/>
      <c r="W193" s="55"/>
      <c r="X193" s="55"/>
      <c r="Y193" s="55"/>
      <c r="Z193" s="55">
        <f>-Z190</f>
        <v>444736.84210526315</v>
      </c>
      <c r="AA193" s="55"/>
      <c r="AB193" s="55"/>
      <c r="AC193" s="55"/>
      <c r="AD193" s="55"/>
      <c r="AE193" s="55">
        <v>0</v>
      </c>
      <c r="AF193" s="55"/>
      <c r="AG193" s="55"/>
      <c r="AH193" s="55"/>
      <c r="AI193" s="55"/>
      <c r="AJ193" s="55">
        <v>0</v>
      </c>
      <c r="AK193" s="55"/>
      <c r="AL193" s="55"/>
      <c r="AM193" s="55"/>
      <c r="AN193" s="55"/>
    </row>
    <row r="194" spans="2:40" hidden="1">
      <c r="B194" s="7"/>
      <c r="K194" s="55">
        <v>0</v>
      </c>
      <c r="L194" s="55"/>
      <c r="M194" s="55"/>
      <c r="N194" s="55"/>
      <c r="O194" s="55"/>
      <c r="P194" s="55">
        <f>-P191</f>
        <v>-10116.635077999708</v>
      </c>
      <c r="Q194" s="55"/>
      <c r="R194" s="55"/>
      <c r="S194" s="55"/>
      <c r="T194" s="55"/>
      <c r="U194" s="55">
        <f>-U191</f>
        <v>-19221606.648199446</v>
      </c>
      <c r="V194" s="55"/>
      <c r="W194" s="55"/>
      <c r="X194" s="55"/>
      <c r="Y194" s="55"/>
      <c r="Z194" s="55">
        <v>0</v>
      </c>
      <c r="AA194" s="55"/>
      <c r="AB194" s="55"/>
      <c r="AC194" s="55"/>
      <c r="AD194" s="55"/>
      <c r="AE194" s="55">
        <f>-P194</f>
        <v>10116.635077999708</v>
      </c>
      <c r="AF194" s="55"/>
      <c r="AG194" s="55"/>
      <c r="AH194" s="55"/>
      <c r="AI194" s="55"/>
      <c r="AJ194" s="55">
        <f>-AJ191</f>
        <v>-19221606.648199446</v>
      </c>
      <c r="AK194" s="55"/>
      <c r="AL194" s="55"/>
      <c r="AM194" s="55"/>
      <c r="AN194" s="55"/>
    </row>
    <row r="195" spans="2:40" hidden="1">
      <c r="B195" s="7"/>
      <c r="K195" s="55">
        <v>0</v>
      </c>
      <c r="L195" s="55"/>
      <c r="M195" s="55"/>
      <c r="N195" s="55"/>
      <c r="O195" s="55"/>
      <c r="P195" s="55">
        <f>+P192</f>
        <v>19221606.648199446</v>
      </c>
      <c r="Q195" s="55"/>
      <c r="R195" s="55"/>
      <c r="S195" s="55"/>
      <c r="T195" s="55"/>
      <c r="U195" s="55">
        <f>+U192/2</f>
        <v>24347368421.052631</v>
      </c>
      <c r="V195" s="55"/>
      <c r="W195" s="55"/>
      <c r="X195" s="55"/>
      <c r="Y195" s="55"/>
      <c r="Z195" s="55">
        <v>0</v>
      </c>
      <c r="AA195" s="55"/>
      <c r="AB195" s="55"/>
      <c r="AC195" s="55"/>
      <c r="AD195" s="55"/>
      <c r="AE195" s="55">
        <f>-P195</f>
        <v>-19221606.648199446</v>
      </c>
      <c r="AF195" s="55"/>
      <c r="AG195" s="55"/>
      <c r="AH195" s="55"/>
      <c r="AI195" s="55"/>
      <c r="AJ195" s="55">
        <f>+U192</f>
        <v>48694736842.105263</v>
      </c>
      <c r="AK195" s="55"/>
      <c r="AL195" s="55"/>
      <c r="AM195" s="55"/>
      <c r="AN195" s="55"/>
    </row>
    <row r="196" spans="2:40" hidden="1">
      <c r="B196" s="7"/>
    </row>
    <row r="197" spans="2:40" hidden="1">
      <c r="B197" s="7"/>
      <c r="K197" s="89">
        <f>+S133</f>
        <v>482857.14285714284</v>
      </c>
      <c r="L197" s="89"/>
      <c r="M197" s="89"/>
      <c r="N197" s="89"/>
      <c r="O197" s="89"/>
      <c r="P197" s="55">
        <v>0</v>
      </c>
      <c r="Q197" s="55"/>
      <c r="R197" s="55"/>
      <c r="S197" s="55"/>
      <c r="T197" s="55"/>
      <c r="U197" s="55">
        <v>0</v>
      </c>
      <c r="V197" s="55"/>
      <c r="W197" s="55"/>
      <c r="X197" s="55"/>
      <c r="Y197" s="55"/>
      <c r="Z197" s="55">
        <f>-K197</f>
        <v>-482857.14285714284</v>
      </c>
      <c r="AA197" s="55"/>
      <c r="AB197" s="55"/>
      <c r="AC197" s="55"/>
      <c r="AD197" s="55"/>
      <c r="AE197" s="55">
        <v>0</v>
      </c>
      <c r="AF197" s="55"/>
      <c r="AG197" s="55"/>
      <c r="AH197" s="55"/>
      <c r="AI197" s="55"/>
      <c r="AJ197" s="55">
        <v>0</v>
      </c>
      <c r="AK197" s="55"/>
      <c r="AL197" s="55"/>
      <c r="AM197" s="55"/>
      <c r="AN197" s="55"/>
    </row>
    <row r="198" spans="2:40" hidden="1">
      <c r="B198" s="7"/>
      <c r="K198" s="55">
        <v>0</v>
      </c>
      <c r="L198" s="55"/>
      <c r="M198" s="55"/>
      <c r="N198" s="55"/>
      <c r="O198" s="55"/>
      <c r="P198" s="89">
        <f>+X133</f>
        <v>12947.405247813411</v>
      </c>
      <c r="Q198" s="89"/>
      <c r="R198" s="89"/>
      <c r="S198" s="89"/>
      <c r="T198" s="89"/>
      <c r="U198" s="55">
        <f>+P199</f>
        <v>22657959.183673471</v>
      </c>
      <c r="V198" s="55"/>
      <c r="W198" s="55"/>
      <c r="X198" s="55"/>
      <c r="Y198" s="55"/>
      <c r="Z198" s="55">
        <v>0</v>
      </c>
      <c r="AA198" s="55"/>
      <c r="AB198" s="55"/>
      <c r="AC198" s="55"/>
      <c r="AD198" s="55"/>
      <c r="AE198" s="55">
        <f>-P198</f>
        <v>-12947.405247813411</v>
      </c>
      <c r="AF198" s="55"/>
      <c r="AG198" s="55"/>
      <c r="AH198" s="55"/>
      <c r="AI198" s="55"/>
      <c r="AJ198" s="55">
        <f>+U198</f>
        <v>22657959.183673471</v>
      </c>
      <c r="AK198" s="55"/>
      <c r="AL198" s="55"/>
      <c r="AM198" s="55"/>
      <c r="AN198" s="55"/>
    </row>
    <row r="199" spans="2:40" hidden="1">
      <c r="B199" s="7"/>
      <c r="G199" s="1" t="s">
        <v>170</v>
      </c>
      <c r="H199" s="1">
        <f>+H192+1</f>
        <v>3</v>
      </c>
      <c r="I199" s="6" t="s">
        <v>171</v>
      </c>
      <c r="K199" s="55">
        <v>0</v>
      </c>
      <c r="L199" s="55"/>
      <c r="M199" s="55"/>
      <c r="N199" s="55"/>
      <c r="O199" s="55"/>
      <c r="P199" s="89">
        <f>+AH133</f>
        <v>22657959.183673471</v>
      </c>
      <c r="Q199" s="89"/>
      <c r="R199" s="89"/>
      <c r="S199" s="89"/>
      <c r="T199" s="89"/>
      <c r="U199" s="89">
        <f>+AR133</f>
        <v>52868571428.571426</v>
      </c>
      <c r="V199" s="89"/>
      <c r="W199" s="89"/>
      <c r="X199" s="89"/>
      <c r="Y199" s="89"/>
      <c r="Z199" s="55">
        <v>0</v>
      </c>
      <c r="AA199" s="55"/>
      <c r="AB199" s="55"/>
      <c r="AC199" s="55"/>
      <c r="AD199" s="55"/>
      <c r="AE199" s="55">
        <f>-P199</f>
        <v>-22657959.183673471</v>
      </c>
      <c r="AF199" s="55"/>
      <c r="AG199" s="55"/>
      <c r="AH199" s="55"/>
      <c r="AI199" s="55"/>
      <c r="AJ199" s="55">
        <f>+U202</f>
        <v>26434285714.285713</v>
      </c>
      <c r="AK199" s="55"/>
      <c r="AL199" s="55"/>
      <c r="AM199" s="55"/>
      <c r="AN199" s="55"/>
    </row>
    <row r="200" spans="2:40" hidden="1">
      <c r="B200" s="7"/>
      <c r="K200" s="55">
        <f>-K197</f>
        <v>-482857.14285714284</v>
      </c>
      <c r="L200" s="55"/>
      <c r="M200" s="55"/>
      <c r="N200" s="55"/>
      <c r="O200" s="55"/>
      <c r="P200" s="55">
        <v>0</v>
      </c>
      <c r="Q200" s="55"/>
      <c r="R200" s="55"/>
      <c r="S200" s="55"/>
      <c r="T200" s="55"/>
      <c r="U200" s="55">
        <v>0</v>
      </c>
      <c r="V200" s="55"/>
      <c r="W200" s="55"/>
      <c r="X200" s="55"/>
      <c r="Y200" s="55"/>
      <c r="Z200" s="55">
        <f>-Z197</f>
        <v>482857.14285714284</v>
      </c>
      <c r="AA200" s="55"/>
      <c r="AB200" s="55"/>
      <c r="AC200" s="55"/>
      <c r="AD200" s="55"/>
      <c r="AE200" s="55">
        <v>0</v>
      </c>
      <c r="AF200" s="55"/>
      <c r="AG200" s="55"/>
      <c r="AH200" s="55"/>
      <c r="AI200" s="55"/>
      <c r="AJ200" s="55">
        <v>0</v>
      </c>
      <c r="AK200" s="55"/>
      <c r="AL200" s="55"/>
      <c r="AM200" s="55"/>
      <c r="AN200" s="55"/>
    </row>
    <row r="201" spans="2:40" hidden="1">
      <c r="B201" s="7"/>
      <c r="K201" s="55">
        <v>0</v>
      </c>
      <c r="L201" s="55"/>
      <c r="M201" s="55"/>
      <c r="N201" s="55"/>
      <c r="O201" s="55"/>
      <c r="P201" s="55">
        <f>-P198</f>
        <v>-12947.405247813411</v>
      </c>
      <c r="Q201" s="55"/>
      <c r="R201" s="55"/>
      <c r="S201" s="55"/>
      <c r="T201" s="55"/>
      <c r="U201" s="55">
        <f>-U198</f>
        <v>-22657959.183673471</v>
      </c>
      <c r="V201" s="55"/>
      <c r="W201" s="55"/>
      <c r="X201" s="55"/>
      <c r="Y201" s="55"/>
      <c r="Z201" s="55">
        <v>0</v>
      </c>
      <c r="AA201" s="55"/>
      <c r="AB201" s="55"/>
      <c r="AC201" s="55"/>
      <c r="AD201" s="55"/>
      <c r="AE201" s="55">
        <f>-P201</f>
        <v>12947.405247813411</v>
      </c>
      <c r="AF201" s="55"/>
      <c r="AG201" s="55"/>
      <c r="AH201" s="55"/>
      <c r="AI201" s="55"/>
      <c r="AJ201" s="55">
        <f>-AJ198</f>
        <v>-22657959.183673471</v>
      </c>
      <c r="AK201" s="55"/>
      <c r="AL201" s="55"/>
      <c r="AM201" s="55"/>
      <c r="AN201" s="55"/>
    </row>
    <row r="202" spans="2:40" hidden="1">
      <c r="B202" s="7"/>
      <c r="K202" s="55">
        <v>0</v>
      </c>
      <c r="L202" s="55"/>
      <c r="M202" s="55"/>
      <c r="N202" s="55"/>
      <c r="O202" s="55"/>
      <c r="P202" s="55">
        <f>+P199</f>
        <v>22657959.183673471</v>
      </c>
      <c r="Q202" s="55"/>
      <c r="R202" s="55"/>
      <c r="S202" s="55"/>
      <c r="T202" s="55"/>
      <c r="U202" s="55">
        <f>+U199/2</f>
        <v>26434285714.285713</v>
      </c>
      <c r="V202" s="55"/>
      <c r="W202" s="55"/>
      <c r="X202" s="55"/>
      <c r="Y202" s="55"/>
      <c r="Z202" s="55">
        <v>0</v>
      </c>
      <c r="AA202" s="55"/>
      <c r="AB202" s="55"/>
      <c r="AC202" s="55"/>
      <c r="AD202" s="55"/>
      <c r="AE202" s="55">
        <f>-P202</f>
        <v>-22657959.183673471</v>
      </c>
      <c r="AF202" s="55"/>
      <c r="AG202" s="55"/>
      <c r="AH202" s="55"/>
      <c r="AI202" s="55"/>
      <c r="AJ202" s="55">
        <f>+U199</f>
        <v>52868571428.571426</v>
      </c>
      <c r="AK202" s="55"/>
      <c r="AL202" s="55"/>
      <c r="AM202" s="55"/>
      <c r="AN202" s="55"/>
    </row>
    <row r="203" spans="2:40" hidden="1">
      <c r="B203" s="7"/>
    </row>
    <row r="204" spans="2:40" hidden="1">
      <c r="B204" s="7"/>
      <c r="K204" s="89">
        <f>+S134</f>
        <v>563333.33333333337</v>
      </c>
      <c r="L204" s="89"/>
      <c r="M204" s="89"/>
      <c r="N204" s="89"/>
      <c r="O204" s="89"/>
      <c r="P204" s="55">
        <v>0</v>
      </c>
      <c r="Q204" s="55"/>
      <c r="R204" s="55"/>
      <c r="S204" s="55"/>
      <c r="T204" s="55"/>
      <c r="U204" s="55">
        <v>0</v>
      </c>
      <c r="V204" s="55"/>
      <c r="W204" s="55"/>
      <c r="X204" s="55"/>
      <c r="Y204" s="55"/>
      <c r="Z204" s="55">
        <f>-K204</f>
        <v>-563333.33333333337</v>
      </c>
      <c r="AA204" s="55"/>
      <c r="AB204" s="55"/>
      <c r="AC204" s="55"/>
      <c r="AD204" s="55"/>
      <c r="AE204" s="55">
        <v>0</v>
      </c>
      <c r="AF204" s="55"/>
      <c r="AG204" s="55"/>
      <c r="AH204" s="55"/>
      <c r="AI204" s="55"/>
      <c r="AJ204" s="55">
        <v>0</v>
      </c>
      <c r="AK204" s="55"/>
      <c r="AL204" s="55"/>
      <c r="AM204" s="55"/>
      <c r="AN204" s="55"/>
    </row>
    <row r="205" spans="2:40" hidden="1">
      <c r="B205" s="7"/>
      <c r="K205" s="55">
        <v>0</v>
      </c>
      <c r="L205" s="55"/>
      <c r="M205" s="55"/>
      <c r="N205" s="55"/>
      <c r="O205" s="55"/>
      <c r="P205" s="89">
        <f>+X134</f>
        <v>20560</v>
      </c>
      <c r="Q205" s="89"/>
      <c r="R205" s="89"/>
      <c r="S205" s="89"/>
      <c r="T205" s="89"/>
      <c r="U205" s="55">
        <f>+P206</f>
        <v>30840000</v>
      </c>
      <c r="V205" s="55"/>
      <c r="W205" s="55"/>
      <c r="X205" s="55"/>
      <c r="Y205" s="55"/>
      <c r="Z205" s="55">
        <v>0</v>
      </c>
      <c r="AA205" s="55"/>
      <c r="AB205" s="55"/>
      <c r="AC205" s="55"/>
      <c r="AD205" s="55"/>
      <c r="AE205" s="55">
        <f>-P205</f>
        <v>-20560</v>
      </c>
      <c r="AF205" s="55"/>
      <c r="AG205" s="55"/>
      <c r="AH205" s="55"/>
      <c r="AI205" s="55"/>
      <c r="AJ205" s="55">
        <f>+U205</f>
        <v>30840000</v>
      </c>
      <c r="AK205" s="55"/>
      <c r="AL205" s="55"/>
      <c r="AM205" s="55"/>
      <c r="AN205" s="55"/>
    </row>
    <row r="206" spans="2:40" hidden="1">
      <c r="B206" s="7"/>
      <c r="G206" s="1" t="s">
        <v>170</v>
      </c>
      <c r="H206" s="1">
        <f>+H199+1</f>
        <v>4</v>
      </c>
      <c r="I206" s="6" t="s">
        <v>171</v>
      </c>
      <c r="K206" s="55">
        <v>0</v>
      </c>
      <c r="L206" s="55"/>
      <c r="M206" s="55"/>
      <c r="N206" s="55"/>
      <c r="O206" s="55"/>
      <c r="P206" s="89">
        <f>+AH134</f>
        <v>30840000</v>
      </c>
      <c r="Q206" s="89"/>
      <c r="R206" s="89"/>
      <c r="S206" s="89"/>
      <c r="T206" s="89"/>
      <c r="U206" s="89">
        <f>+AR134</f>
        <v>61680000000</v>
      </c>
      <c r="V206" s="89"/>
      <c r="W206" s="89"/>
      <c r="X206" s="89"/>
      <c r="Y206" s="89"/>
      <c r="Z206" s="55">
        <v>0</v>
      </c>
      <c r="AA206" s="55"/>
      <c r="AB206" s="55"/>
      <c r="AC206" s="55"/>
      <c r="AD206" s="55"/>
      <c r="AE206" s="55">
        <f>-P206</f>
        <v>-30840000</v>
      </c>
      <c r="AF206" s="55"/>
      <c r="AG206" s="55"/>
      <c r="AH206" s="55"/>
      <c r="AI206" s="55"/>
      <c r="AJ206" s="55">
        <f>+U209</f>
        <v>30840000000</v>
      </c>
      <c r="AK206" s="55"/>
      <c r="AL206" s="55"/>
      <c r="AM206" s="55"/>
      <c r="AN206" s="55"/>
    </row>
    <row r="207" spans="2:40" hidden="1">
      <c r="B207" s="7"/>
      <c r="K207" s="55">
        <f>-K204</f>
        <v>-563333.33333333337</v>
      </c>
      <c r="L207" s="55"/>
      <c r="M207" s="55"/>
      <c r="N207" s="55"/>
      <c r="O207" s="55"/>
      <c r="P207" s="55">
        <v>0</v>
      </c>
      <c r="Q207" s="55"/>
      <c r="R207" s="55"/>
      <c r="S207" s="55"/>
      <c r="T207" s="55"/>
      <c r="U207" s="55">
        <v>0</v>
      </c>
      <c r="V207" s="55"/>
      <c r="W207" s="55"/>
      <c r="X207" s="55"/>
      <c r="Y207" s="55"/>
      <c r="Z207" s="55">
        <f>-Z204</f>
        <v>563333.33333333337</v>
      </c>
      <c r="AA207" s="55"/>
      <c r="AB207" s="55"/>
      <c r="AC207" s="55"/>
      <c r="AD207" s="55"/>
      <c r="AE207" s="55">
        <v>0</v>
      </c>
      <c r="AF207" s="55"/>
      <c r="AG207" s="55"/>
      <c r="AH207" s="55"/>
      <c r="AI207" s="55"/>
      <c r="AJ207" s="55">
        <v>0</v>
      </c>
      <c r="AK207" s="55"/>
      <c r="AL207" s="55"/>
      <c r="AM207" s="55"/>
      <c r="AN207" s="55"/>
    </row>
    <row r="208" spans="2:40" hidden="1">
      <c r="B208" s="7"/>
      <c r="K208" s="55">
        <v>0</v>
      </c>
      <c r="L208" s="55"/>
      <c r="M208" s="55"/>
      <c r="N208" s="55"/>
      <c r="O208" s="55"/>
      <c r="P208" s="55">
        <f>-P205</f>
        <v>-20560</v>
      </c>
      <c r="Q208" s="55"/>
      <c r="R208" s="55"/>
      <c r="S208" s="55"/>
      <c r="T208" s="55"/>
      <c r="U208" s="55">
        <f>-U205</f>
        <v>-30840000</v>
      </c>
      <c r="V208" s="55"/>
      <c r="W208" s="55"/>
      <c r="X208" s="55"/>
      <c r="Y208" s="55"/>
      <c r="Z208" s="55">
        <v>0</v>
      </c>
      <c r="AA208" s="55"/>
      <c r="AB208" s="55"/>
      <c r="AC208" s="55"/>
      <c r="AD208" s="55"/>
      <c r="AE208" s="55">
        <f>-P208</f>
        <v>20560</v>
      </c>
      <c r="AF208" s="55"/>
      <c r="AG208" s="55"/>
      <c r="AH208" s="55"/>
      <c r="AI208" s="55"/>
      <c r="AJ208" s="55">
        <f>-AJ205</f>
        <v>-30840000</v>
      </c>
      <c r="AK208" s="55"/>
      <c r="AL208" s="55"/>
      <c r="AM208" s="55"/>
      <c r="AN208" s="55"/>
    </row>
    <row r="209" spans="2:40" hidden="1">
      <c r="B209" s="7"/>
      <c r="K209" s="55">
        <v>0</v>
      </c>
      <c r="L209" s="55"/>
      <c r="M209" s="55"/>
      <c r="N209" s="55"/>
      <c r="O209" s="55"/>
      <c r="P209" s="55">
        <f>+P206</f>
        <v>30840000</v>
      </c>
      <c r="Q209" s="55"/>
      <c r="R209" s="55"/>
      <c r="S209" s="55"/>
      <c r="T209" s="55"/>
      <c r="U209" s="55">
        <f>+U206/2</f>
        <v>30840000000</v>
      </c>
      <c r="V209" s="55"/>
      <c r="W209" s="55"/>
      <c r="X209" s="55"/>
      <c r="Y209" s="55"/>
      <c r="Z209" s="55">
        <v>0</v>
      </c>
      <c r="AA209" s="55"/>
      <c r="AB209" s="55"/>
      <c r="AC209" s="55"/>
      <c r="AD209" s="55"/>
      <c r="AE209" s="55">
        <f>-P209</f>
        <v>-30840000</v>
      </c>
      <c r="AF209" s="55"/>
      <c r="AG209" s="55"/>
      <c r="AH209" s="55"/>
      <c r="AI209" s="55"/>
      <c r="AJ209" s="55">
        <f>+U206</f>
        <v>61680000000</v>
      </c>
      <c r="AK209" s="55"/>
      <c r="AL209" s="55"/>
      <c r="AM209" s="55"/>
      <c r="AN209" s="55"/>
    </row>
    <row r="210" spans="2:40" hidden="1">
      <c r="B210" s="7"/>
    </row>
    <row r="211" spans="2:40" hidden="1">
      <c r="B211" s="7"/>
      <c r="K211" s="89">
        <f>+S135</f>
        <v>603571.42857142852</v>
      </c>
      <c r="L211" s="89"/>
      <c r="M211" s="89"/>
      <c r="N211" s="89"/>
      <c r="O211" s="89"/>
      <c r="P211" s="55">
        <v>0</v>
      </c>
      <c r="Q211" s="55"/>
      <c r="R211" s="55"/>
      <c r="S211" s="55"/>
      <c r="T211" s="55"/>
      <c r="U211" s="55">
        <v>0</v>
      </c>
      <c r="V211" s="55"/>
      <c r="W211" s="55"/>
      <c r="X211" s="55"/>
      <c r="Y211" s="55"/>
      <c r="Z211" s="55">
        <f>-K211</f>
        <v>-603571.42857142852</v>
      </c>
      <c r="AA211" s="55"/>
      <c r="AB211" s="55"/>
      <c r="AC211" s="55"/>
      <c r="AD211" s="55"/>
      <c r="AE211" s="55">
        <v>0</v>
      </c>
      <c r="AF211" s="55"/>
      <c r="AG211" s="55"/>
      <c r="AH211" s="55"/>
      <c r="AI211" s="55"/>
      <c r="AJ211" s="55">
        <v>0</v>
      </c>
      <c r="AK211" s="55"/>
      <c r="AL211" s="55"/>
      <c r="AM211" s="55"/>
      <c r="AN211" s="55"/>
    </row>
    <row r="212" spans="2:40" hidden="1">
      <c r="B212" s="7"/>
      <c r="K212" s="55">
        <v>0</v>
      </c>
      <c r="L212" s="55"/>
      <c r="M212" s="55"/>
      <c r="N212" s="55"/>
      <c r="O212" s="55"/>
      <c r="P212" s="89">
        <f>+X135</f>
        <v>25287.900874635568</v>
      </c>
      <c r="Q212" s="89"/>
      <c r="R212" s="89"/>
      <c r="S212" s="89"/>
      <c r="T212" s="89"/>
      <c r="U212" s="55">
        <f>+P213</f>
        <v>35403061.224489793</v>
      </c>
      <c r="V212" s="55"/>
      <c r="W212" s="55"/>
      <c r="X212" s="55"/>
      <c r="Y212" s="55"/>
      <c r="Z212" s="55">
        <v>0</v>
      </c>
      <c r="AA212" s="55"/>
      <c r="AB212" s="55"/>
      <c r="AC212" s="55"/>
      <c r="AD212" s="55"/>
      <c r="AE212" s="55">
        <f>-P212</f>
        <v>-25287.900874635568</v>
      </c>
      <c r="AF212" s="55"/>
      <c r="AG212" s="55"/>
      <c r="AH212" s="55"/>
      <c r="AI212" s="55"/>
      <c r="AJ212" s="55">
        <f>+U212</f>
        <v>35403061.224489793</v>
      </c>
      <c r="AK212" s="55"/>
      <c r="AL212" s="55"/>
      <c r="AM212" s="55"/>
      <c r="AN212" s="55"/>
    </row>
    <row r="213" spans="2:40" hidden="1">
      <c r="B213" s="7"/>
      <c r="G213" s="1" t="s">
        <v>170</v>
      </c>
      <c r="H213" s="1">
        <f>+H206+1</f>
        <v>5</v>
      </c>
      <c r="I213" s="6" t="s">
        <v>171</v>
      </c>
      <c r="K213" s="55">
        <v>0</v>
      </c>
      <c r="L213" s="55"/>
      <c r="M213" s="55"/>
      <c r="N213" s="55"/>
      <c r="O213" s="55"/>
      <c r="P213" s="89">
        <f>+AH135</f>
        <v>35403061.224489793</v>
      </c>
      <c r="Q213" s="89"/>
      <c r="R213" s="89"/>
      <c r="S213" s="89"/>
      <c r="T213" s="89"/>
      <c r="U213" s="89">
        <f>+AR135</f>
        <v>66085714285.714287</v>
      </c>
      <c r="V213" s="89"/>
      <c r="W213" s="89"/>
      <c r="X213" s="89"/>
      <c r="Y213" s="89"/>
      <c r="Z213" s="55">
        <v>0</v>
      </c>
      <c r="AA213" s="55"/>
      <c r="AB213" s="55"/>
      <c r="AC213" s="55"/>
      <c r="AD213" s="55"/>
      <c r="AE213" s="55">
        <f>-P213</f>
        <v>-35403061.224489793</v>
      </c>
      <c r="AF213" s="55"/>
      <c r="AG213" s="55"/>
      <c r="AH213" s="55"/>
      <c r="AI213" s="55"/>
      <c r="AJ213" s="55">
        <f>+U216</f>
        <v>33042857142.857143</v>
      </c>
      <c r="AK213" s="55"/>
      <c r="AL213" s="55"/>
      <c r="AM213" s="55"/>
      <c r="AN213" s="55"/>
    </row>
    <row r="214" spans="2:40" hidden="1">
      <c r="B214" s="7"/>
      <c r="K214" s="55">
        <f>-K211</f>
        <v>-603571.42857142852</v>
      </c>
      <c r="L214" s="55"/>
      <c r="M214" s="55"/>
      <c r="N214" s="55"/>
      <c r="O214" s="55"/>
      <c r="P214" s="55">
        <v>0</v>
      </c>
      <c r="Q214" s="55"/>
      <c r="R214" s="55"/>
      <c r="S214" s="55"/>
      <c r="T214" s="55"/>
      <c r="U214" s="55">
        <v>0</v>
      </c>
      <c r="V214" s="55"/>
      <c r="W214" s="55"/>
      <c r="X214" s="55"/>
      <c r="Y214" s="55"/>
      <c r="Z214" s="55">
        <f>-Z211</f>
        <v>603571.42857142852</v>
      </c>
      <c r="AA214" s="55"/>
      <c r="AB214" s="55"/>
      <c r="AC214" s="55"/>
      <c r="AD214" s="55"/>
      <c r="AE214" s="55">
        <v>0</v>
      </c>
      <c r="AF214" s="55"/>
      <c r="AG214" s="55"/>
      <c r="AH214" s="55"/>
      <c r="AI214" s="55"/>
      <c r="AJ214" s="55">
        <v>0</v>
      </c>
      <c r="AK214" s="55"/>
      <c r="AL214" s="55"/>
      <c r="AM214" s="55"/>
      <c r="AN214" s="55"/>
    </row>
    <row r="215" spans="2:40" hidden="1">
      <c r="B215" s="7"/>
      <c r="K215" s="55">
        <v>0</v>
      </c>
      <c r="L215" s="55"/>
      <c r="M215" s="55"/>
      <c r="N215" s="55"/>
      <c r="O215" s="55"/>
      <c r="P215" s="55">
        <f>-P212</f>
        <v>-25287.900874635568</v>
      </c>
      <c r="Q215" s="55"/>
      <c r="R215" s="55"/>
      <c r="S215" s="55"/>
      <c r="T215" s="55"/>
      <c r="U215" s="55">
        <f>-U212</f>
        <v>-35403061.224489793</v>
      </c>
      <c r="V215" s="55"/>
      <c r="W215" s="55"/>
      <c r="X215" s="55"/>
      <c r="Y215" s="55"/>
      <c r="Z215" s="55">
        <v>0</v>
      </c>
      <c r="AA215" s="55"/>
      <c r="AB215" s="55"/>
      <c r="AC215" s="55"/>
      <c r="AD215" s="55"/>
      <c r="AE215" s="55">
        <f>-P215</f>
        <v>25287.900874635568</v>
      </c>
      <c r="AF215" s="55"/>
      <c r="AG215" s="55"/>
      <c r="AH215" s="55"/>
      <c r="AI215" s="55"/>
      <c r="AJ215" s="55">
        <f>-AJ212</f>
        <v>-35403061.224489793</v>
      </c>
      <c r="AK215" s="55"/>
      <c r="AL215" s="55"/>
      <c r="AM215" s="55"/>
      <c r="AN215" s="55"/>
    </row>
    <row r="216" spans="2:40" hidden="1">
      <c r="B216" s="7"/>
      <c r="K216" s="55">
        <v>0</v>
      </c>
      <c r="L216" s="55"/>
      <c r="M216" s="55"/>
      <c r="N216" s="55"/>
      <c r="O216" s="55"/>
      <c r="P216" s="55">
        <f>+P213</f>
        <v>35403061.224489793</v>
      </c>
      <c r="Q216" s="55"/>
      <c r="R216" s="55"/>
      <c r="S216" s="55"/>
      <c r="T216" s="55"/>
      <c r="U216" s="55">
        <f>+U213/2</f>
        <v>33042857142.857143</v>
      </c>
      <c r="V216" s="55"/>
      <c r="W216" s="55"/>
      <c r="X216" s="55"/>
      <c r="Y216" s="55"/>
      <c r="Z216" s="55">
        <v>0</v>
      </c>
      <c r="AA216" s="55"/>
      <c r="AB216" s="55"/>
      <c r="AC216" s="55"/>
      <c r="AD216" s="55"/>
      <c r="AE216" s="55">
        <f>-P216</f>
        <v>-35403061.224489793</v>
      </c>
      <c r="AF216" s="55"/>
      <c r="AG216" s="55"/>
      <c r="AH216" s="55"/>
      <c r="AI216" s="55"/>
      <c r="AJ216" s="55">
        <f>+U213</f>
        <v>66085714285.714287</v>
      </c>
      <c r="AK216" s="55"/>
      <c r="AL216" s="55"/>
      <c r="AM216" s="55"/>
      <c r="AN216" s="55"/>
    </row>
    <row r="217" spans="2:40" hidden="1">
      <c r="B217" s="7"/>
    </row>
    <row r="218" spans="2:40" hidden="1">
      <c r="B218" s="7"/>
      <c r="K218" s="89">
        <f>+S136</f>
        <v>603571.42857142852</v>
      </c>
      <c r="L218" s="89"/>
      <c r="M218" s="89"/>
      <c r="N218" s="89"/>
      <c r="O218" s="89"/>
      <c r="P218" s="55">
        <v>0</v>
      </c>
      <c r="Q218" s="55"/>
      <c r="R218" s="55"/>
      <c r="S218" s="55"/>
      <c r="T218" s="55"/>
      <c r="U218" s="55">
        <v>0</v>
      </c>
      <c r="V218" s="55"/>
      <c r="W218" s="55"/>
      <c r="X218" s="55"/>
      <c r="Y218" s="55"/>
      <c r="Z218" s="55">
        <f>-K218</f>
        <v>-603571.42857142852</v>
      </c>
      <c r="AA218" s="55"/>
      <c r="AB218" s="55"/>
      <c r="AC218" s="55"/>
      <c r="AD218" s="55"/>
      <c r="AE218" s="55">
        <v>0</v>
      </c>
      <c r="AF218" s="55"/>
      <c r="AG218" s="55"/>
      <c r="AH218" s="55"/>
      <c r="AI218" s="55"/>
      <c r="AJ218" s="55">
        <v>0</v>
      </c>
      <c r="AK218" s="55"/>
      <c r="AL218" s="55"/>
      <c r="AM218" s="55"/>
      <c r="AN218" s="55"/>
    </row>
    <row r="219" spans="2:40" hidden="1">
      <c r="B219" s="7"/>
      <c r="K219" s="55">
        <v>0</v>
      </c>
      <c r="L219" s="55"/>
      <c r="M219" s="55"/>
      <c r="N219" s="55"/>
      <c r="O219" s="55"/>
      <c r="P219" s="89">
        <f>+X136</f>
        <v>25287.900874635568</v>
      </c>
      <c r="Q219" s="89"/>
      <c r="R219" s="89"/>
      <c r="S219" s="89"/>
      <c r="T219" s="89"/>
      <c r="U219" s="55">
        <f>+P220</f>
        <v>35403061.224489793</v>
      </c>
      <c r="V219" s="55"/>
      <c r="W219" s="55"/>
      <c r="X219" s="55"/>
      <c r="Y219" s="55"/>
      <c r="Z219" s="55">
        <v>0</v>
      </c>
      <c r="AA219" s="55"/>
      <c r="AB219" s="55"/>
      <c r="AC219" s="55"/>
      <c r="AD219" s="55"/>
      <c r="AE219" s="55">
        <f>-P219</f>
        <v>-25287.900874635568</v>
      </c>
      <c r="AF219" s="55"/>
      <c r="AG219" s="55"/>
      <c r="AH219" s="55"/>
      <c r="AI219" s="55"/>
      <c r="AJ219" s="55">
        <f>+U219</f>
        <v>35403061.224489793</v>
      </c>
      <c r="AK219" s="55"/>
      <c r="AL219" s="55"/>
      <c r="AM219" s="55"/>
      <c r="AN219" s="55"/>
    </row>
    <row r="220" spans="2:40" hidden="1">
      <c r="B220" s="7"/>
      <c r="G220" s="1" t="s">
        <v>170</v>
      </c>
      <c r="H220" s="1">
        <f>+H213+1</f>
        <v>6</v>
      </c>
      <c r="I220" s="6" t="s">
        <v>171</v>
      </c>
      <c r="K220" s="55">
        <v>0</v>
      </c>
      <c r="L220" s="55"/>
      <c r="M220" s="55"/>
      <c r="N220" s="55"/>
      <c r="O220" s="55"/>
      <c r="P220" s="89">
        <f>+AH136</f>
        <v>35403061.224489793</v>
      </c>
      <c r="Q220" s="89"/>
      <c r="R220" s="89"/>
      <c r="S220" s="89"/>
      <c r="T220" s="89"/>
      <c r="U220" s="89">
        <f>+AR136</f>
        <v>66085714285.714287</v>
      </c>
      <c r="V220" s="89"/>
      <c r="W220" s="89"/>
      <c r="X220" s="89"/>
      <c r="Y220" s="89"/>
      <c r="Z220" s="55">
        <v>0</v>
      </c>
      <c r="AA220" s="55"/>
      <c r="AB220" s="55"/>
      <c r="AC220" s="55"/>
      <c r="AD220" s="55"/>
      <c r="AE220" s="55">
        <f>-P220</f>
        <v>-35403061.224489793</v>
      </c>
      <c r="AF220" s="55"/>
      <c r="AG220" s="55"/>
      <c r="AH220" s="55"/>
      <c r="AI220" s="55"/>
      <c r="AJ220" s="55">
        <f>+U223</f>
        <v>33042857142.857143</v>
      </c>
      <c r="AK220" s="55"/>
      <c r="AL220" s="55"/>
      <c r="AM220" s="55"/>
      <c r="AN220" s="55"/>
    </row>
    <row r="221" spans="2:40" hidden="1">
      <c r="B221" s="7"/>
      <c r="K221" s="55">
        <f>-K218</f>
        <v>-603571.42857142852</v>
      </c>
      <c r="L221" s="55"/>
      <c r="M221" s="55"/>
      <c r="N221" s="55"/>
      <c r="O221" s="55"/>
      <c r="P221" s="55">
        <v>0</v>
      </c>
      <c r="Q221" s="55"/>
      <c r="R221" s="55"/>
      <c r="S221" s="55"/>
      <c r="T221" s="55"/>
      <c r="U221" s="55">
        <v>0</v>
      </c>
      <c r="V221" s="55"/>
      <c r="W221" s="55"/>
      <c r="X221" s="55"/>
      <c r="Y221" s="55"/>
      <c r="Z221" s="55">
        <f>-Z218</f>
        <v>603571.42857142852</v>
      </c>
      <c r="AA221" s="55"/>
      <c r="AB221" s="55"/>
      <c r="AC221" s="55"/>
      <c r="AD221" s="55"/>
      <c r="AE221" s="55">
        <v>0</v>
      </c>
      <c r="AF221" s="55"/>
      <c r="AG221" s="55"/>
      <c r="AH221" s="55"/>
      <c r="AI221" s="55"/>
      <c r="AJ221" s="55">
        <v>0</v>
      </c>
      <c r="AK221" s="55"/>
      <c r="AL221" s="55"/>
      <c r="AM221" s="55"/>
      <c r="AN221" s="55"/>
    </row>
    <row r="222" spans="2:40" hidden="1">
      <c r="B222" s="7"/>
      <c r="K222" s="55">
        <v>0</v>
      </c>
      <c r="L222" s="55"/>
      <c r="M222" s="55"/>
      <c r="N222" s="55"/>
      <c r="O222" s="55"/>
      <c r="P222" s="55">
        <f>-P219</f>
        <v>-25287.900874635568</v>
      </c>
      <c r="Q222" s="55"/>
      <c r="R222" s="55"/>
      <c r="S222" s="55"/>
      <c r="T222" s="55"/>
      <c r="U222" s="55">
        <f>-U219</f>
        <v>-35403061.224489793</v>
      </c>
      <c r="V222" s="55"/>
      <c r="W222" s="55"/>
      <c r="X222" s="55"/>
      <c r="Y222" s="55"/>
      <c r="Z222" s="55">
        <v>0</v>
      </c>
      <c r="AA222" s="55"/>
      <c r="AB222" s="55"/>
      <c r="AC222" s="55"/>
      <c r="AD222" s="55"/>
      <c r="AE222" s="55">
        <f>-P222</f>
        <v>25287.900874635568</v>
      </c>
      <c r="AF222" s="55"/>
      <c r="AG222" s="55"/>
      <c r="AH222" s="55"/>
      <c r="AI222" s="55"/>
      <c r="AJ222" s="55">
        <f>-AJ219</f>
        <v>-35403061.224489793</v>
      </c>
      <c r="AK222" s="55"/>
      <c r="AL222" s="55"/>
      <c r="AM222" s="55"/>
      <c r="AN222" s="55"/>
    </row>
    <row r="223" spans="2:40" hidden="1">
      <c r="B223" s="7"/>
      <c r="K223" s="55">
        <v>0</v>
      </c>
      <c r="L223" s="55"/>
      <c r="M223" s="55"/>
      <c r="N223" s="55"/>
      <c r="O223" s="55"/>
      <c r="P223" s="55">
        <f>+P220</f>
        <v>35403061.224489793</v>
      </c>
      <c r="Q223" s="55"/>
      <c r="R223" s="55"/>
      <c r="S223" s="55"/>
      <c r="T223" s="55"/>
      <c r="U223" s="55">
        <f>+U220/2</f>
        <v>33042857142.857143</v>
      </c>
      <c r="V223" s="55"/>
      <c r="W223" s="55"/>
      <c r="X223" s="55"/>
      <c r="Y223" s="55"/>
      <c r="Z223" s="55">
        <v>0</v>
      </c>
      <c r="AA223" s="55"/>
      <c r="AB223" s="55"/>
      <c r="AC223" s="55"/>
      <c r="AD223" s="55"/>
      <c r="AE223" s="55">
        <f>-P223</f>
        <v>-35403061.224489793</v>
      </c>
      <c r="AF223" s="55"/>
      <c r="AG223" s="55"/>
      <c r="AH223" s="55"/>
      <c r="AI223" s="55"/>
      <c r="AJ223" s="55">
        <f>+U220</f>
        <v>66085714285.714287</v>
      </c>
      <c r="AK223" s="55"/>
      <c r="AL223" s="55"/>
      <c r="AM223" s="55"/>
      <c r="AN223" s="55"/>
    </row>
    <row r="224" spans="2:40" hidden="1">
      <c r="B224" s="7"/>
    </row>
    <row r="225" spans="2:40" hidden="1">
      <c r="B225" s="7"/>
      <c r="K225" s="89">
        <f>+S137</f>
        <v>563333.33333333337</v>
      </c>
      <c r="L225" s="89"/>
      <c r="M225" s="89"/>
      <c r="N225" s="89"/>
      <c r="O225" s="89"/>
      <c r="P225" s="55">
        <v>0</v>
      </c>
      <c r="Q225" s="55"/>
      <c r="R225" s="55"/>
      <c r="S225" s="55"/>
      <c r="T225" s="55"/>
      <c r="U225" s="55">
        <v>0</v>
      </c>
      <c r="V225" s="55"/>
      <c r="W225" s="55"/>
      <c r="X225" s="55"/>
      <c r="Y225" s="55"/>
      <c r="Z225" s="55">
        <f>-K225</f>
        <v>-563333.33333333337</v>
      </c>
      <c r="AA225" s="55"/>
      <c r="AB225" s="55"/>
      <c r="AC225" s="55"/>
      <c r="AD225" s="55"/>
      <c r="AE225" s="55">
        <v>0</v>
      </c>
      <c r="AF225" s="55"/>
      <c r="AG225" s="55"/>
      <c r="AH225" s="55"/>
      <c r="AI225" s="55"/>
      <c r="AJ225" s="55">
        <v>0</v>
      </c>
      <c r="AK225" s="55"/>
      <c r="AL225" s="55"/>
      <c r="AM225" s="55"/>
      <c r="AN225" s="55"/>
    </row>
    <row r="226" spans="2:40" hidden="1">
      <c r="B226" s="7"/>
      <c r="K226" s="55">
        <v>0</v>
      </c>
      <c r="L226" s="55"/>
      <c r="M226" s="55"/>
      <c r="N226" s="55"/>
      <c r="O226" s="55"/>
      <c r="P226" s="89">
        <f>+X137</f>
        <v>20560</v>
      </c>
      <c r="Q226" s="89"/>
      <c r="R226" s="89"/>
      <c r="S226" s="89"/>
      <c r="T226" s="89"/>
      <c r="U226" s="55">
        <f>+P227</f>
        <v>30840000</v>
      </c>
      <c r="V226" s="55"/>
      <c r="W226" s="55"/>
      <c r="X226" s="55"/>
      <c r="Y226" s="55"/>
      <c r="Z226" s="55">
        <v>0</v>
      </c>
      <c r="AA226" s="55"/>
      <c r="AB226" s="55"/>
      <c r="AC226" s="55"/>
      <c r="AD226" s="55"/>
      <c r="AE226" s="55">
        <f>-P226</f>
        <v>-20560</v>
      </c>
      <c r="AF226" s="55"/>
      <c r="AG226" s="55"/>
      <c r="AH226" s="55"/>
      <c r="AI226" s="55"/>
      <c r="AJ226" s="55">
        <f>+U226</f>
        <v>30840000</v>
      </c>
      <c r="AK226" s="55"/>
      <c r="AL226" s="55"/>
      <c r="AM226" s="55"/>
      <c r="AN226" s="55"/>
    </row>
    <row r="227" spans="2:40" hidden="1">
      <c r="B227" s="7"/>
      <c r="G227" s="1" t="s">
        <v>170</v>
      </c>
      <c r="H227" s="1">
        <f>+H220+1</f>
        <v>7</v>
      </c>
      <c r="I227" s="6" t="s">
        <v>171</v>
      </c>
      <c r="K227" s="55">
        <v>0</v>
      </c>
      <c r="L227" s="55"/>
      <c r="M227" s="55"/>
      <c r="N227" s="55"/>
      <c r="O227" s="55"/>
      <c r="P227" s="89">
        <f>+AH137</f>
        <v>30840000</v>
      </c>
      <c r="Q227" s="89"/>
      <c r="R227" s="89"/>
      <c r="S227" s="89"/>
      <c r="T227" s="89"/>
      <c r="U227" s="89">
        <f>+AR137</f>
        <v>61680000000</v>
      </c>
      <c r="V227" s="89"/>
      <c r="W227" s="89"/>
      <c r="X227" s="89"/>
      <c r="Y227" s="89"/>
      <c r="Z227" s="55">
        <v>0</v>
      </c>
      <c r="AA227" s="55"/>
      <c r="AB227" s="55"/>
      <c r="AC227" s="55"/>
      <c r="AD227" s="55"/>
      <c r="AE227" s="55">
        <f>-P227</f>
        <v>-30840000</v>
      </c>
      <c r="AF227" s="55"/>
      <c r="AG227" s="55"/>
      <c r="AH227" s="55"/>
      <c r="AI227" s="55"/>
      <c r="AJ227" s="55">
        <f>+U230</f>
        <v>30840000000</v>
      </c>
      <c r="AK227" s="55"/>
      <c r="AL227" s="55"/>
      <c r="AM227" s="55"/>
      <c r="AN227" s="55"/>
    </row>
    <row r="228" spans="2:40" hidden="1">
      <c r="B228" s="7"/>
      <c r="K228" s="55">
        <f>-K225</f>
        <v>-563333.33333333337</v>
      </c>
      <c r="L228" s="55"/>
      <c r="M228" s="55"/>
      <c r="N228" s="55"/>
      <c r="O228" s="55"/>
      <c r="P228" s="55">
        <v>0</v>
      </c>
      <c r="Q228" s="55"/>
      <c r="R228" s="55"/>
      <c r="S228" s="55"/>
      <c r="T228" s="55"/>
      <c r="U228" s="55">
        <v>0</v>
      </c>
      <c r="V228" s="55"/>
      <c r="W228" s="55"/>
      <c r="X228" s="55"/>
      <c r="Y228" s="55"/>
      <c r="Z228" s="55">
        <f>-Z225</f>
        <v>563333.33333333337</v>
      </c>
      <c r="AA228" s="55"/>
      <c r="AB228" s="55"/>
      <c r="AC228" s="55"/>
      <c r="AD228" s="55"/>
      <c r="AE228" s="55">
        <v>0</v>
      </c>
      <c r="AF228" s="55"/>
      <c r="AG228" s="55"/>
      <c r="AH228" s="55"/>
      <c r="AI228" s="55"/>
      <c r="AJ228" s="55">
        <v>0</v>
      </c>
      <c r="AK228" s="55"/>
      <c r="AL228" s="55"/>
      <c r="AM228" s="55"/>
      <c r="AN228" s="55"/>
    </row>
    <row r="229" spans="2:40" hidden="1">
      <c r="B229" s="7"/>
      <c r="K229" s="55">
        <v>0</v>
      </c>
      <c r="L229" s="55"/>
      <c r="M229" s="55"/>
      <c r="N229" s="55"/>
      <c r="O229" s="55"/>
      <c r="P229" s="55">
        <f>-P226</f>
        <v>-20560</v>
      </c>
      <c r="Q229" s="55"/>
      <c r="R229" s="55"/>
      <c r="S229" s="55"/>
      <c r="T229" s="55"/>
      <c r="U229" s="55">
        <f>-U226</f>
        <v>-30840000</v>
      </c>
      <c r="V229" s="55"/>
      <c r="W229" s="55"/>
      <c r="X229" s="55"/>
      <c r="Y229" s="55"/>
      <c r="Z229" s="55">
        <v>0</v>
      </c>
      <c r="AA229" s="55"/>
      <c r="AB229" s="55"/>
      <c r="AC229" s="55"/>
      <c r="AD229" s="55"/>
      <c r="AE229" s="55">
        <f>-P229</f>
        <v>20560</v>
      </c>
      <c r="AF229" s="55"/>
      <c r="AG229" s="55"/>
      <c r="AH229" s="55"/>
      <c r="AI229" s="55"/>
      <c r="AJ229" s="55">
        <f>-AJ226</f>
        <v>-30840000</v>
      </c>
      <c r="AK229" s="55"/>
      <c r="AL229" s="55"/>
      <c r="AM229" s="55"/>
      <c r="AN229" s="55"/>
    </row>
    <row r="230" spans="2:40" hidden="1">
      <c r="B230" s="7"/>
      <c r="K230" s="55">
        <v>0</v>
      </c>
      <c r="L230" s="55"/>
      <c r="M230" s="55"/>
      <c r="N230" s="55"/>
      <c r="O230" s="55"/>
      <c r="P230" s="55">
        <f>+P227</f>
        <v>30840000</v>
      </c>
      <c r="Q230" s="55"/>
      <c r="R230" s="55"/>
      <c r="S230" s="55"/>
      <c r="T230" s="55"/>
      <c r="U230" s="55">
        <f>+U227/2</f>
        <v>30840000000</v>
      </c>
      <c r="V230" s="55"/>
      <c r="W230" s="55"/>
      <c r="X230" s="55"/>
      <c r="Y230" s="55"/>
      <c r="Z230" s="55">
        <v>0</v>
      </c>
      <c r="AA230" s="55"/>
      <c r="AB230" s="55"/>
      <c r="AC230" s="55"/>
      <c r="AD230" s="55"/>
      <c r="AE230" s="55">
        <f>-P230</f>
        <v>-30840000</v>
      </c>
      <c r="AF230" s="55"/>
      <c r="AG230" s="55"/>
      <c r="AH230" s="55"/>
      <c r="AI230" s="55"/>
      <c r="AJ230" s="55">
        <f>+U227</f>
        <v>61680000000</v>
      </c>
      <c r="AK230" s="55"/>
      <c r="AL230" s="55"/>
      <c r="AM230" s="55"/>
      <c r="AN230" s="55"/>
    </row>
    <row r="231" spans="2:40" hidden="1">
      <c r="B231" s="7"/>
    </row>
    <row r="232" spans="2:40" hidden="1">
      <c r="B232" s="7"/>
      <c r="K232" s="89">
        <f>+S138</f>
        <v>482857.14285714284</v>
      </c>
      <c r="L232" s="89"/>
      <c r="M232" s="89"/>
      <c r="N232" s="89"/>
      <c r="O232" s="89"/>
      <c r="P232" s="55">
        <v>0</v>
      </c>
      <c r="Q232" s="55"/>
      <c r="R232" s="55"/>
      <c r="S232" s="55"/>
      <c r="T232" s="55"/>
      <c r="U232" s="55">
        <v>0</v>
      </c>
      <c r="V232" s="55"/>
      <c r="W232" s="55"/>
      <c r="X232" s="55"/>
      <c r="Y232" s="55"/>
      <c r="Z232" s="55">
        <f>-K232</f>
        <v>-482857.14285714284</v>
      </c>
      <c r="AA232" s="55"/>
      <c r="AB232" s="55"/>
      <c r="AC232" s="55"/>
      <c r="AD232" s="55"/>
      <c r="AE232" s="55">
        <v>0</v>
      </c>
      <c r="AF232" s="55"/>
      <c r="AG232" s="55"/>
      <c r="AH232" s="55"/>
      <c r="AI232" s="55"/>
      <c r="AJ232" s="55">
        <v>0</v>
      </c>
      <c r="AK232" s="55"/>
      <c r="AL232" s="55"/>
      <c r="AM232" s="55"/>
      <c r="AN232" s="55"/>
    </row>
    <row r="233" spans="2:40" hidden="1">
      <c r="B233" s="7"/>
      <c r="K233" s="55">
        <v>0</v>
      </c>
      <c r="L233" s="55"/>
      <c r="M233" s="55"/>
      <c r="N233" s="55"/>
      <c r="O233" s="55"/>
      <c r="P233" s="89">
        <f>+X138</f>
        <v>12947.405247813411</v>
      </c>
      <c r="Q233" s="89"/>
      <c r="R233" s="89"/>
      <c r="S233" s="89"/>
      <c r="T233" s="89"/>
      <c r="U233" s="55">
        <f>+P234</f>
        <v>22657959.183673471</v>
      </c>
      <c r="V233" s="55"/>
      <c r="W233" s="55"/>
      <c r="X233" s="55"/>
      <c r="Y233" s="55"/>
      <c r="Z233" s="55">
        <v>0</v>
      </c>
      <c r="AA233" s="55"/>
      <c r="AB233" s="55"/>
      <c r="AC233" s="55"/>
      <c r="AD233" s="55"/>
      <c r="AE233" s="55">
        <f>-P233</f>
        <v>-12947.405247813411</v>
      </c>
      <c r="AF233" s="55"/>
      <c r="AG233" s="55"/>
      <c r="AH233" s="55"/>
      <c r="AI233" s="55"/>
      <c r="AJ233" s="55">
        <f>+U233</f>
        <v>22657959.183673471</v>
      </c>
      <c r="AK233" s="55"/>
      <c r="AL233" s="55"/>
      <c r="AM233" s="55"/>
      <c r="AN233" s="55"/>
    </row>
    <row r="234" spans="2:40" hidden="1">
      <c r="B234" s="7"/>
      <c r="G234" s="1" t="s">
        <v>170</v>
      </c>
      <c r="H234" s="1">
        <f>+H227+1</f>
        <v>8</v>
      </c>
      <c r="I234" s="6" t="s">
        <v>171</v>
      </c>
      <c r="K234" s="55">
        <v>0</v>
      </c>
      <c r="L234" s="55"/>
      <c r="M234" s="55"/>
      <c r="N234" s="55"/>
      <c r="O234" s="55"/>
      <c r="P234" s="89">
        <f>+AH138</f>
        <v>22657959.183673471</v>
      </c>
      <c r="Q234" s="89"/>
      <c r="R234" s="89"/>
      <c r="S234" s="89"/>
      <c r="T234" s="89"/>
      <c r="U234" s="89">
        <f>+AR138</f>
        <v>52868571428.571426</v>
      </c>
      <c r="V234" s="89"/>
      <c r="W234" s="89"/>
      <c r="X234" s="89"/>
      <c r="Y234" s="89"/>
      <c r="Z234" s="55">
        <v>0</v>
      </c>
      <c r="AA234" s="55"/>
      <c r="AB234" s="55"/>
      <c r="AC234" s="55"/>
      <c r="AD234" s="55"/>
      <c r="AE234" s="55">
        <f>-P234</f>
        <v>-22657959.183673471</v>
      </c>
      <c r="AF234" s="55"/>
      <c r="AG234" s="55"/>
      <c r="AH234" s="55"/>
      <c r="AI234" s="55"/>
      <c r="AJ234" s="55">
        <f>+U237</f>
        <v>26434285714.285713</v>
      </c>
      <c r="AK234" s="55"/>
      <c r="AL234" s="55"/>
      <c r="AM234" s="55"/>
      <c r="AN234" s="55"/>
    </row>
    <row r="235" spans="2:40" hidden="1">
      <c r="B235" s="7"/>
      <c r="K235" s="55">
        <f>-K232</f>
        <v>-482857.14285714284</v>
      </c>
      <c r="L235" s="55"/>
      <c r="M235" s="55"/>
      <c r="N235" s="55"/>
      <c r="O235" s="55"/>
      <c r="P235" s="55">
        <v>0</v>
      </c>
      <c r="Q235" s="55"/>
      <c r="R235" s="55"/>
      <c r="S235" s="55"/>
      <c r="T235" s="55"/>
      <c r="U235" s="55">
        <v>0</v>
      </c>
      <c r="V235" s="55"/>
      <c r="W235" s="55"/>
      <c r="X235" s="55"/>
      <c r="Y235" s="55"/>
      <c r="Z235" s="55">
        <f>-Z232</f>
        <v>482857.14285714284</v>
      </c>
      <c r="AA235" s="55"/>
      <c r="AB235" s="55"/>
      <c r="AC235" s="55"/>
      <c r="AD235" s="55"/>
      <c r="AE235" s="55">
        <v>0</v>
      </c>
      <c r="AF235" s="55"/>
      <c r="AG235" s="55"/>
      <c r="AH235" s="55"/>
      <c r="AI235" s="55"/>
      <c r="AJ235" s="55">
        <v>0</v>
      </c>
      <c r="AK235" s="55"/>
      <c r="AL235" s="55"/>
      <c r="AM235" s="55"/>
      <c r="AN235" s="55"/>
    </row>
    <row r="236" spans="2:40" hidden="1">
      <c r="B236" s="7"/>
      <c r="K236" s="55">
        <v>0</v>
      </c>
      <c r="L236" s="55"/>
      <c r="M236" s="55"/>
      <c r="N236" s="55"/>
      <c r="O236" s="55"/>
      <c r="P236" s="55">
        <f>-P233</f>
        <v>-12947.405247813411</v>
      </c>
      <c r="Q236" s="55"/>
      <c r="R236" s="55"/>
      <c r="S236" s="55"/>
      <c r="T236" s="55"/>
      <c r="U236" s="55">
        <f>-U233</f>
        <v>-22657959.183673471</v>
      </c>
      <c r="V236" s="55"/>
      <c r="W236" s="55"/>
      <c r="X236" s="55"/>
      <c r="Y236" s="55"/>
      <c r="Z236" s="55">
        <v>0</v>
      </c>
      <c r="AA236" s="55"/>
      <c r="AB236" s="55"/>
      <c r="AC236" s="55"/>
      <c r="AD236" s="55"/>
      <c r="AE236" s="55">
        <f>-P236</f>
        <v>12947.405247813411</v>
      </c>
      <c r="AF236" s="55"/>
      <c r="AG236" s="55"/>
      <c r="AH236" s="55"/>
      <c r="AI236" s="55"/>
      <c r="AJ236" s="55">
        <f>-AJ233</f>
        <v>-22657959.183673471</v>
      </c>
      <c r="AK236" s="55"/>
      <c r="AL236" s="55"/>
      <c r="AM236" s="55"/>
      <c r="AN236" s="55"/>
    </row>
    <row r="237" spans="2:40" hidden="1">
      <c r="B237" s="7"/>
      <c r="K237" s="55">
        <v>0</v>
      </c>
      <c r="L237" s="55"/>
      <c r="M237" s="55"/>
      <c r="N237" s="55"/>
      <c r="O237" s="55"/>
      <c r="P237" s="55">
        <f>+P234</f>
        <v>22657959.183673471</v>
      </c>
      <c r="Q237" s="55"/>
      <c r="R237" s="55"/>
      <c r="S237" s="55"/>
      <c r="T237" s="55"/>
      <c r="U237" s="55">
        <f>+U234/2</f>
        <v>26434285714.285713</v>
      </c>
      <c r="V237" s="55"/>
      <c r="W237" s="55"/>
      <c r="X237" s="55"/>
      <c r="Y237" s="55"/>
      <c r="Z237" s="55">
        <v>0</v>
      </c>
      <c r="AA237" s="55"/>
      <c r="AB237" s="55"/>
      <c r="AC237" s="55"/>
      <c r="AD237" s="55"/>
      <c r="AE237" s="55">
        <f>-P237</f>
        <v>-22657959.183673471</v>
      </c>
      <c r="AF237" s="55"/>
      <c r="AG237" s="55"/>
      <c r="AH237" s="55"/>
      <c r="AI237" s="55"/>
      <c r="AJ237" s="55">
        <f>+U234</f>
        <v>52868571428.571426</v>
      </c>
      <c r="AK237" s="55"/>
      <c r="AL237" s="55"/>
      <c r="AM237" s="55"/>
      <c r="AN237" s="55"/>
    </row>
    <row r="238" spans="2:40" hidden="1">
      <c r="B238" s="7"/>
    </row>
    <row r="239" spans="2:40" hidden="1">
      <c r="B239" s="7"/>
      <c r="K239" s="89">
        <f>+S139</f>
        <v>444736.84210526315</v>
      </c>
      <c r="L239" s="89"/>
      <c r="M239" s="89"/>
      <c r="N239" s="89"/>
      <c r="O239" s="89"/>
      <c r="P239" s="55">
        <v>0</v>
      </c>
      <c r="Q239" s="55"/>
      <c r="R239" s="55"/>
      <c r="S239" s="55"/>
      <c r="T239" s="55"/>
      <c r="U239" s="55">
        <v>0</v>
      </c>
      <c r="V239" s="55"/>
      <c r="W239" s="55"/>
      <c r="X239" s="55"/>
      <c r="Y239" s="55"/>
      <c r="Z239" s="55">
        <f>-K239</f>
        <v>-444736.84210526315</v>
      </c>
      <c r="AA239" s="55"/>
      <c r="AB239" s="55"/>
      <c r="AC239" s="55"/>
      <c r="AD239" s="55"/>
      <c r="AE239" s="55">
        <v>0</v>
      </c>
      <c r="AF239" s="55"/>
      <c r="AG239" s="55"/>
      <c r="AH239" s="55"/>
      <c r="AI239" s="55"/>
      <c r="AJ239" s="55">
        <v>0</v>
      </c>
      <c r="AK239" s="55"/>
      <c r="AL239" s="55"/>
      <c r="AM239" s="55"/>
      <c r="AN239" s="55"/>
    </row>
    <row r="240" spans="2:40" hidden="1">
      <c r="B240" s="7"/>
      <c r="K240" s="55">
        <v>0</v>
      </c>
      <c r="L240" s="55"/>
      <c r="M240" s="55"/>
      <c r="N240" s="55"/>
      <c r="O240" s="55"/>
      <c r="P240" s="89">
        <f>+X139</f>
        <v>10116.635077999708</v>
      </c>
      <c r="Q240" s="89"/>
      <c r="R240" s="89"/>
      <c r="S240" s="89"/>
      <c r="T240" s="89"/>
      <c r="U240" s="55">
        <f>+P241</f>
        <v>19221606.648199446</v>
      </c>
      <c r="V240" s="55"/>
      <c r="W240" s="55"/>
      <c r="X240" s="55"/>
      <c r="Y240" s="55"/>
      <c r="Z240" s="55">
        <v>0</v>
      </c>
      <c r="AA240" s="55"/>
      <c r="AB240" s="55"/>
      <c r="AC240" s="55"/>
      <c r="AD240" s="55"/>
      <c r="AE240" s="55">
        <f>-P240</f>
        <v>-10116.635077999708</v>
      </c>
      <c r="AF240" s="55"/>
      <c r="AG240" s="55"/>
      <c r="AH240" s="55"/>
      <c r="AI240" s="55"/>
      <c r="AJ240" s="55">
        <f>+U240</f>
        <v>19221606.648199446</v>
      </c>
      <c r="AK240" s="55"/>
      <c r="AL240" s="55"/>
      <c r="AM240" s="55"/>
      <c r="AN240" s="55"/>
    </row>
    <row r="241" spans="2:40" hidden="1">
      <c r="B241" s="7"/>
      <c r="G241" s="1" t="s">
        <v>170</v>
      </c>
      <c r="H241" s="1">
        <f>+H234+1</f>
        <v>9</v>
      </c>
      <c r="I241" s="6" t="s">
        <v>171</v>
      </c>
      <c r="K241" s="55">
        <v>0</v>
      </c>
      <c r="L241" s="55"/>
      <c r="M241" s="55"/>
      <c r="N241" s="55"/>
      <c r="O241" s="55"/>
      <c r="P241" s="89">
        <f>+AH139</f>
        <v>19221606.648199446</v>
      </c>
      <c r="Q241" s="89"/>
      <c r="R241" s="89"/>
      <c r="S241" s="89"/>
      <c r="T241" s="89"/>
      <c r="U241" s="89">
        <f>+AR139</f>
        <v>48694736842.105263</v>
      </c>
      <c r="V241" s="89"/>
      <c r="W241" s="89"/>
      <c r="X241" s="89"/>
      <c r="Y241" s="89"/>
      <c r="Z241" s="55">
        <v>0</v>
      </c>
      <c r="AA241" s="55"/>
      <c r="AB241" s="55"/>
      <c r="AC241" s="55"/>
      <c r="AD241" s="55"/>
      <c r="AE241" s="55">
        <f>-P241</f>
        <v>-19221606.648199446</v>
      </c>
      <c r="AF241" s="55"/>
      <c r="AG241" s="55"/>
      <c r="AH241" s="55"/>
      <c r="AI241" s="55"/>
      <c r="AJ241" s="55">
        <f>+U244</f>
        <v>24347368421.052631</v>
      </c>
      <c r="AK241" s="55"/>
      <c r="AL241" s="55"/>
      <c r="AM241" s="55"/>
      <c r="AN241" s="55"/>
    </row>
    <row r="242" spans="2:40" hidden="1">
      <c r="B242" s="7"/>
      <c r="K242" s="55">
        <f>-K239</f>
        <v>-444736.84210526315</v>
      </c>
      <c r="L242" s="55"/>
      <c r="M242" s="55"/>
      <c r="N242" s="55"/>
      <c r="O242" s="55"/>
      <c r="P242" s="55">
        <v>0</v>
      </c>
      <c r="Q242" s="55"/>
      <c r="R242" s="55"/>
      <c r="S242" s="55"/>
      <c r="T242" s="55"/>
      <c r="U242" s="55">
        <v>0</v>
      </c>
      <c r="V242" s="55"/>
      <c r="W242" s="55"/>
      <c r="X242" s="55"/>
      <c r="Y242" s="55"/>
      <c r="Z242" s="55">
        <f>-Z239</f>
        <v>444736.84210526315</v>
      </c>
      <c r="AA242" s="55"/>
      <c r="AB242" s="55"/>
      <c r="AC242" s="55"/>
      <c r="AD242" s="55"/>
      <c r="AE242" s="55">
        <v>0</v>
      </c>
      <c r="AF242" s="55"/>
      <c r="AG242" s="55"/>
      <c r="AH242" s="55"/>
      <c r="AI242" s="55"/>
      <c r="AJ242" s="55">
        <v>0</v>
      </c>
      <c r="AK242" s="55"/>
      <c r="AL242" s="55"/>
      <c r="AM242" s="55"/>
      <c r="AN242" s="55"/>
    </row>
    <row r="243" spans="2:40" hidden="1">
      <c r="B243" s="7"/>
      <c r="K243" s="55">
        <v>0</v>
      </c>
      <c r="L243" s="55"/>
      <c r="M243" s="55"/>
      <c r="N243" s="55"/>
      <c r="O243" s="55"/>
      <c r="P243" s="55">
        <f>-P240</f>
        <v>-10116.635077999708</v>
      </c>
      <c r="Q243" s="55"/>
      <c r="R243" s="55"/>
      <c r="S243" s="55"/>
      <c r="T243" s="55"/>
      <c r="U243" s="55">
        <f>-U240</f>
        <v>-19221606.648199446</v>
      </c>
      <c r="V243" s="55"/>
      <c r="W243" s="55"/>
      <c r="X243" s="55"/>
      <c r="Y243" s="55"/>
      <c r="Z243" s="55">
        <v>0</v>
      </c>
      <c r="AA243" s="55"/>
      <c r="AB243" s="55"/>
      <c r="AC243" s="55"/>
      <c r="AD243" s="55"/>
      <c r="AE243" s="55">
        <f>-P243</f>
        <v>10116.635077999708</v>
      </c>
      <c r="AF243" s="55"/>
      <c r="AG243" s="55"/>
      <c r="AH243" s="55"/>
      <c r="AI243" s="55"/>
      <c r="AJ243" s="55">
        <f>-AJ240</f>
        <v>-19221606.648199446</v>
      </c>
      <c r="AK243" s="55"/>
      <c r="AL243" s="55"/>
      <c r="AM243" s="55"/>
      <c r="AN243" s="55"/>
    </row>
    <row r="244" spans="2:40" hidden="1">
      <c r="B244" s="7"/>
      <c r="K244" s="55">
        <v>0</v>
      </c>
      <c r="L244" s="55"/>
      <c r="M244" s="55"/>
      <c r="N244" s="55"/>
      <c r="O244" s="55"/>
      <c r="P244" s="55">
        <f>+P241</f>
        <v>19221606.648199446</v>
      </c>
      <c r="Q244" s="55"/>
      <c r="R244" s="55"/>
      <c r="S244" s="55"/>
      <c r="T244" s="55"/>
      <c r="U244" s="55">
        <f>+U241/2</f>
        <v>24347368421.052631</v>
      </c>
      <c r="V244" s="55"/>
      <c r="W244" s="55"/>
      <c r="X244" s="55"/>
      <c r="Y244" s="55"/>
      <c r="Z244" s="55">
        <v>0</v>
      </c>
      <c r="AA244" s="55"/>
      <c r="AB244" s="55"/>
      <c r="AC244" s="55"/>
      <c r="AD244" s="55"/>
      <c r="AE244" s="55">
        <f>-P244</f>
        <v>-19221606.648199446</v>
      </c>
      <c r="AF244" s="55"/>
      <c r="AG244" s="55"/>
      <c r="AH244" s="55"/>
      <c r="AI244" s="55"/>
      <c r="AJ244" s="55">
        <f>+U241</f>
        <v>48694736842.105263</v>
      </c>
      <c r="AK244" s="55"/>
      <c r="AL244" s="55"/>
      <c r="AM244" s="55"/>
      <c r="AN244" s="55"/>
    </row>
    <row r="245" spans="2:40" hidden="1">
      <c r="B245" s="7"/>
    </row>
    <row r="246" spans="2:40" hidden="1">
      <c r="B246" s="7"/>
      <c r="K246" s="89">
        <f>+S140</f>
        <v>422500</v>
      </c>
      <c r="L246" s="89"/>
      <c r="M246" s="89"/>
      <c r="N246" s="89"/>
      <c r="O246" s="89"/>
      <c r="P246" s="55">
        <v>0</v>
      </c>
      <c r="Q246" s="55"/>
      <c r="R246" s="55"/>
      <c r="S246" s="55"/>
      <c r="T246" s="55"/>
      <c r="U246" s="55">
        <v>0</v>
      </c>
      <c r="V246" s="55"/>
      <c r="W246" s="55"/>
      <c r="X246" s="55"/>
      <c r="Y246" s="55"/>
      <c r="Z246" s="55">
        <f>-K246</f>
        <v>-422500</v>
      </c>
      <c r="AA246" s="55"/>
      <c r="AB246" s="55"/>
      <c r="AC246" s="55"/>
      <c r="AD246" s="55"/>
      <c r="AE246" s="55">
        <v>0</v>
      </c>
      <c r="AF246" s="55"/>
      <c r="AG246" s="55"/>
      <c r="AH246" s="55"/>
      <c r="AI246" s="55"/>
      <c r="AJ246" s="55">
        <v>0</v>
      </c>
      <c r="AK246" s="55"/>
      <c r="AL246" s="55"/>
      <c r="AM246" s="55"/>
      <c r="AN246" s="55"/>
    </row>
    <row r="247" spans="2:40" hidden="1">
      <c r="B247" s="7"/>
      <c r="K247" s="55">
        <v>0</v>
      </c>
      <c r="L247" s="55"/>
      <c r="M247" s="55"/>
      <c r="N247" s="55"/>
      <c r="O247" s="55"/>
      <c r="P247" s="89">
        <f>+AC140</f>
        <v>2168.4375</v>
      </c>
      <c r="Q247" s="89"/>
      <c r="R247" s="89"/>
      <c r="S247" s="89"/>
      <c r="T247" s="89"/>
      <c r="U247" s="55">
        <f>+P248</f>
        <v>8673750</v>
      </c>
      <c r="V247" s="55"/>
      <c r="W247" s="55"/>
      <c r="X247" s="55"/>
      <c r="Y247" s="55"/>
      <c r="Z247" s="55">
        <v>0</v>
      </c>
      <c r="AA247" s="55"/>
      <c r="AB247" s="55"/>
      <c r="AC247" s="55"/>
      <c r="AD247" s="55"/>
      <c r="AE247" s="55">
        <f>-P247</f>
        <v>-2168.4375</v>
      </c>
      <c r="AF247" s="55"/>
      <c r="AG247" s="55"/>
      <c r="AH247" s="55"/>
      <c r="AI247" s="55"/>
      <c r="AJ247" s="55">
        <v>0</v>
      </c>
      <c r="AK247" s="55"/>
      <c r="AL247" s="55"/>
      <c r="AM247" s="55"/>
      <c r="AN247" s="55"/>
    </row>
    <row r="248" spans="2:40" hidden="1">
      <c r="B248" s="7"/>
      <c r="G248" s="1" t="s">
        <v>170</v>
      </c>
      <c r="H248" s="1">
        <f>+H241+1</f>
        <v>10</v>
      </c>
      <c r="I248" s="6" t="s">
        <v>171</v>
      </c>
      <c r="K248" s="55">
        <v>0</v>
      </c>
      <c r="L248" s="55"/>
      <c r="M248" s="55"/>
      <c r="N248" s="55"/>
      <c r="O248" s="55"/>
      <c r="P248" s="89">
        <f>+AM140</f>
        <v>8673750</v>
      </c>
      <c r="Q248" s="89"/>
      <c r="R248" s="89"/>
      <c r="S248" s="89"/>
      <c r="T248" s="89"/>
      <c r="U248" s="89">
        <f>+AW140</f>
        <v>34695000000</v>
      </c>
      <c r="V248" s="89"/>
      <c r="W248" s="89"/>
      <c r="X248" s="89"/>
      <c r="Y248" s="89"/>
      <c r="Z248" s="55">
        <v>0</v>
      </c>
      <c r="AA248" s="55"/>
      <c r="AB248" s="55"/>
      <c r="AC248" s="55"/>
      <c r="AD248" s="55"/>
      <c r="AE248" s="55">
        <f>-P248</f>
        <v>-8673750</v>
      </c>
      <c r="AF248" s="55"/>
      <c r="AG248" s="55"/>
      <c r="AH248" s="55"/>
      <c r="AI248" s="55"/>
      <c r="AJ248" s="55">
        <v>0</v>
      </c>
      <c r="AK248" s="55"/>
      <c r="AL248" s="55"/>
      <c r="AM248" s="55"/>
      <c r="AN248" s="55"/>
    </row>
    <row r="249" spans="2:40" hidden="1">
      <c r="B249" s="7"/>
      <c r="K249" s="55">
        <f>-K246</f>
        <v>-422500</v>
      </c>
      <c r="L249" s="55"/>
      <c r="M249" s="55"/>
      <c r="N249" s="55"/>
      <c r="O249" s="55"/>
      <c r="P249" s="55">
        <v>0</v>
      </c>
      <c r="Q249" s="55"/>
      <c r="R249" s="55"/>
      <c r="S249" s="55"/>
      <c r="T249" s="55"/>
      <c r="U249" s="55">
        <v>0</v>
      </c>
      <c r="V249" s="55"/>
      <c r="W249" s="55"/>
      <c r="X249" s="55"/>
      <c r="Y249" s="55"/>
      <c r="Z249" s="55">
        <f>-Z246</f>
        <v>422500</v>
      </c>
      <c r="AA249" s="55"/>
      <c r="AB249" s="55"/>
      <c r="AC249" s="55"/>
      <c r="AD249" s="55"/>
      <c r="AE249" s="55">
        <v>0</v>
      </c>
      <c r="AF249" s="55"/>
      <c r="AG249" s="55"/>
      <c r="AH249" s="55"/>
      <c r="AI249" s="55"/>
      <c r="AJ249" s="55">
        <v>0</v>
      </c>
      <c r="AK249" s="55"/>
      <c r="AL249" s="55"/>
      <c r="AM249" s="55"/>
      <c r="AN249" s="55"/>
    </row>
    <row r="250" spans="2:40" hidden="1">
      <c r="B250" s="7"/>
      <c r="K250" s="55">
        <v>0</v>
      </c>
      <c r="L250" s="55"/>
      <c r="M250" s="55"/>
      <c r="N250" s="55"/>
      <c r="O250" s="55"/>
      <c r="P250" s="55">
        <f>-P247</f>
        <v>-2168.4375</v>
      </c>
      <c r="Q250" s="55"/>
      <c r="R250" s="55"/>
      <c r="S250" s="55"/>
      <c r="T250" s="55"/>
      <c r="U250" s="55">
        <f>-U247</f>
        <v>-8673750</v>
      </c>
      <c r="V250" s="55"/>
      <c r="W250" s="55"/>
      <c r="X250" s="55"/>
      <c r="Y250" s="55"/>
      <c r="Z250" s="55">
        <v>0</v>
      </c>
      <c r="AA250" s="55"/>
      <c r="AB250" s="55"/>
      <c r="AC250" s="55"/>
      <c r="AD250" s="55"/>
      <c r="AE250" s="55">
        <f>-P250</f>
        <v>2168.4375</v>
      </c>
      <c r="AF250" s="55"/>
      <c r="AG250" s="55"/>
      <c r="AH250" s="55"/>
      <c r="AI250" s="55"/>
      <c r="AJ250" s="55">
        <v>0</v>
      </c>
      <c r="AK250" s="55"/>
      <c r="AL250" s="55"/>
      <c r="AM250" s="55"/>
      <c r="AN250" s="55"/>
    </row>
    <row r="251" spans="2:40" hidden="1">
      <c r="B251" s="7"/>
      <c r="K251" s="55">
        <v>0</v>
      </c>
      <c r="L251" s="55"/>
      <c r="M251" s="55"/>
      <c r="N251" s="55"/>
      <c r="O251" s="55"/>
      <c r="P251" s="55">
        <v>0</v>
      </c>
      <c r="Q251" s="55"/>
      <c r="R251" s="55"/>
      <c r="S251" s="55"/>
      <c r="T251" s="55"/>
      <c r="U251" s="55">
        <v>0</v>
      </c>
      <c r="V251" s="55"/>
      <c r="W251" s="55"/>
      <c r="X251" s="55"/>
      <c r="Y251" s="55"/>
      <c r="Z251" s="55">
        <v>0</v>
      </c>
      <c r="AA251" s="55"/>
      <c r="AB251" s="55"/>
      <c r="AC251" s="55"/>
      <c r="AD251" s="55"/>
      <c r="AE251" s="55">
        <f>-P251</f>
        <v>0</v>
      </c>
      <c r="AF251" s="55"/>
      <c r="AG251" s="55"/>
      <c r="AH251" s="55"/>
      <c r="AI251" s="55"/>
      <c r="AJ251" s="55">
        <v>0</v>
      </c>
      <c r="AK251" s="55"/>
      <c r="AL251" s="55"/>
      <c r="AM251" s="55"/>
      <c r="AN251" s="55"/>
    </row>
    <row r="252" spans="2:40" hidden="1">
      <c r="B252" s="7"/>
    </row>
    <row r="253" spans="2:40" hidden="1">
      <c r="B253" s="7"/>
      <c r="K253" s="89">
        <f>+S141</f>
        <v>71250</v>
      </c>
      <c r="L253" s="89"/>
      <c r="M253" s="89"/>
      <c r="N253" s="89"/>
      <c r="O253" s="89"/>
      <c r="P253" s="55">
        <v>0</v>
      </c>
      <c r="Q253" s="55"/>
      <c r="R253" s="55"/>
      <c r="S253" s="55"/>
      <c r="T253" s="55"/>
      <c r="U253" s="55">
        <v>0</v>
      </c>
      <c r="V253" s="55"/>
      <c r="W253" s="55"/>
      <c r="X253" s="55"/>
      <c r="Y253" s="55"/>
      <c r="Z253" s="55">
        <f>-K253</f>
        <v>-71250</v>
      </c>
      <c r="AA253" s="55"/>
      <c r="AB253" s="55"/>
      <c r="AC253" s="55"/>
      <c r="AD253" s="55"/>
      <c r="AE253" s="55">
        <v>0</v>
      </c>
      <c r="AF253" s="55"/>
      <c r="AG253" s="55"/>
      <c r="AH253" s="55"/>
      <c r="AI253" s="55"/>
      <c r="AJ253" s="55">
        <v>0</v>
      </c>
      <c r="AK253" s="55"/>
      <c r="AL253" s="55"/>
      <c r="AM253" s="55"/>
      <c r="AN253" s="55"/>
    </row>
    <row r="254" spans="2:40" hidden="1">
      <c r="B254" s="7"/>
      <c r="K254" s="55">
        <v>0</v>
      </c>
      <c r="L254" s="55"/>
      <c r="M254" s="55"/>
      <c r="N254" s="55"/>
      <c r="O254" s="55"/>
      <c r="P254" s="55">
        <v>0</v>
      </c>
      <c r="Q254" s="55"/>
      <c r="R254" s="55"/>
      <c r="S254" s="55"/>
      <c r="T254" s="55"/>
      <c r="U254" s="55">
        <v>0</v>
      </c>
      <c r="V254" s="55"/>
      <c r="W254" s="55"/>
      <c r="X254" s="55"/>
      <c r="Y254" s="55"/>
      <c r="Z254" s="55">
        <v>0</v>
      </c>
      <c r="AA254" s="55"/>
      <c r="AB254" s="55"/>
      <c r="AC254" s="55"/>
      <c r="AD254" s="55"/>
      <c r="AE254" s="55">
        <f>-P254</f>
        <v>0</v>
      </c>
      <c r="AF254" s="55"/>
      <c r="AG254" s="55"/>
      <c r="AH254" s="55"/>
      <c r="AI254" s="55"/>
      <c r="AJ254" s="55">
        <f>+U254</f>
        <v>0</v>
      </c>
      <c r="AK254" s="55"/>
      <c r="AL254" s="55"/>
      <c r="AM254" s="55"/>
      <c r="AN254" s="55"/>
    </row>
    <row r="255" spans="2:40" hidden="1">
      <c r="B255" s="7"/>
      <c r="G255" s="1" t="s">
        <v>170</v>
      </c>
      <c r="H255" s="1">
        <f>+H248+1</f>
        <v>11</v>
      </c>
      <c r="I255" s="6" t="s">
        <v>171</v>
      </c>
      <c r="K255" s="55">
        <v>0</v>
      </c>
      <c r="L255" s="55"/>
      <c r="M255" s="55"/>
      <c r="N255" s="55"/>
      <c r="O255" s="55"/>
      <c r="P255" s="55">
        <v>0</v>
      </c>
      <c r="Q255" s="55"/>
      <c r="R255" s="55"/>
      <c r="S255" s="55"/>
      <c r="T255" s="55"/>
      <c r="U255" s="55">
        <v>0</v>
      </c>
      <c r="V255" s="55"/>
      <c r="W255" s="55"/>
      <c r="X255" s="55"/>
      <c r="Y255" s="55"/>
      <c r="Z255" s="55">
        <v>0</v>
      </c>
      <c r="AA255" s="55"/>
      <c r="AB255" s="55"/>
      <c r="AC255" s="55"/>
      <c r="AD255" s="55"/>
      <c r="AE255" s="55">
        <f>-P255</f>
        <v>0</v>
      </c>
      <c r="AF255" s="55"/>
      <c r="AG255" s="55"/>
      <c r="AH255" s="55"/>
      <c r="AI255" s="55"/>
      <c r="AJ255" s="55">
        <f>+U258</f>
        <v>0</v>
      </c>
      <c r="AK255" s="55"/>
      <c r="AL255" s="55"/>
      <c r="AM255" s="55"/>
      <c r="AN255" s="55"/>
    </row>
    <row r="256" spans="2:40" hidden="1">
      <c r="B256" s="7"/>
      <c r="K256" s="55">
        <f>-K253</f>
        <v>-71250</v>
      </c>
      <c r="L256" s="55"/>
      <c r="M256" s="55"/>
      <c r="N256" s="55"/>
      <c r="O256" s="55"/>
      <c r="P256" s="55">
        <v>0</v>
      </c>
      <c r="Q256" s="55"/>
      <c r="R256" s="55"/>
      <c r="S256" s="55"/>
      <c r="T256" s="55"/>
      <c r="U256" s="55">
        <v>0</v>
      </c>
      <c r="V256" s="55"/>
      <c r="W256" s="55"/>
      <c r="X256" s="55"/>
      <c r="Y256" s="55"/>
      <c r="Z256" s="55">
        <f>-Z253</f>
        <v>71250</v>
      </c>
      <c r="AA256" s="55"/>
      <c r="AB256" s="55"/>
      <c r="AC256" s="55"/>
      <c r="AD256" s="55"/>
      <c r="AE256" s="55">
        <v>0</v>
      </c>
      <c r="AF256" s="55"/>
      <c r="AG256" s="55"/>
      <c r="AH256" s="55"/>
      <c r="AI256" s="55"/>
      <c r="AJ256" s="55">
        <v>0</v>
      </c>
      <c r="AK256" s="55"/>
      <c r="AL256" s="55"/>
      <c r="AM256" s="55"/>
      <c r="AN256" s="55"/>
    </row>
    <row r="257" spans="2:40" hidden="1">
      <c r="B257" s="7"/>
      <c r="K257" s="55">
        <v>0</v>
      </c>
      <c r="L257" s="55"/>
      <c r="M257" s="55"/>
      <c r="N257" s="55"/>
      <c r="O257" s="55"/>
      <c r="P257" s="55">
        <v>0</v>
      </c>
      <c r="Q257" s="55"/>
      <c r="R257" s="55"/>
      <c r="S257" s="55"/>
      <c r="T257" s="55"/>
      <c r="U257" s="55">
        <v>0</v>
      </c>
      <c r="V257" s="55"/>
      <c r="W257" s="55"/>
      <c r="X257" s="55"/>
      <c r="Y257" s="55"/>
      <c r="Z257" s="55">
        <v>0</v>
      </c>
      <c r="AA257" s="55"/>
      <c r="AB257" s="55"/>
      <c r="AC257" s="55"/>
      <c r="AD257" s="55"/>
      <c r="AE257" s="55">
        <f>-P257</f>
        <v>0</v>
      </c>
      <c r="AF257" s="55"/>
      <c r="AG257" s="55"/>
      <c r="AH257" s="55"/>
      <c r="AI257" s="55"/>
      <c r="AJ257" s="55">
        <f>-AJ254</f>
        <v>0</v>
      </c>
      <c r="AK257" s="55"/>
      <c r="AL257" s="55"/>
      <c r="AM257" s="55"/>
      <c r="AN257" s="55"/>
    </row>
    <row r="258" spans="2:40" hidden="1">
      <c r="B258" s="7"/>
      <c r="K258" s="55">
        <v>0</v>
      </c>
      <c r="L258" s="55"/>
      <c r="M258" s="55"/>
      <c r="N258" s="55"/>
      <c r="O258" s="55"/>
      <c r="P258" s="55">
        <v>0</v>
      </c>
      <c r="Q258" s="55"/>
      <c r="R258" s="55"/>
      <c r="S258" s="55"/>
      <c r="T258" s="55"/>
      <c r="U258" s="55">
        <v>0</v>
      </c>
      <c r="V258" s="55"/>
      <c r="W258" s="55"/>
      <c r="X258" s="55"/>
      <c r="Y258" s="55"/>
      <c r="Z258" s="55">
        <v>0</v>
      </c>
      <c r="AA258" s="55"/>
      <c r="AB258" s="55"/>
      <c r="AC258" s="55"/>
      <c r="AD258" s="55"/>
      <c r="AE258" s="55">
        <f>-P258</f>
        <v>0</v>
      </c>
      <c r="AF258" s="55"/>
      <c r="AG258" s="55"/>
      <c r="AH258" s="55"/>
      <c r="AI258" s="55"/>
      <c r="AJ258" s="55">
        <f>+U255</f>
        <v>0</v>
      </c>
      <c r="AK258" s="55"/>
      <c r="AL258" s="55"/>
      <c r="AM258" s="55"/>
      <c r="AN258" s="55"/>
    </row>
    <row r="259" spans="2:40" hidden="1">
      <c r="B259" s="7"/>
    </row>
    <row r="260" spans="2:40" hidden="1">
      <c r="B260" s="7"/>
      <c r="K260" s="89">
        <f>+S142</f>
        <v>71250</v>
      </c>
      <c r="L260" s="89"/>
      <c r="M260" s="89"/>
      <c r="N260" s="89"/>
      <c r="O260" s="89"/>
      <c r="P260" s="55">
        <v>0</v>
      </c>
      <c r="Q260" s="55"/>
      <c r="R260" s="55"/>
      <c r="S260" s="55"/>
      <c r="T260" s="55"/>
      <c r="U260" s="55">
        <v>0</v>
      </c>
      <c r="V260" s="55"/>
      <c r="W260" s="55"/>
      <c r="X260" s="55"/>
      <c r="Y260" s="55"/>
      <c r="Z260" s="55">
        <f>-K260</f>
        <v>-71250</v>
      </c>
      <c r="AA260" s="55"/>
      <c r="AB260" s="55"/>
      <c r="AC260" s="55"/>
      <c r="AD260" s="55"/>
      <c r="AE260" s="55">
        <v>0</v>
      </c>
      <c r="AF260" s="55"/>
      <c r="AG260" s="55"/>
      <c r="AH260" s="55"/>
      <c r="AI260" s="55"/>
      <c r="AJ260" s="55">
        <v>0</v>
      </c>
      <c r="AK260" s="55"/>
      <c r="AL260" s="55"/>
      <c r="AM260" s="55"/>
      <c r="AN260" s="55"/>
    </row>
    <row r="261" spans="2:40" hidden="1">
      <c r="B261" s="7"/>
      <c r="K261" s="55">
        <v>0</v>
      </c>
      <c r="L261" s="55"/>
      <c r="M261" s="55"/>
      <c r="N261" s="55"/>
      <c r="O261" s="55"/>
      <c r="P261" s="55">
        <v>0</v>
      </c>
      <c r="Q261" s="55"/>
      <c r="R261" s="55"/>
      <c r="S261" s="55"/>
      <c r="T261" s="55"/>
      <c r="U261" s="55">
        <v>0</v>
      </c>
      <c r="V261" s="55"/>
      <c r="W261" s="55"/>
      <c r="X261" s="55"/>
      <c r="Y261" s="55"/>
      <c r="Z261" s="55">
        <v>0</v>
      </c>
      <c r="AA261" s="55"/>
      <c r="AB261" s="55"/>
      <c r="AC261" s="55"/>
      <c r="AD261" s="55"/>
      <c r="AE261" s="55">
        <f>-P261</f>
        <v>0</v>
      </c>
      <c r="AF261" s="55"/>
      <c r="AG261" s="55"/>
      <c r="AH261" s="55"/>
      <c r="AI261" s="55"/>
      <c r="AJ261" s="55">
        <f>+U261</f>
        <v>0</v>
      </c>
      <c r="AK261" s="55"/>
      <c r="AL261" s="55"/>
      <c r="AM261" s="55"/>
      <c r="AN261" s="55"/>
    </row>
    <row r="262" spans="2:40" hidden="1">
      <c r="B262" s="7"/>
      <c r="G262" s="1" t="s">
        <v>170</v>
      </c>
      <c r="H262" s="1">
        <f>+H255+1</f>
        <v>12</v>
      </c>
      <c r="I262" s="6" t="s">
        <v>171</v>
      </c>
      <c r="K262" s="55">
        <v>0</v>
      </c>
      <c r="L262" s="55"/>
      <c r="M262" s="55"/>
      <c r="N262" s="55"/>
      <c r="O262" s="55"/>
      <c r="P262" s="55">
        <v>0</v>
      </c>
      <c r="Q262" s="55"/>
      <c r="R262" s="55"/>
      <c r="S262" s="55"/>
      <c r="T262" s="55"/>
      <c r="U262" s="55">
        <v>0</v>
      </c>
      <c r="V262" s="55"/>
      <c r="W262" s="55"/>
      <c r="X262" s="55"/>
      <c r="Y262" s="55"/>
      <c r="Z262" s="55">
        <v>0</v>
      </c>
      <c r="AA262" s="55"/>
      <c r="AB262" s="55"/>
      <c r="AC262" s="55"/>
      <c r="AD262" s="55"/>
      <c r="AE262" s="55">
        <f>-P262</f>
        <v>0</v>
      </c>
      <c r="AF262" s="55"/>
      <c r="AG262" s="55"/>
      <c r="AH262" s="55"/>
      <c r="AI262" s="55"/>
      <c r="AJ262" s="55">
        <f>+U265</f>
        <v>0</v>
      </c>
      <c r="AK262" s="55"/>
      <c r="AL262" s="55"/>
      <c r="AM262" s="55"/>
      <c r="AN262" s="55"/>
    </row>
    <row r="263" spans="2:40" hidden="1">
      <c r="B263" s="7"/>
      <c r="K263" s="55">
        <f>-K260</f>
        <v>-71250</v>
      </c>
      <c r="L263" s="55"/>
      <c r="M263" s="55"/>
      <c r="N263" s="55"/>
      <c r="O263" s="55"/>
      <c r="P263" s="55">
        <v>0</v>
      </c>
      <c r="Q263" s="55"/>
      <c r="R263" s="55"/>
      <c r="S263" s="55"/>
      <c r="T263" s="55"/>
      <c r="U263" s="55">
        <v>0</v>
      </c>
      <c r="V263" s="55"/>
      <c r="W263" s="55"/>
      <c r="X263" s="55"/>
      <c r="Y263" s="55"/>
      <c r="Z263" s="55">
        <f>-Z260</f>
        <v>71250</v>
      </c>
      <c r="AA263" s="55"/>
      <c r="AB263" s="55"/>
      <c r="AC263" s="55"/>
      <c r="AD263" s="55"/>
      <c r="AE263" s="55">
        <v>0</v>
      </c>
      <c r="AF263" s="55"/>
      <c r="AG263" s="55"/>
      <c r="AH263" s="55"/>
      <c r="AI263" s="55"/>
      <c r="AJ263" s="55">
        <v>0</v>
      </c>
      <c r="AK263" s="55"/>
      <c r="AL263" s="55"/>
      <c r="AM263" s="55"/>
      <c r="AN263" s="55"/>
    </row>
    <row r="264" spans="2:40" hidden="1">
      <c r="B264" s="7"/>
      <c r="K264" s="55">
        <v>0</v>
      </c>
      <c r="L264" s="55"/>
      <c r="M264" s="55"/>
      <c r="N264" s="55"/>
      <c r="O264" s="55"/>
      <c r="P264" s="55">
        <v>0</v>
      </c>
      <c r="Q264" s="55"/>
      <c r="R264" s="55"/>
      <c r="S264" s="55"/>
      <c r="T264" s="55"/>
      <c r="U264" s="55">
        <v>0</v>
      </c>
      <c r="V264" s="55"/>
      <c r="W264" s="55"/>
      <c r="X264" s="55"/>
      <c r="Y264" s="55"/>
      <c r="Z264" s="55">
        <v>0</v>
      </c>
      <c r="AA264" s="55"/>
      <c r="AB264" s="55"/>
      <c r="AC264" s="55"/>
      <c r="AD264" s="55"/>
      <c r="AE264" s="55">
        <f>-P264</f>
        <v>0</v>
      </c>
      <c r="AF264" s="55"/>
      <c r="AG264" s="55"/>
      <c r="AH264" s="55"/>
      <c r="AI264" s="55"/>
      <c r="AJ264" s="55">
        <f>-AJ261</f>
        <v>0</v>
      </c>
      <c r="AK264" s="55"/>
      <c r="AL264" s="55"/>
      <c r="AM264" s="55"/>
      <c r="AN264" s="55"/>
    </row>
    <row r="265" spans="2:40" hidden="1">
      <c r="B265" s="7"/>
      <c r="K265" s="55">
        <v>0</v>
      </c>
      <c r="L265" s="55"/>
      <c r="M265" s="55"/>
      <c r="N265" s="55"/>
      <c r="O265" s="55"/>
      <c r="P265" s="55">
        <v>0</v>
      </c>
      <c r="Q265" s="55"/>
      <c r="R265" s="55"/>
      <c r="S265" s="55"/>
      <c r="T265" s="55"/>
      <c r="U265" s="55">
        <v>0</v>
      </c>
      <c r="V265" s="55"/>
      <c r="W265" s="55"/>
      <c r="X265" s="55"/>
      <c r="Y265" s="55"/>
      <c r="Z265" s="55">
        <v>0</v>
      </c>
      <c r="AA265" s="55"/>
      <c r="AB265" s="55"/>
      <c r="AC265" s="55"/>
      <c r="AD265" s="55"/>
      <c r="AE265" s="55">
        <f>-P265</f>
        <v>0</v>
      </c>
      <c r="AF265" s="55"/>
      <c r="AG265" s="55"/>
      <c r="AH265" s="55"/>
      <c r="AI265" s="55"/>
      <c r="AJ265" s="55">
        <f>+U262</f>
        <v>0</v>
      </c>
      <c r="AK265" s="55"/>
      <c r="AL265" s="55"/>
      <c r="AM265" s="55"/>
      <c r="AN265" s="55"/>
    </row>
    <row r="266" spans="2:40" hidden="1">
      <c r="B266" s="7"/>
    </row>
    <row r="267" spans="2:40" hidden="1">
      <c r="B267" s="7"/>
      <c r="K267" s="89">
        <f>+S143</f>
        <v>71250</v>
      </c>
      <c r="L267" s="89"/>
      <c r="M267" s="89"/>
      <c r="N267" s="89"/>
      <c r="O267" s="89"/>
      <c r="P267" s="55">
        <v>0</v>
      </c>
      <c r="Q267" s="55"/>
      <c r="R267" s="55"/>
      <c r="S267" s="55"/>
      <c r="T267" s="55"/>
      <c r="U267" s="55">
        <v>0</v>
      </c>
      <c r="V267" s="55"/>
      <c r="W267" s="55"/>
      <c r="X267" s="55"/>
      <c r="Y267" s="55"/>
      <c r="Z267" s="55">
        <f>-K267</f>
        <v>-71250</v>
      </c>
      <c r="AA267" s="55"/>
      <c r="AB267" s="55"/>
      <c r="AC267" s="55"/>
      <c r="AD267" s="55"/>
      <c r="AE267" s="55">
        <v>0</v>
      </c>
      <c r="AF267" s="55"/>
      <c r="AG267" s="55"/>
      <c r="AH267" s="55"/>
      <c r="AI267" s="55"/>
      <c r="AJ267" s="55">
        <v>0</v>
      </c>
      <c r="AK267" s="55"/>
      <c r="AL267" s="55"/>
      <c r="AM267" s="55"/>
      <c r="AN267" s="55"/>
    </row>
    <row r="268" spans="2:40" hidden="1">
      <c r="B268" s="7"/>
      <c r="K268" s="55">
        <v>0</v>
      </c>
      <c r="L268" s="55"/>
      <c r="M268" s="55"/>
      <c r="N268" s="55"/>
      <c r="O268" s="55"/>
      <c r="P268" s="55">
        <v>0</v>
      </c>
      <c r="Q268" s="55"/>
      <c r="R268" s="55"/>
      <c r="S268" s="55"/>
      <c r="T268" s="55"/>
      <c r="U268" s="55">
        <v>0</v>
      </c>
      <c r="V268" s="55"/>
      <c r="W268" s="55"/>
      <c r="X268" s="55"/>
      <c r="Y268" s="55"/>
      <c r="Z268" s="55">
        <v>0</v>
      </c>
      <c r="AA268" s="55"/>
      <c r="AB268" s="55"/>
      <c r="AC268" s="55"/>
      <c r="AD268" s="55"/>
      <c r="AE268" s="55">
        <f>-P268</f>
        <v>0</v>
      </c>
      <c r="AF268" s="55"/>
      <c r="AG268" s="55"/>
      <c r="AH268" s="55"/>
      <c r="AI268" s="55"/>
      <c r="AJ268" s="55">
        <f>+U268</f>
        <v>0</v>
      </c>
      <c r="AK268" s="55"/>
      <c r="AL268" s="55"/>
      <c r="AM268" s="55"/>
      <c r="AN268" s="55"/>
    </row>
    <row r="269" spans="2:40" hidden="1">
      <c r="B269" s="7"/>
      <c r="G269" s="1" t="s">
        <v>170</v>
      </c>
      <c r="H269" s="1">
        <f>+H262+1</f>
        <v>13</v>
      </c>
      <c r="I269" s="6" t="s">
        <v>171</v>
      </c>
      <c r="K269" s="55">
        <v>0</v>
      </c>
      <c r="L269" s="55"/>
      <c r="M269" s="55"/>
      <c r="N269" s="55"/>
      <c r="O269" s="55"/>
      <c r="P269" s="55">
        <v>0</v>
      </c>
      <c r="Q269" s="55"/>
      <c r="R269" s="55"/>
      <c r="S269" s="55"/>
      <c r="T269" s="55"/>
      <c r="U269" s="55">
        <v>0</v>
      </c>
      <c r="V269" s="55"/>
      <c r="W269" s="55"/>
      <c r="X269" s="55"/>
      <c r="Y269" s="55"/>
      <c r="Z269" s="55">
        <v>0</v>
      </c>
      <c r="AA269" s="55"/>
      <c r="AB269" s="55"/>
      <c r="AC269" s="55"/>
      <c r="AD269" s="55"/>
      <c r="AE269" s="55">
        <f>-P269</f>
        <v>0</v>
      </c>
      <c r="AF269" s="55"/>
      <c r="AG269" s="55"/>
      <c r="AH269" s="55"/>
      <c r="AI269" s="55"/>
      <c r="AJ269" s="55">
        <f>+U272</f>
        <v>0</v>
      </c>
      <c r="AK269" s="55"/>
      <c r="AL269" s="55"/>
      <c r="AM269" s="55"/>
      <c r="AN269" s="55"/>
    </row>
    <row r="270" spans="2:40" hidden="1">
      <c r="B270" s="7"/>
      <c r="K270" s="55">
        <f>-K267</f>
        <v>-71250</v>
      </c>
      <c r="L270" s="55"/>
      <c r="M270" s="55"/>
      <c r="N270" s="55"/>
      <c r="O270" s="55"/>
      <c r="P270" s="55">
        <v>0</v>
      </c>
      <c r="Q270" s="55"/>
      <c r="R270" s="55"/>
      <c r="S270" s="55"/>
      <c r="T270" s="55"/>
      <c r="U270" s="55">
        <v>0</v>
      </c>
      <c r="V270" s="55"/>
      <c r="W270" s="55"/>
      <c r="X270" s="55"/>
      <c r="Y270" s="55"/>
      <c r="Z270" s="55">
        <f>-Z267</f>
        <v>71250</v>
      </c>
      <c r="AA270" s="55"/>
      <c r="AB270" s="55"/>
      <c r="AC270" s="55"/>
      <c r="AD270" s="55"/>
      <c r="AE270" s="55">
        <v>0</v>
      </c>
      <c r="AF270" s="55"/>
      <c r="AG270" s="55"/>
      <c r="AH270" s="55"/>
      <c r="AI270" s="55"/>
      <c r="AJ270" s="55">
        <v>0</v>
      </c>
      <c r="AK270" s="55"/>
      <c r="AL270" s="55"/>
      <c r="AM270" s="55"/>
      <c r="AN270" s="55"/>
    </row>
    <row r="271" spans="2:40" hidden="1">
      <c r="B271" s="7"/>
      <c r="K271" s="55">
        <v>0</v>
      </c>
      <c r="L271" s="55"/>
      <c r="M271" s="55"/>
      <c r="N271" s="55"/>
      <c r="O271" s="55"/>
      <c r="P271" s="55">
        <v>0</v>
      </c>
      <c r="Q271" s="55"/>
      <c r="R271" s="55"/>
      <c r="S271" s="55"/>
      <c r="T271" s="55"/>
      <c r="U271" s="55">
        <v>0</v>
      </c>
      <c r="V271" s="55"/>
      <c r="W271" s="55"/>
      <c r="X271" s="55"/>
      <c r="Y271" s="55"/>
      <c r="Z271" s="55">
        <v>0</v>
      </c>
      <c r="AA271" s="55"/>
      <c r="AB271" s="55"/>
      <c r="AC271" s="55"/>
      <c r="AD271" s="55"/>
      <c r="AE271" s="55">
        <f>-P271</f>
        <v>0</v>
      </c>
      <c r="AF271" s="55"/>
      <c r="AG271" s="55"/>
      <c r="AH271" s="55"/>
      <c r="AI271" s="55"/>
      <c r="AJ271" s="55">
        <f>-AJ268</f>
        <v>0</v>
      </c>
      <c r="AK271" s="55"/>
      <c r="AL271" s="55"/>
      <c r="AM271" s="55"/>
      <c r="AN271" s="55"/>
    </row>
    <row r="272" spans="2:40" hidden="1">
      <c r="B272" s="7"/>
      <c r="K272" s="55">
        <v>0</v>
      </c>
      <c r="L272" s="55"/>
      <c r="M272" s="55"/>
      <c r="N272" s="55"/>
      <c r="O272" s="55"/>
      <c r="P272" s="55">
        <v>0</v>
      </c>
      <c r="Q272" s="55"/>
      <c r="R272" s="55"/>
      <c r="S272" s="55"/>
      <c r="T272" s="55"/>
      <c r="U272" s="55">
        <v>0</v>
      </c>
      <c r="V272" s="55"/>
      <c r="W272" s="55"/>
      <c r="X272" s="55"/>
      <c r="Y272" s="55"/>
      <c r="Z272" s="55">
        <v>0</v>
      </c>
      <c r="AA272" s="55"/>
      <c r="AB272" s="55"/>
      <c r="AC272" s="55"/>
      <c r="AD272" s="55"/>
      <c r="AE272" s="55">
        <f>-P272</f>
        <v>0</v>
      </c>
      <c r="AF272" s="55"/>
      <c r="AG272" s="55"/>
      <c r="AH272" s="55"/>
      <c r="AI272" s="55"/>
      <c r="AJ272" s="55">
        <f>+U269</f>
        <v>0</v>
      </c>
      <c r="AK272" s="55"/>
      <c r="AL272" s="55"/>
      <c r="AM272" s="55"/>
      <c r="AN272" s="55"/>
    </row>
    <row r="273" spans="2:40" hidden="1">
      <c r="B273" s="7"/>
    </row>
    <row r="274" spans="2:40" hidden="1">
      <c r="B274" s="7"/>
      <c r="K274" s="89">
        <f>+S144</f>
        <v>71250</v>
      </c>
      <c r="L274" s="89"/>
      <c r="M274" s="89"/>
      <c r="N274" s="89"/>
      <c r="O274" s="89"/>
      <c r="P274" s="55">
        <v>0</v>
      </c>
      <c r="Q274" s="55"/>
      <c r="R274" s="55"/>
      <c r="S274" s="55"/>
      <c r="T274" s="55"/>
      <c r="U274" s="55">
        <v>0</v>
      </c>
      <c r="V274" s="55"/>
      <c r="W274" s="55"/>
      <c r="X274" s="55"/>
      <c r="Y274" s="55"/>
      <c r="Z274" s="55">
        <f>-K274</f>
        <v>-71250</v>
      </c>
      <c r="AA274" s="55"/>
      <c r="AB274" s="55"/>
      <c r="AC274" s="55"/>
      <c r="AD274" s="55"/>
      <c r="AE274" s="55">
        <v>0</v>
      </c>
      <c r="AF274" s="55"/>
      <c r="AG274" s="55"/>
      <c r="AH274" s="55"/>
      <c r="AI274" s="55"/>
      <c r="AJ274" s="55">
        <v>0</v>
      </c>
      <c r="AK274" s="55"/>
      <c r="AL274" s="55"/>
      <c r="AM274" s="55"/>
      <c r="AN274" s="55"/>
    </row>
    <row r="275" spans="2:40" hidden="1">
      <c r="B275" s="7"/>
      <c r="K275" s="55">
        <v>0</v>
      </c>
      <c r="L275" s="55"/>
      <c r="M275" s="55"/>
      <c r="N275" s="55"/>
      <c r="O275" s="55"/>
      <c r="P275" s="55">
        <v>0</v>
      </c>
      <c r="Q275" s="55"/>
      <c r="R275" s="55"/>
      <c r="S275" s="55"/>
      <c r="T275" s="55"/>
      <c r="U275" s="55">
        <v>0</v>
      </c>
      <c r="V275" s="55"/>
      <c r="W275" s="55"/>
      <c r="X275" s="55"/>
      <c r="Y275" s="55"/>
      <c r="Z275" s="55">
        <v>0</v>
      </c>
      <c r="AA275" s="55"/>
      <c r="AB275" s="55"/>
      <c r="AC275" s="55"/>
      <c r="AD275" s="55"/>
      <c r="AE275" s="55">
        <f>-P275</f>
        <v>0</v>
      </c>
      <c r="AF275" s="55"/>
      <c r="AG275" s="55"/>
      <c r="AH275" s="55"/>
      <c r="AI275" s="55"/>
      <c r="AJ275" s="55">
        <f>+U275</f>
        <v>0</v>
      </c>
      <c r="AK275" s="55"/>
      <c r="AL275" s="55"/>
      <c r="AM275" s="55"/>
      <c r="AN275" s="55"/>
    </row>
    <row r="276" spans="2:40" hidden="1">
      <c r="B276" s="7"/>
      <c r="G276" s="1" t="s">
        <v>170</v>
      </c>
      <c r="H276" s="1">
        <f>+H269+1</f>
        <v>14</v>
      </c>
      <c r="I276" s="6" t="s">
        <v>171</v>
      </c>
      <c r="K276" s="55">
        <v>0</v>
      </c>
      <c r="L276" s="55"/>
      <c r="M276" s="55"/>
      <c r="N276" s="55"/>
      <c r="O276" s="55"/>
      <c r="P276" s="55">
        <v>0</v>
      </c>
      <c r="Q276" s="55"/>
      <c r="R276" s="55"/>
      <c r="S276" s="55"/>
      <c r="T276" s="55"/>
      <c r="U276" s="55">
        <v>0</v>
      </c>
      <c r="V276" s="55"/>
      <c r="W276" s="55"/>
      <c r="X276" s="55"/>
      <c r="Y276" s="55"/>
      <c r="Z276" s="55">
        <v>0</v>
      </c>
      <c r="AA276" s="55"/>
      <c r="AB276" s="55"/>
      <c r="AC276" s="55"/>
      <c r="AD276" s="55"/>
      <c r="AE276" s="55">
        <f>-P276</f>
        <v>0</v>
      </c>
      <c r="AF276" s="55"/>
      <c r="AG276" s="55"/>
      <c r="AH276" s="55"/>
      <c r="AI276" s="55"/>
      <c r="AJ276" s="55">
        <f>+U279</f>
        <v>0</v>
      </c>
      <c r="AK276" s="55"/>
      <c r="AL276" s="55"/>
      <c r="AM276" s="55"/>
      <c r="AN276" s="55"/>
    </row>
    <row r="277" spans="2:40" hidden="1">
      <c r="B277" s="7"/>
      <c r="K277" s="55">
        <f>-K274</f>
        <v>-71250</v>
      </c>
      <c r="L277" s="55"/>
      <c r="M277" s="55"/>
      <c r="N277" s="55"/>
      <c r="O277" s="55"/>
      <c r="P277" s="55">
        <v>0</v>
      </c>
      <c r="Q277" s="55"/>
      <c r="R277" s="55"/>
      <c r="S277" s="55"/>
      <c r="T277" s="55"/>
      <c r="U277" s="55">
        <v>0</v>
      </c>
      <c r="V277" s="55"/>
      <c r="W277" s="55"/>
      <c r="X277" s="55"/>
      <c r="Y277" s="55"/>
      <c r="Z277" s="55">
        <f>-Z274</f>
        <v>71250</v>
      </c>
      <c r="AA277" s="55"/>
      <c r="AB277" s="55"/>
      <c r="AC277" s="55"/>
      <c r="AD277" s="55"/>
      <c r="AE277" s="55">
        <v>0</v>
      </c>
      <c r="AF277" s="55"/>
      <c r="AG277" s="55"/>
      <c r="AH277" s="55"/>
      <c r="AI277" s="55"/>
      <c r="AJ277" s="55">
        <v>0</v>
      </c>
      <c r="AK277" s="55"/>
      <c r="AL277" s="55"/>
      <c r="AM277" s="55"/>
      <c r="AN277" s="55"/>
    </row>
    <row r="278" spans="2:40" hidden="1">
      <c r="B278" s="7"/>
      <c r="K278" s="55">
        <v>0</v>
      </c>
      <c r="L278" s="55"/>
      <c r="M278" s="55"/>
      <c r="N278" s="55"/>
      <c r="O278" s="55"/>
      <c r="P278" s="55">
        <v>0</v>
      </c>
      <c r="Q278" s="55"/>
      <c r="R278" s="55"/>
      <c r="S278" s="55"/>
      <c r="T278" s="55"/>
      <c r="U278" s="55">
        <v>0</v>
      </c>
      <c r="V278" s="55"/>
      <c r="W278" s="55"/>
      <c r="X278" s="55"/>
      <c r="Y278" s="55"/>
      <c r="Z278" s="55">
        <v>0</v>
      </c>
      <c r="AA278" s="55"/>
      <c r="AB278" s="55"/>
      <c r="AC278" s="55"/>
      <c r="AD278" s="55"/>
      <c r="AE278" s="55">
        <f>-P278</f>
        <v>0</v>
      </c>
      <c r="AF278" s="55"/>
      <c r="AG278" s="55"/>
      <c r="AH278" s="55"/>
      <c r="AI278" s="55"/>
      <c r="AJ278" s="55">
        <f>-AJ275</f>
        <v>0</v>
      </c>
      <c r="AK278" s="55"/>
      <c r="AL278" s="55"/>
      <c r="AM278" s="55"/>
      <c r="AN278" s="55"/>
    </row>
    <row r="279" spans="2:40" hidden="1">
      <c r="B279" s="7"/>
      <c r="K279" s="55">
        <v>0</v>
      </c>
      <c r="L279" s="55"/>
      <c r="M279" s="55"/>
      <c r="N279" s="55"/>
      <c r="O279" s="55"/>
      <c r="P279" s="55">
        <v>0</v>
      </c>
      <c r="Q279" s="55"/>
      <c r="R279" s="55"/>
      <c r="S279" s="55"/>
      <c r="T279" s="55"/>
      <c r="U279" s="55">
        <v>0</v>
      </c>
      <c r="V279" s="55"/>
      <c r="W279" s="55"/>
      <c r="X279" s="55"/>
      <c r="Y279" s="55"/>
      <c r="Z279" s="55">
        <v>0</v>
      </c>
      <c r="AA279" s="55"/>
      <c r="AB279" s="55"/>
      <c r="AC279" s="55"/>
      <c r="AD279" s="55"/>
      <c r="AE279" s="55">
        <f>-P279</f>
        <v>0</v>
      </c>
      <c r="AF279" s="55"/>
      <c r="AG279" s="55"/>
      <c r="AH279" s="55"/>
      <c r="AI279" s="55"/>
      <c r="AJ279" s="55">
        <f>+U276</f>
        <v>0</v>
      </c>
      <c r="AK279" s="55"/>
      <c r="AL279" s="55"/>
      <c r="AM279" s="55"/>
      <c r="AN279" s="55"/>
    </row>
    <row r="280" spans="2:40" hidden="1">
      <c r="B280" s="7"/>
    </row>
    <row r="281" spans="2:40" hidden="1">
      <c r="B281" s="7"/>
      <c r="K281" s="89">
        <f>+S145</f>
        <v>71250</v>
      </c>
      <c r="L281" s="89"/>
      <c r="M281" s="89"/>
      <c r="N281" s="89"/>
      <c r="O281" s="89"/>
      <c r="P281" s="55">
        <v>0</v>
      </c>
      <c r="Q281" s="55"/>
      <c r="R281" s="55"/>
      <c r="S281" s="55"/>
      <c r="T281" s="55"/>
      <c r="U281" s="55">
        <v>0</v>
      </c>
      <c r="V281" s="55"/>
      <c r="W281" s="55"/>
      <c r="X281" s="55"/>
      <c r="Y281" s="55"/>
      <c r="Z281" s="55">
        <f>-K281</f>
        <v>-71250</v>
      </c>
      <c r="AA281" s="55"/>
      <c r="AB281" s="55"/>
      <c r="AC281" s="55"/>
      <c r="AD281" s="55"/>
      <c r="AE281" s="55">
        <v>0</v>
      </c>
      <c r="AF281" s="55"/>
      <c r="AG281" s="55"/>
      <c r="AH281" s="55"/>
      <c r="AI281" s="55"/>
      <c r="AJ281" s="55">
        <v>0</v>
      </c>
      <c r="AK281" s="55"/>
      <c r="AL281" s="55"/>
      <c r="AM281" s="55"/>
      <c r="AN281" s="55"/>
    </row>
    <row r="282" spans="2:40" hidden="1">
      <c r="B282" s="7"/>
      <c r="K282" s="55">
        <v>0</v>
      </c>
      <c r="L282" s="55"/>
      <c r="M282" s="55"/>
      <c r="N282" s="55"/>
      <c r="O282" s="55"/>
      <c r="P282" s="55">
        <v>0</v>
      </c>
      <c r="Q282" s="55"/>
      <c r="R282" s="55"/>
      <c r="S282" s="55"/>
      <c r="T282" s="55"/>
      <c r="U282" s="55">
        <v>0</v>
      </c>
      <c r="V282" s="55"/>
      <c r="W282" s="55"/>
      <c r="X282" s="55"/>
      <c r="Y282" s="55"/>
      <c r="Z282" s="55">
        <v>0</v>
      </c>
      <c r="AA282" s="55"/>
      <c r="AB282" s="55"/>
      <c r="AC282" s="55"/>
      <c r="AD282" s="55"/>
      <c r="AE282" s="55">
        <f>-P282</f>
        <v>0</v>
      </c>
      <c r="AF282" s="55"/>
      <c r="AG282" s="55"/>
      <c r="AH282" s="55"/>
      <c r="AI282" s="55"/>
      <c r="AJ282" s="55">
        <f>+U282</f>
        <v>0</v>
      </c>
      <c r="AK282" s="55"/>
      <c r="AL282" s="55"/>
      <c r="AM282" s="55"/>
      <c r="AN282" s="55"/>
    </row>
    <row r="283" spans="2:40" hidden="1">
      <c r="B283" s="7"/>
      <c r="G283" s="1" t="s">
        <v>170</v>
      </c>
      <c r="H283" s="1">
        <f>+H276+1</f>
        <v>15</v>
      </c>
      <c r="I283" s="6" t="s">
        <v>171</v>
      </c>
      <c r="K283" s="55">
        <v>0</v>
      </c>
      <c r="L283" s="55"/>
      <c r="M283" s="55"/>
      <c r="N283" s="55"/>
      <c r="O283" s="55"/>
      <c r="P283" s="55">
        <v>0</v>
      </c>
      <c r="Q283" s="55"/>
      <c r="R283" s="55"/>
      <c r="S283" s="55"/>
      <c r="T283" s="55"/>
      <c r="U283" s="55">
        <v>0</v>
      </c>
      <c r="V283" s="55"/>
      <c r="W283" s="55"/>
      <c r="X283" s="55"/>
      <c r="Y283" s="55"/>
      <c r="Z283" s="55">
        <v>0</v>
      </c>
      <c r="AA283" s="55"/>
      <c r="AB283" s="55"/>
      <c r="AC283" s="55"/>
      <c r="AD283" s="55"/>
      <c r="AE283" s="55">
        <f>-P283</f>
        <v>0</v>
      </c>
      <c r="AF283" s="55"/>
      <c r="AG283" s="55"/>
      <c r="AH283" s="55"/>
      <c r="AI283" s="55"/>
      <c r="AJ283" s="55">
        <f>+U286</f>
        <v>0</v>
      </c>
      <c r="AK283" s="55"/>
      <c r="AL283" s="55"/>
      <c r="AM283" s="55"/>
      <c r="AN283" s="55"/>
    </row>
    <row r="284" spans="2:40" hidden="1">
      <c r="B284" s="7"/>
      <c r="K284" s="55">
        <f>-K281</f>
        <v>-71250</v>
      </c>
      <c r="L284" s="55"/>
      <c r="M284" s="55"/>
      <c r="N284" s="55"/>
      <c r="O284" s="55"/>
      <c r="P284" s="55">
        <v>0</v>
      </c>
      <c r="Q284" s="55"/>
      <c r="R284" s="55"/>
      <c r="S284" s="55"/>
      <c r="T284" s="55"/>
      <c r="U284" s="55">
        <v>0</v>
      </c>
      <c r="V284" s="55"/>
      <c r="W284" s="55"/>
      <c r="X284" s="55"/>
      <c r="Y284" s="55"/>
      <c r="Z284" s="55">
        <f>-Z281</f>
        <v>71250</v>
      </c>
      <c r="AA284" s="55"/>
      <c r="AB284" s="55"/>
      <c r="AC284" s="55"/>
      <c r="AD284" s="55"/>
      <c r="AE284" s="55">
        <v>0</v>
      </c>
      <c r="AF284" s="55"/>
      <c r="AG284" s="55"/>
      <c r="AH284" s="55"/>
      <c r="AI284" s="55"/>
      <c r="AJ284" s="55">
        <v>0</v>
      </c>
      <c r="AK284" s="55"/>
      <c r="AL284" s="55"/>
      <c r="AM284" s="55"/>
      <c r="AN284" s="55"/>
    </row>
    <row r="285" spans="2:40" hidden="1">
      <c r="B285" s="7"/>
      <c r="K285" s="55">
        <v>0</v>
      </c>
      <c r="L285" s="55"/>
      <c r="M285" s="55"/>
      <c r="N285" s="55"/>
      <c r="O285" s="55"/>
      <c r="P285" s="55">
        <v>0</v>
      </c>
      <c r="Q285" s="55"/>
      <c r="R285" s="55"/>
      <c r="S285" s="55"/>
      <c r="T285" s="55"/>
      <c r="U285" s="55">
        <v>0</v>
      </c>
      <c r="V285" s="55"/>
      <c r="W285" s="55"/>
      <c r="X285" s="55"/>
      <c r="Y285" s="55"/>
      <c r="Z285" s="55">
        <v>0</v>
      </c>
      <c r="AA285" s="55"/>
      <c r="AB285" s="55"/>
      <c r="AC285" s="55"/>
      <c r="AD285" s="55"/>
      <c r="AE285" s="55">
        <f>-P285</f>
        <v>0</v>
      </c>
      <c r="AF285" s="55"/>
      <c r="AG285" s="55"/>
      <c r="AH285" s="55"/>
      <c r="AI285" s="55"/>
      <c r="AJ285" s="55">
        <f>-AJ282</f>
        <v>0</v>
      </c>
      <c r="AK285" s="55"/>
      <c r="AL285" s="55"/>
      <c r="AM285" s="55"/>
      <c r="AN285" s="55"/>
    </row>
    <row r="286" spans="2:40" hidden="1">
      <c r="B286" s="7"/>
      <c r="K286" s="55">
        <v>0</v>
      </c>
      <c r="L286" s="55"/>
      <c r="M286" s="55"/>
      <c r="N286" s="55"/>
      <c r="O286" s="55"/>
      <c r="P286" s="55">
        <v>0</v>
      </c>
      <c r="Q286" s="55"/>
      <c r="R286" s="55"/>
      <c r="S286" s="55"/>
      <c r="T286" s="55"/>
      <c r="U286" s="55">
        <v>0</v>
      </c>
      <c r="V286" s="55"/>
      <c r="W286" s="55"/>
      <c r="X286" s="55"/>
      <c r="Y286" s="55"/>
      <c r="Z286" s="55">
        <v>0</v>
      </c>
      <c r="AA286" s="55"/>
      <c r="AB286" s="55"/>
      <c r="AC286" s="55"/>
      <c r="AD286" s="55"/>
      <c r="AE286" s="55">
        <f>-P286</f>
        <v>0</v>
      </c>
      <c r="AF286" s="55"/>
      <c r="AG286" s="55"/>
      <c r="AH286" s="55"/>
      <c r="AI286" s="55"/>
      <c r="AJ286" s="55">
        <f>+U283</f>
        <v>0</v>
      </c>
      <c r="AK286" s="55"/>
      <c r="AL286" s="55"/>
      <c r="AM286" s="55"/>
      <c r="AN286" s="55"/>
    </row>
    <row r="287" spans="2:40" hidden="1">
      <c r="B287" s="7"/>
    </row>
    <row r="288" spans="2:40" hidden="1">
      <c r="B288" s="7"/>
      <c r="K288" s="89">
        <f>+S146</f>
        <v>53442.02466224497</v>
      </c>
      <c r="L288" s="89"/>
      <c r="M288" s="89"/>
      <c r="N288" s="89"/>
      <c r="O288" s="89"/>
      <c r="P288" s="55">
        <v>0</v>
      </c>
      <c r="Q288" s="55"/>
      <c r="R288" s="55"/>
      <c r="S288" s="55"/>
      <c r="T288" s="55"/>
      <c r="U288" s="55">
        <v>0</v>
      </c>
      <c r="V288" s="55"/>
      <c r="W288" s="55"/>
      <c r="X288" s="55"/>
      <c r="Y288" s="55"/>
      <c r="Z288" s="55">
        <f>-K288</f>
        <v>-53442.02466224497</v>
      </c>
      <c r="AA288" s="55"/>
      <c r="AB288" s="55"/>
      <c r="AC288" s="55"/>
      <c r="AD288" s="55"/>
      <c r="AE288" s="55">
        <v>0</v>
      </c>
      <c r="AF288" s="55"/>
      <c r="AG288" s="55"/>
      <c r="AH288" s="55"/>
      <c r="AI288" s="55"/>
      <c r="AJ288" s="55">
        <v>0</v>
      </c>
      <c r="AK288" s="55"/>
      <c r="AL288" s="55"/>
      <c r="AM288" s="55"/>
      <c r="AN288" s="55"/>
    </row>
    <row r="289" spans="2:40" hidden="1">
      <c r="B289" s="7"/>
      <c r="K289" s="55">
        <v>0</v>
      </c>
      <c r="L289" s="55"/>
      <c r="M289" s="55"/>
      <c r="N289" s="55"/>
      <c r="O289" s="55"/>
      <c r="P289" s="55">
        <v>0</v>
      </c>
      <c r="Q289" s="55"/>
      <c r="R289" s="55"/>
      <c r="S289" s="55"/>
      <c r="T289" s="55"/>
      <c r="U289" s="55">
        <v>0</v>
      </c>
      <c r="V289" s="55"/>
      <c r="W289" s="55"/>
      <c r="X289" s="55"/>
      <c r="Y289" s="55"/>
      <c r="Z289" s="55">
        <v>0</v>
      </c>
      <c r="AA289" s="55"/>
      <c r="AB289" s="55"/>
      <c r="AC289" s="55"/>
      <c r="AD289" s="55"/>
      <c r="AE289" s="55">
        <f>-P289</f>
        <v>0</v>
      </c>
      <c r="AF289" s="55"/>
      <c r="AG289" s="55"/>
      <c r="AH289" s="55"/>
      <c r="AI289" s="55"/>
      <c r="AJ289" s="55">
        <f>+U289</f>
        <v>0</v>
      </c>
      <c r="AK289" s="55"/>
      <c r="AL289" s="55"/>
      <c r="AM289" s="55"/>
      <c r="AN289" s="55"/>
    </row>
    <row r="290" spans="2:40" hidden="1">
      <c r="B290" s="7"/>
      <c r="G290" s="1" t="s">
        <v>170</v>
      </c>
      <c r="H290" s="1">
        <f>+H283+1</f>
        <v>16</v>
      </c>
      <c r="I290" s="6" t="s">
        <v>171</v>
      </c>
      <c r="K290" s="55">
        <v>0</v>
      </c>
      <c r="L290" s="55"/>
      <c r="M290" s="55"/>
      <c r="N290" s="55"/>
      <c r="O290" s="55"/>
      <c r="P290" s="55">
        <v>0</v>
      </c>
      <c r="Q290" s="55"/>
      <c r="R290" s="55"/>
      <c r="S290" s="55"/>
      <c r="T290" s="55"/>
      <c r="U290" s="55">
        <v>0</v>
      </c>
      <c r="V290" s="55"/>
      <c r="W290" s="55"/>
      <c r="X290" s="55"/>
      <c r="Y290" s="55"/>
      <c r="Z290" s="55">
        <v>0</v>
      </c>
      <c r="AA290" s="55"/>
      <c r="AB290" s="55"/>
      <c r="AC290" s="55"/>
      <c r="AD290" s="55"/>
      <c r="AE290" s="55">
        <f>-P290</f>
        <v>0</v>
      </c>
      <c r="AF290" s="55"/>
      <c r="AG290" s="55"/>
      <c r="AH290" s="55"/>
      <c r="AI290" s="55"/>
      <c r="AJ290" s="55">
        <f>+U293</f>
        <v>0</v>
      </c>
      <c r="AK290" s="55"/>
      <c r="AL290" s="55"/>
      <c r="AM290" s="55"/>
      <c r="AN290" s="55"/>
    </row>
    <row r="291" spans="2:40" hidden="1">
      <c r="B291" s="7"/>
      <c r="K291" s="55">
        <f>-K288</f>
        <v>-53442.02466224497</v>
      </c>
      <c r="L291" s="55"/>
      <c r="M291" s="55"/>
      <c r="N291" s="55"/>
      <c r="O291" s="55"/>
      <c r="P291" s="55">
        <v>0</v>
      </c>
      <c r="Q291" s="55"/>
      <c r="R291" s="55"/>
      <c r="S291" s="55"/>
      <c r="T291" s="55"/>
      <c r="U291" s="55">
        <v>0</v>
      </c>
      <c r="V291" s="55"/>
      <c r="W291" s="55"/>
      <c r="X291" s="55"/>
      <c r="Y291" s="55"/>
      <c r="Z291" s="55">
        <f>-Z288</f>
        <v>53442.02466224497</v>
      </c>
      <c r="AA291" s="55"/>
      <c r="AB291" s="55"/>
      <c r="AC291" s="55"/>
      <c r="AD291" s="55"/>
      <c r="AE291" s="55">
        <v>0</v>
      </c>
      <c r="AF291" s="55"/>
      <c r="AG291" s="55"/>
      <c r="AH291" s="55"/>
      <c r="AI291" s="55"/>
      <c r="AJ291" s="55">
        <v>0</v>
      </c>
      <c r="AK291" s="55"/>
      <c r="AL291" s="55"/>
      <c r="AM291" s="55"/>
      <c r="AN291" s="55"/>
    </row>
    <row r="292" spans="2:40" hidden="1">
      <c r="B292" s="7"/>
      <c r="K292" s="55">
        <v>0</v>
      </c>
      <c r="L292" s="55"/>
      <c r="M292" s="55"/>
      <c r="N292" s="55"/>
      <c r="O292" s="55"/>
      <c r="P292" s="55">
        <v>0</v>
      </c>
      <c r="Q292" s="55"/>
      <c r="R292" s="55"/>
      <c r="S292" s="55"/>
      <c r="T292" s="55"/>
      <c r="U292" s="55">
        <v>0</v>
      </c>
      <c r="V292" s="55"/>
      <c r="W292" s="55"/>
      <c r="X292" s="55"/>
      <c r="Y292" s="55"/>
      <c r="Z292" s="55">
        <v>0</v>
      </c>
      <c r="AA292" s="55"/>
      <c r="AB292" s="55"/>
      <c r="AC292" s="55"/>
      <c r="AD292" s="55"/>
      <c r="AE292" s="55">
        <f>-P292</f>
        <v>0</v>
      </c>
      <c r="AF292" s="55"/>
      <c r="AG292" s="55"/>
      <c r="AH292" s="55"/>
      <c r="AI292" s="55"/>
      <c r="AJ292" s="55">
        <f>-AJ289</f>
        <v>0</v>
      </c>
      <c r="AK292" s="55"/>
      <c r="AL292" s="55"/>
      <c r="AM292" s="55"/>
      <c r="AN292" s="55"/>
    </row>
    <row r="293" spans="2:40" hidden="1">
      <c r="B293" s="7"/>
      <c r="K293" s="55">
        <v>0</v>
      </c>
      <c r="L293" s="55"/>
      <c r="M293" s="55"/>
      <c r="N293" s="55"/>
      <c r="O293" s="55"/>
      <c r="P293" s="55">
        <v>0</v>
      </c>
      <c r="Q293" s="55"/>
      <c r="R293" s="55"/>
      <c r="S293" s="55"/>
      <c r="T293" s="55"/>
      <c r="U293" s="55">
        <v>0</v>
      </c>
      <c r="V293" s="55"/>
      <c r="W293" s="55"/>
      <c r="X293" s="55"/>
      <c r="Y293" s="55"/>
      <c r="Z293" s="55">
        <v>0</v>
      </c>
      <c r="AA293" s="55"/>
      <c r="AB293" s="55"/>
      <c r="AC293" s="55"/>
      <c r="AD293" s="55"/>
      <c r="AE293" s="55">
        <f>-P293</f>
        <v>0</v>
      </c>
      <c r="AF293" s="55"/>
      <c r="AG293" s="55"/>
      <c r="AH293" s="55"/>
      <c r="AI293" s="55"/>
      <c r="AJ293" s="55">
        <f>+U290</f>
        <v>0</v>
      </c>
      <c r="AK293" s="55"/>
      <c r="AL293" s="55"/>
      <c r="AM293" s="55"/>
      <c r="AN293" s="55"/>
    </row>
    <row r="294" spans="2:40" hidden="1">
      <c r="B294" s="7"/>
    </row>
    <row r="295" spans="2:40" hidden="1">
      <c r="B295" s="7"/>
      <c r="K295" s="89">
        <f>+S147</f>
        <v>53970.830885168827</v>
      </c>
      <c r="L295" s="89"/>
      <c r="M295" s="89"/>
      <c r="N295" s="89"/>
      <c r="O295" s="89"/>
      <c r="P295" s="55">
        <v>0</v>
      </c>
      <c r="Q295" s="55"/>
      <c r="R295" s="55"/>
      <c r="S295" s="55"/>
      <c r="T295" s="55"/>
      <c r="U295" s="55">
        <v>0</v>
      </c>
      <c r="V295" s="55"/>
      <c r="W295" s="55"/>
      <c r="X295" s="55"/>
      <c r="Y295" s="55"/>
      <c r="Z295" s="55">
        <f>-K295</f>
        <v>-53970.830885168827</v>
      </c>
      <c r="AA295" s="55"/>
      <c r="AB295" s="55"/>
      <c r="AC295" s="55"/>
      <c r="AD295" s="55"/>
      <c r="AE295" s="55">
        <v>0</v>
      </c>
      <c r="AF295" s="55"/>
      <c r="AG295" s="55"/>
      <c r="AH295" s="55"/>
      <c r="AI295" s="55"/>
      <c r="AJ295" s="55">
        <v>0</v>
      </c>
      <c r="AK295" s="55"/>
      <c r="AL295" s="55"/>
      <c r="AM295" s="55"/>
      <c r="AN295" s="55"/>
    </row>
    <row r="296" spans="2:40" hidden="1">
      <c r="B296" s="7"/>
      <c r="K296" s="55">
        <v>0</v>
      </c>
      <c r="L296" s="55"/>
      <c r="M296" s="55"/>
      <c r="N296" s="55"/>
      <c r="O296" s="55"/>
      <c r="P296" s="55">
        <v>0</v>
      </c>
      <c r="Q296" s="55"/>
      <c r="R296" s="55"/>
      <c r="S296" s="55"/>
      <c r="T296" s="55"/>
      <c r="U296" s="55">
        <v>0</v>
      </c>
      <c r="V296" s="55"/>
      <c r="W296" s="55"/>
      <c r="X296" s="55"/>
      <c r="Y296" s="55"/>
      <c r="Z296" s="55">
        <v>0</v>
      </c>
      <c r="AA296" s="55"/>
      <c r="AB296" s="55"/>
      <c r="AC296" s="55"/>
      <c r="AD296" s="55"/>
      <c r="AE296" s="55">
        <f>-P296</f>
        <v>0</v>
      </c>
      <c r="AF296" s="55"/>
      <c r="AG296" s="55"/>
      <c r="AH296" s="55"/>
      <c r="AI296" s="55"/>
      <c r="AJ296" s="55">
        <f>+U296</f>
        <v>0</v>
      </c>
      <c r="AK296" s="55"/>
      <c r="AL296" s="55"/>
      <c r="AM296" s="55"/>
      <c r="AN296" s="55"/>
    </row>
    <row r="297" spans="2:40" hidden="1">
      <c r="B297" s="7"/>
      <c r="G297" s="1" t="s">
        <v>170</v>
      </c>
      <c r="H297" s="1">
        <f>+H290+1</f>
        <v>17</v>
      </c>
      <c r="I297" s="6" t="s">
        <v>171</v>
      </c>
      <c r="K297" s="55">
        <v>0</v>
      </c>
      <c r="L297" s="55"/>
      <c r="M297" s="55"/>
      <c r="N297" s="55"/>
      <c r="O297" s="55"/>
      <c r="P297" s="55">
        <v>0</v>
      </c>
      <c r="Q297" s="55"/>
      <c r="R297" s="55"/>
      <c r="S297" s="55"/>
      <c r="T297" s="55"/>
      <c r="U297" s="55">
        <v>0</v>
      </c>
      <c r="V297" s="55"/>
      <c r="W297" s="55"/>
      <c r="X297" s="55"/>
      <c r="Y297" s="55"/>
      <c r="Z297" s="55">
        <v>0</v>
      </c>
      <c r="AA297" s="55"/>
      <c r="AB297" s="55"/>
      <c r="AC297" s="55"/>
      <c r="AD297" s="55"/>
      <c r="AE297" s="55">
        <f>-P297</f>
        <v>0</v>
      </c>
      <c r="AF297" s="55"/>
      <c r="AG297" s="55"/>
      <c r="AH297" s="55"/>
      <c r="AI297" s="55"/>
      <c r="AJ297" s="55">
        <f>+U300</f>
        <v>0</v>
      </c>
      <c r="AK297" s="55"/>
      <c r="AL297" s="55"/>
      <c r="AM297" s="55"/>
      <c r="AN297" s="55"/>
    </row>
    <row r="298" spans="2:40" hidden="1">
      <c r="B298" s="7"/>
      <c r="K298" s="55">
        <f>-K295</f>
        <v>-53970.830885168827</v>
      </c>
      <c r="L298" s="55"/>
      <c r="M298" s="55"/>
      <c r="N298" s="55"/>
      <c r="O298" s="55"/>
      <c r="P298" s="55">
        <v>0</v>
      </c>
      <c r="Q298" s="55"/>
      <c r="R298" s="55"/>
      <c r="S298" s="55"/>
      <c r="T298" s="55"/>
      <c r="U298" s="55">
        <v>0</v>
      </c>
      <c r="V298" s="55"/>
      <c r="W298" s="55"/>
      <c r="X298" s="55"/>
      <c r="Y298" s="55"/>
      <c r="Z298" s="55">
        <f>-Z295</f>
        <v>53970.830885168827</v>
      </c>
      <c r="AA298" s="55"/>
      <c r="AB298" s="55"/>
      <c r="AC298" s="55"/>
      <c r="AD298" s="55"/>
      <c r="AE298" s="55">
        <v>0</v>
      </c>
      <c r="AF298" s="55"/>
      <c r="AG298" s="55"/>
      <c r="AH298" s="55"/>
      <c r="AI298" s="55"/>
      <c r="AJ298" s="55">
        <v>0</v>
      </c>
      <c r="AK298" s="55"/>
      <c r="AL298" s="55"/>
      <c r="AM298" s="55"/>
      <c r="AN298" s="55"/>
    </row>
    <row r="299" spans="2:40" hidden="1">
      <c r="B299" s="7"/>
      <c r="K299" s="55">
        <v>0</v>
      </c>
      <c r="L299" s="55"/>
      <c r="M299" s="55"/>
      <c r="N299" s="55"/>
      <c r="O299" s="55"/>
      <c r="P299" s="55">
        <v>0</v>
      </c>
      <c r="Q299" s="55"/>
      <c r="R299" s="55"/>
      <c r="S299" s="55"/>
      <c r="T299" s="55"/>
      <c r="U299" s="55">
        <v>0</v>
      </c>
      <c r="V299" s="55"/>
      <c r="W299" s="55"/>
      <c r="X299" s="55"/>
      <c r="Y299" s="55"/>
      <c r="Z299" s="55">
        <v>0</v>
      </c>
      <c r="AA299" s="55"/>
      <c r="AB299" s="55"/>
      <c r="AC299" s="55"/>
      <c r="AD299" s="55"/>
      <c r="AE299" s="55">
        <f>-P299</f>
        <v>0</v>
      </c>
      <c r="AF299" s="55"/>
      <c r="AG299" s="55"/>
      <c r="AH299" s="55"/>
      <c r="AI299" s="55"/>
      <c r="AJ299" s="55">
        <f>-AJ296</f>
        <v>0</v>
      </c>
      <c r="AK299" s="55"/>
      <c r="AL299" s="55"/>
      <c r="AM299" s="55"/>
      <c r="AN299" s="55"/>
    </row>
    <row r="300" spans="2:40" hidden="1">
      <c r="B300" s="7"/>
      <c r="K300" s="55">
        <v>0</v>
      </c>
      <c r="L300" s="55"/>
      <c r="M300" s="55"/>
      <c r="N300" s="55"/>
      <c r="O300" s="55"/>
      <c r="P300" s="55">
        <v>0</v>
      </c>
      <c r="Q300" s="55"/>
      <c r="R300" s="55"/>
      <c r="S300" s="55"/>
      <c r="T300" s="55"/>
      <c r="U300" s="55">
        <v>0</v>
      </c>
      <c r="V300" s="55"/>
      <c r="W300" s="55"/>
      <c r="X300" s="55"/>
      <c r="Y300" s="55"/>
      <c r="Z300" s="55">
        <v>0</v>
      </c>
      <c r="AA300" s="55"/>
      <c r="AB300" s="55"/>
      <c r="AC300" s="55"/>
      <c r="AD300" s="55"/>
      <c r="AE300" s="55">
        <f>-P300</f>
        <v>0</v>
      </c>
      <c r="AF300" s="55"/>
      <c r="AG300" s="55"/>
      <c r="AH300" s="55"/>
      <c r="AI300" s="55"/>
      <c r="AJ300" s="55">
        <f>+U297</f>
        <v>0</v>
      </c>
      <c r="AK300" s="55"/>
      <c r="AL300" s="55"/>
      <c r="AM300" s="55"/>
      <c r="AN300" s="55"/>
    </row>
    <row r="301" spans="2:40" hidden="1">
      <c r="B301" s="7"/>
    </row>
    <row r="302" spans="2:40" hidden="1">
      <c r="B302" s="7"/>
      <c r="K302" s="89">
        <f>+S148</f>
        <v>54740.400760405806</v>
      </c>
      <c r="L302" s="89"/>
      <c r="M302" s="89"/>
      <c r="N302" s="89"/>
      <c r="O302" s="89"/>
      <c r="P302" s="55">
        <v>0</v>
      </c>
      <c r="Q302" s="55"/>
      <c r="R302" s="55"/>
      <c r="S302" s="55"/>
      <c r="T302" s="55"/>
      <c r="U302" s="55">
        <v>0</v>
      </c>
      <c r="V302" s="55"/>
      <c r="W302" s="55"/>
      <c r="X302" s="55"/>
      <c r="Y302" s="55"/>
      <c r="Z302" s="55">
        <f>-K302</f>
        <v>-54740.400760405806</v>
      </c>
      <c r="AA302" s="55"/>
      <c r="AB302" s="55"/>
      <c r="AC302" s="55"/>
      <c r="AD302" s="55"/>
      <c r="AE302" s="55">
        <v>0</v>
      </c>
      <c r="AF302" s="55"/>
      <c r="AG302" s="55"/>
      <c r="AH302" s="55"/>
      <c r="AI302" s="55"/>
      <c r="AJ302" s="55">
        <v>0</v>
      </c>
      <c r="AK302" s="55"/>
      <c r="AL302" s="55"/>
      <c r="AM302" s="55"/>
      <c r="AN302" s="55"/>
    </row>
    <row r="303" spans="2:40" hidden="1">
      <c r="B303" s="7"/>
      <c r="K303" s="55">
        <v>0</v>
      </c>
      <c r="L303" s="55"/>
      <c r="M303" s="55"/>
      <c r="N303" s="55"/>
      <c r="O303" s="55"/>
      <c r="P303" s="55">
        <v>0</v>
      </c>
      <c r="Q303" s="55"/>
      <c r="R303" s="55"/>
      <c r="S303" s="55"/>
      <c r="T303" s="55"/>
      <c r="U303" s="55">
        <v>0</v>
      </c>
      <c r="V303" s="55"/>
      <c r="W303" s="55"/>
      <c r="X303" s="55"/>
      <c r="Y303" s="55"/>
      <c r="Z303" s="55">
        <v>0</v>
      </c>
      <c r="AA303" s="55"/>
      <c r="AB303" s="55"/>
      <c r="AC303" s="55"/>
      <c r="AD303" s="55"/>
      <c r="AE303" s="55">
        <f>-P303</f>
        <v>0</v>
      </c>
      <c r="AF303" s="55"/>
      <c r="AG303" s="55"/>
      <c r="AH303" s="55"/>
      <c r="AI303" s="55"/>
      <c r="AJ303" s="55">
        <f>+U303</f>
        <v>0</v>
      </c>
      <c r="AK303" s="55"/>
      <c r="AL303" s="55"/>
      <c r="AM303" s="55"/>
      <c r="AN303" s="55"/>
    </row>
    <row r="304" spans="2:40" hidden="1">
      <c r="B304" s="7"/>
      <c r="G304" s="1" t="s">
        <v>170</v>
      </c>
      <c r="H304" s="1">
        <f>+H297+1</f>
        <v>18</v>
      </c>
      <c r="I304" s="6" t="s">
        <v>171</v>
      </c>
      <c r="K304" s="55">
        <v>0</v>
      </c>
      <c r="L304" s="55"/>
      <c r="M304" s="55"/>
      <c r="N304" s="55"/>
      <c r="O304" s="55"/>
      <c r="P304" s="55">
        <v>0</v>
      </c>
      <c r="Q304" s="55"/>
      <c r="R304" s="55"/>
      <c r="S304" s="55"/>
      <c r="T304" s="55"/>
      <c r="U304" s="55">
        <v>0</v>
      </c>
      <c r="V304" s="55"/>
      <c r="W304" s="55"/>
      <c r="X304" s="55"/>
      <c r="Y304" s="55"/>
      <c r="Z304" s="55">
        <v>0</v>
      </c>
      <c r="AA304" s="55"/>
      <c r="AB304" s="55"/>
      <c r="AC304" s="55"/>
      <c r="AD304" s="55"/>
      <c r="AE304" s="55">
        <f>-P304</f>
        <v>0</v>
      </c>
      <c r="AF304" s="55"/>
      <c r="AG304" s="55"/>
      <c r="AH304" s="55"/>
      <c r="AI304" s="55"/>
      <c r="AJ304" s="55">
        <f>+U307</f>
        <v>0</v>
      </c>
      <c r="AK304" s="55"/>
      <c r="AL304" s="55"/>
      <c r="AM304" s="55"/>
      <c r="AN304" s="55"/>
    </row>
    <row r="305" spans="2:40" hidden="1">
      <c r="B305" s="7"/>
      <c r="K305" s="55">
        <f>-K302</f>
        <v>-54740.400760405806</v>
      </c>
      <c r="L305" s="55"/>
      <c r="M305" s="55"/>
      <c r="N305" s="55"/>
      <c r="O305" s="55"/>
      <c r="P305" s="55">
        <v>0</v>
      </c>
      <c r="Q305" s="55"/>
      <c r="R305" s="55"/>
      <c r="S305" s="55"/>
      <c r="T305" s="55"/>
      <c r="U305" s="55">
        <v>0</v>
      </c>
      <c r="V305" s="55"/>
      <c r="W305" s="55"/>
      <c r="X305" s="55"/>
      <c r="Y305" s="55"/>
      <c r="Z305" s="55">
        <f>-Z302</f>
        <v>54740.400760405806</v>
      </c>
      <c r="AA305" s="55"/>
      <c r="AB305" s="55"/>
      <c r="AC305" s="55"/>
      <c r="AD305" s="55"/>
      <c r="AE305" s="55">
        <v>0</v>
      </c>
      <c r="AF305" s="55"/>
      <c r="AG305" s="55"/>
      <c r="AH305" s="55"/>
      <c r="AI305" s="55"/>
      <c r="AJ305" s="55">
        <v>0</v>
      </c>
      <c r="AK305" s="55"/>
      <c r="AL305" s="55"/>
      <c r="AM305" s="55"/>
      <c r="AN305" s="55"/>
    </row>
    <row r="306" spans="2:40" hidden="1">
      <c r="B306" s="7"/>
      <c r="K306" s="55">
        <v>0</v>
      </c>
      <c r="L306" s="55"/>
      <c r="M306" s="55"/>
      <c r="N306" s="55"/>
      <c r="O306" s="55"/>
      <c r="P306" s="55">
        <v>0</v>
      </c>
      <c r="Q306" s="55"/>
      <c r="R306" s="55"/>
      <c r="S306" s="55"/>
      <c r="T306" s="55"/>
      <c r="U306" s="55">
        <v>0</v>
      </c>
      <c r="V306" s="55"/>
      <c r="W306" s="55"/>
      <c r="X306" s="55"/>
      <c r="Y306" s="55"/>
      <c r="Z306" s="55">
        <v>0</v>
      </c>
      <c r="AA306" s="55"/>
      <c r="AB306" s="55"/>
      <c r="AC306" s="55"/>
      <c r="AD306" s="55"/>
      <c r="AE306" s="55">
        <f>-P306</f>
        <v>0</v>
      </c>
      <c r="AF306" s="55"/>
      <c r="AG306" s="55"/>
      <c r="AH306" s="55"/>
      <c r="AI306" s="55"/>
      <c r="AJ306" s="55">
        <f>-AJ303</f>
        <v>0</v>
      </c>
      <c r="AK306" s="55"/>
      <c r="AL306" s="55"/>
      <c r="AM306" s="55"/>
      <c r="AN306" s="55"/>
    </row>
    <row r="307" spans="2:40" hidden="1">
      <c r="B307" s="7"/>
      <c r="K307" s="55">
        <v>0</v>
      </c>
      <c r="L307" s="55"/>
      <c r="M307" s="55"/>
      <c r="N307" s="55"/>
      <c r="O307" s="55"/>
      <c r="P307" s="55">
        <v>0</v>
      </c>
      <c r="Q307" s="55"/>
      <c r="R307" s="55"/>
      <c r="S307" s="55"/>
      <c r="T307" s="55"/>
      <c r="U307" s="55">
        <v>0</v>
      </c>
      <c r="V307" s="55"/>
      <c r="W307" s="55"/>
      <c r="X307" s="55"/>
      <c r="Y307" s="55"/>
      <c r="Z307" s="55">
        <v>0</v>
      </c>
      <c r="AA307" s="55"/>
      <c r="AB307" s="55"/>
      <c r="AC307" s="55"/>
      <c r="AD307" s="55"/>
      <c r="AE307" s="55">
        <f>-P307</f>
        <v>0</v>
      </c>
      <c r="AF307" s="55"/>
      <c r="AG307" s="55"/>
      <c r="AH307" s="55"/>
      <c r="AI307" s="55"/>
      <c r="AJ307" s="55">
        <f>+U304</f>
        <v>0</v>
      </c>
      <c r="AK307" s="55"/>
      <c r="AL307" s="55"/>
      <c r="AM307" s="55"/>
      <c r="AN307" s="55"/>
    </row>
    <row r="308" spans="2:40" hidden="1">
      <c r="B308" s="7"/>
    </row>
    <row r="309" spans="2:40" hidden="1">
      <c r="B309" s="7"/>
      <c r="K309" s="89">
        <f>+S149</f>
        <v>55945.668359750416</v>
      </c>
      <c r="L309" s="89"/>
      <c r="M309" s="89"/>
      <c r="N309" s="89"/>
      <c r="O309" s="89"/>
      <c r="P309" s="55">
        <v>0</v>
      </c>
      <c r="Q309" s="55"/>
      <c r="R309" s="55"/>
      <c r="S309" s="55"/>
      <c r="T309" s="55"/>
      <c r="U309" s="55">
        <v>0</v>
      </c>
      <c r="V309" s="55"/>
      <c r="W309" s="55"/>
      <c r="X309" s="55"/>
      <c r="Y309" s="55"/>
      <c r="Z309" s="55">
        <f>-K309</f>
        <v>-55945.668359750416</v>
      </c>
      <c r="AA309" s="55"/>
      <c r="AB309" s="55"/>
      <c r="AC309" s="55"/>
      <c r="AD309" s="55"/>
      <c r="AE309" s="55">
        <v>0</v>
      </c>
      <c r="AF309" s="55"/>
      <c r="AG309" s="55"/>
      <c r="AH309" s="55"/>
      <c r="AI309" s="55"/>
      <c r="AJ309" s="55">
        <v>0</v>
      </c>
      <c r="AK309" s="55"/>
      <c r="AL309" s="55"/>
      <c r="AM309" s="55"/>
      <c r="AN309" s="55"/>
    </row>
    <row r="310" spans="2:40" hidden="1">
      <c r="B310" s="7"/>
      <c r="K310" s="55">
        <v>0</v>
      </c>
      <c r="L310" s="55"/>
      <c r="M310" s="55"/>
      <c r="N310" s="55"/>
      <c r="O310" s="55"/>
      <c r="P310" s="55">
        <v>0</v>
      </c>
      <c r="Q310" s="55"/>
      <c r="R310" s="55"/>
      <c r="S310" s="55"/>
      <c r="T310" s="55"/>
      <c r="U310" s="55">
        <v>0</v>
      </c>
      <c r="V310" s="55"/>
      <c r="W310" s="55"/>
      <c r="X310" s="55"/>
      <c r="Y310" s="55"/>
      <c r="Z310" s="55">
        <v>0</v>
      </c>
      <c r="AA310" s="55"/>
      <c r="AB310" s="55"/>
      <c r="AC310" s="55"/>
      <c r="AD310" s="55"/>
      <c r="AE310" s="55">
        <f>-P310</f>
        <v>0</v>
      </c>
      <c r="AF310" s="55"/>
      <c r="AG310" s="55"/>
      <c r="AH310" s="55"/>
      <c r="AI310" s="55"/>
      <c r="AJ310" s="55">
        <f>+U310</f>
        <v>0</v>
      </c>
      <c r="AK310" s="55"/>
      <c r="AL310" s="55"/>
      <c r="AM310" s="55"/>
      <c r="AN310" s="55"/>
    </row>
    <row r="311" spans="2:40" hidden="1">
      <c r="B311" s="7"/>
      <c r="G311" s="1" t="s">
        <v>170</v>
      </c>
      <c r="H311" s="1">
        <f>+H304+1</f>
        <v>19</v>
      </c>
      <c r="I311" s="6" t="s">
        <v>171</v>
      </c>
      <c r="K311" s="55">
        <v>0</v>
      </c>
      <c r="L311" s="55"/>
      <c r="M311" s="55"/>
      <c r="N311" s="55"/>
      <c r="O311" s="55"/>
      <c r="P311" s="55">
        <v>0</v>
      </c>
      <c r="Q311" s="55"/>
      <c r="R311" s="55"/>
      <c r="S311" s="55"/>
      <c r="T311" s="55"/>
      <c r="U311" s="55">
        <v>0</v>
      </c>
      <c r="V311" s="55"/>
      <c r="W311" s="55"/>
      <c r="X311" s="55"/>
      <c r="Y311" s="55"/>
      <c r="Z311" s="55">
        <v>0</v>
      </c>
      <c r="AA311" s="55"/>
      <c r="AB311" s="55"/>
      <c r="AC311" s="55"/>
      <c r="AD311" s="55"/>
      <c r="AE311" s="55">
        <f>-P311</f>
        <v>0</v>
      </c>
      <c r="AF311" s="55"/>
      <c r="AG311" s="55"/>
      <c r="AH311" s="55"/>
      <c r="AI311" s="55"/>
      <c r="AJ311" s="55">
        <f>+U314</f>
        <v>0</v>
      </c>
      <c r="AK311" s="55"/>
      <c r="AL311" s="55"/>
      <c r="AM311" s="55"/>
      <c r="AN311" s="55"/>
    </row>
    <row r="312" spans="2:40" hidden="1">
      <c r="B312" s="7"/>
      <c r="K312" s="55">
        <f>-K309</f>
        <v>-55945.668359750416</v>
      </c>
      <c r="L312" s="55"/>
      <c r="M312" s="55"/>
      <c r="N312" s="55"/>
      <c r="O312" s="55"/>
      <c r="P312" s="55">
        <v>0</v>
      </c>
      <c r="Q312" s="55"/>
      <c r="R312" s="55"/>
      <c r="S312" s="55"/>
      <c r="T312" s="55"/>
      <c r="U312" s="55">
        <v>0</v>
      </c>
      <c r="V312" s="55"/>
      <c r="W312" s="55"/>
      <c r="X312" s="55"/>
      <c r="Y312" s="55"/>
      <c r="Z312" s="55">
        <f>-Z309</f>
        <v>55945.668359750416</v>
      </c>
      <c r="AA312" s="55"/>
      <c r="AB312" s="55"/>
      <c r="AC312" s="55"/>
      <c r="AD312" s="55"/>
      <c r="AE312" s="55">
        <v>0</v>
      </c>
      <c r="AF312" s="55"/>
      <c r="AG312" s="55"/>
      <c r="AH312" s="55"/>
      <c r="AI312" s="55"/>
      <c r="AJ312" s="55">
        <v>0</v>
      </c>
      <c r="AK312" s="55"/>
      <c r="AL312" s="55"/>
      <c r="AM312" s="55"/>
      <c r="AN312" s="55"/>
    </row>
    <row r="313" spans="2:40" hidden="1">
      <c r="B313" s="7"/>
      <c r="K313" s="55">
        <v>0</v>
      </c>
      <c r="L313" s="55"/>
      <c r="M313" s="55"/>
      <c r="N313" s="55"/>
      <c r="O313" s="55"/>
      <c r="P313" s="55">
        <v>0</v>
      </c>
      <c r="Q313" s="55"/>
      <c r="R313" s="55"/>
      <c r="S313" s="55"/>
      <c r="T313" s="55"/>
      <c r="U313" s="55">
        <v>0</v>
      </c>
      <c r="V313" s="55"/>
      <c r="W313" s="55"/>
      <c r="X313" s="55"/>
      <c r="Y313" s="55"/>
      <c r="Z313" s="55">
        <v>0</v>
      </c>
      <c r="AA313" s="55"/>
      <c r="AB313" s="55"/>
      <c r="AC313" s="55"/>
      <c r="AD313" s="55"/>
      <c r="AE313" s="55">
        <f>-P313</f>
        <v>0</v>
      </c>
      <c r="AF313" s="55"/>
      <c r="AG313" s="55"/>
      <c r="AH313" s="55"/>
      <c r="AI313" s="55"/>
      <c r="AJ313" s="55">
        <f>-AJ310</f>
        <v>0</v>
      </c>
      <c r="AK313" s="55"/>
      <c r="AL313" s="55"/>
      <c r="AM313" s="55"/>
      <c r="AN313" s="55"/>
    </row>
    <row r="314" spans="2:40" hidden="1">
      <c r="B314" s="7"/>
      <c r="K314" s="55">
        <v>0</v>
      </c>
      <c r="L314" s="55"/>
      <c r="M314" s="55"/>
      <c r="N314" s="55"/>
      <c r="O314" s="55"/>
      <c r="P314" s="55">
        <v>0</v>
      </c>
      <c r="Q314" s="55"/>
      <c r="R314" s="55"/>
      <c r="S314" s="55"/>
      <c r="T314" s="55"/>
      <c r="U314" s="55">
        <v>0</v>
      </c>
      <c r="V314" s="55"/>
      <c r="W314" s="55"/>
      <c r="X314" s="55"/>
      <c r="Y314" s="55"/>
      <c r="Z314" s="55">
        <v>0</v>
      </c>
      <c r="AA314" s="55"/>
      <c r="AB314" s="55"/>
      <c r="AC314" s="55"/>
      <c r="AD314" s="55"/>
      <c r="AE314" s="55">
        <f>-P314</f>
        <v>0</v>
      </c>
      <c r="AF314" s="55"/>
      <c r="AG314" s="55"/>
      <c r="AH314" s="55"/>
      <c r="AI314" s="55"/>
      <c r="AJ314" s="55">
        <f>+U311</f>
        <v>0</v>
      </c>
      <c r="AK314" s="55"/>
      <c r="AL314" s="55"/>
      <c r="AM314" s="55"/>
      <c r="AN314" s="55"/>
    </row>
    <row r="315" spans="2:40" hidden="1">
      <c r="B315" s="7"/>
    </row>
    <row r="316" spans="2:40" hidden="1">
      <c r="B316" s="7"/>
      <c r="K316" s="89">
        <f>+S150</f>
        <v>56395.536792869534</v>
      </c>
      <c r="L316" s="89"/>
      <c r="M316" s="89"/>
      <c r="N316" s="89"/>
      <c r="O316" s="89"/>
      <c r="P316" s="55">
        <v>0</v>
      </c>
      <c r="Q316" s="55"/>
      <c r="R316" s="55"/>
      <c r="S316" s="55"/>
      <c r="T316" s="55"/>
      <c r="U316" s="55">
        <v>0</v>
      </c>
      <c r="V316" s="55"/>
      <c r="W316" s="55"/>
      <c r="X316" s="55"/>
      <c r="Y316" s="55"/>
      <c r="Z316" s="55">
        <f>-K316</f>
        <v>-56395.536792869534</v>
      </c>
      <c r="AA316" s="55"/>
      <c r="AB316" s="55"/>
      <c r="AC316" s="55"/>
      <c r="AD316" s="55"/>
      <c r="AE316" s="55">
        <v>0</v>
      </c>
      <c r="AF316" s="55"/>
      <c r="AG316" s="55"/>
      <c r="AH316" s="55"/>
      <c r="AI316" s="55"/>
      <c r="AJ316" s="55">
        <v>0</v>
      </c>
      <c r="AK316" s="55"/>
      <c r="AL316" s="55"/>
      <c r="AM316" s="55"/>
      <c r="AN316" s="55"/>
    </row>
    <row r="317" spans="2:40" hidden="1">
      <c r="B317" s="7"/>
      <c r="K317" s="55">
        <v>0</v>
      </c>
      <c r="L317" s="55"/>
      <c r="M317" s="55"/>
      <c r="N317" s="55"/>
      <c r="O317" s="55"/>
      <c r="P317" s="55">
        <v>0</v>
      </c>
      <c r="Q317" s="55"/>
      <c r="R317" s="55"/>
      <c r="S317" s="55"/>
      <c r="T317" s="55"/>
      <c r="U317" s="55">
        <v>0</v>
      </c>
      <c r="V317" s="55"/>
      <c r="W317" s="55"/>
      <c r="X317" s="55"/>
      <c r="Y317" s="55"/>
      <c r="Z317" s="55">
        <v>0</v>
      </c>
      <c r="AA317" s="55"/>
      <c r="AB317" s="55"/>
      <c r="AC317" s="55"/>
      <c r="AD317" s="55"/>
      <c r="AE317" s="55">
        <f>-P317</f>
        <v>0</v>
      </c>
      <c r="AF317" s="55"/>
      <c r="AG317" s="55"/>
      <c r="AH317" s="55"/>
      <c r="AI317" s="55"/>
      <c r="AJ317" s="55">
        <f>+U317</f>
        <v>0</v>
      </c>
      <c r="AK317" s="55"/>
      <c r="AL317" s="55"/>
      <c r="AM317" s="55"/>
      <c r="AN317" s="55"/>
    </row>
    <row r="318" spans="2:40" hidden="1">
      <c r="B318" s="7"/>
      <c r="G318" s="1" t="s">
        <v>170</v>
      </c>
      <c r="H318" s="1">
        <f>+H311+1</f>
        <v>20</v>
      </c>
      <c r="I318" s="6" t="s">
        <v>171</v>
      </c>
      <c r="K318" s="55">
        <v>0</v>
      </c>
      <c r="L318" s="55"/>
      <c r="M318" s="55"/>
      <c r="N318" s="55"/>
      <c r="O318" s="55"/>
      <c r="P318" s="55">
        <v>0</v>
      </c>
      <c r="Q318" s="55"/>
      <c r="R318" s="55"/>
      <c r="S318" s="55"/>
      <c r="T318" s="55"/>
      <c r="U318" s="55">
        <v>0</v>
      </c>
      <c r="V318" s="55"/>
      <c r="W318" s="55"/>
      <c r="X318" s="55"/>
      <c r="Y318" s="55"/>
      <c r="Z318" s="55">
        <v>0</v>
      </c>
      <c r="AA318" s="55"/>
      <c r="AB318" s="55"/>
      <c r="AC318" s="55"/>
      <c r="AD318" s="55"/>
      <c r="AE318" s="55">
        <f>-P318</f>
        <v>0</v>
      </c>
      <c r="AF318" s="55"/>
      <c r="AG318" s="55"/>
      <c r="AH318" s="55"/>
      <c r="AI318" s="55"/>
      <c r="AJ318" s="55">
        <f>+U321</f>
        <v>0</v>
      </c>
      <c r="AK318" s="55"/>
      <c r="AL318" s="55"/>
      <c r="AM318" s="55"/>
      <c r="AN318" s="55"/>
    </row>
    <row r="319" spans="2:40" hidden="1">
      <c r="B319" s="7"/>
      <c r="K319" s="55">
        <f>-K316</f>
        <v>-56395.536792869534</v>
      </c>
      <c r="L319" s="55"/>
      <c r="M319" s="55"/>
      <c r="N319" s="55"/>
      <c r="O319" s="55"/>
      <c r="P319" s="55">
        <v>0</v>
      </c>
      <c r="Q319" s="55"/>
      <c r="R319" s="55"/>
      <c r="S319" s="55"/>
      <c r="T319" s="55"/>
      <c r="U319" s="55">
        <v>0</v>
      </c>
      <c r="V319" s="55"/>
      <c r="W319" s="55"/>
      <c r="X319" s="55"/>
      <c r="Y319" s="55"/>
      <c r="Z319" s="55">
        <f>-Z316</f>
        <v>56395.536792869534</v>
      </c>
      <c r="AA319" s="55"/>
      <c r="AB319" s="55"/>
      <c r="AC319" s="55"/>
      <c r="AD319" s="55"/>
      <c r="AE319" s="55">
        <v>0</v>
      </c>
      <c r="AF319" s="55"/>
      <c r="AG319" s="55"/>
      <c r="AH319" s="55"/>
      <c r="AI319" s="55"/>
      <c r="AJ319" s="55">
        <v>0</v>
      </c>
      <c r="AK319" s="55"/>
      <c r="AL319" s="55"/>
      <c r="AM319" s="55"/>
      <c r="AN319" s="55"/>
    </row>
    <row r="320" spans="2:40" hidden="1">
      <c r="B320" s="7"/>
      <c r="K320" s="55">
        <v>0</v>
      </c>
      <c r="L320" s="55"/>
      <c r="M320" s="55"/>
      <c r="N320" s="55"/>
      <c r="O320" s="55"/>
      <c r="P320" s="55">
        <v>0</v>
      </c>
      <c r="Q320" s="55"/>
      <c r="R320" s="55"/>
      <c r="S320" s="55"/>
      <c r="T320" s="55"/>
      <c r="U320" s="55">
        <v>0</v>
      </c>
      <c r="V320" s="55"/>
      <c r="W320" s="55"/>
      <c r="X320" s="55"/>
      <c r="Y320" s="55"/>
      <c r="Z320" s="55">
        <v>0</v>
      </c>
      <c r="AA320" s="55"/>
      <c r="AB320" s="55"/>
      <c r="AC320" s="55"/>
      <c r="AD320" s="55"/>
      <c r="AE320" s="55">
        <f>-P320</f>
        <v>0</v>
      </c>
      <c r="AF320" s="55"/>
      <c r="AG320" s="55"/>
      <c r="AH320" s="55"/>
      <c r="AI320" s="55"/>
      <c r="AJ320" s="55">
        <f>-AJ317</f>
        <v>0</v>
      </c>
      <c r="AK320" s="55"/>
      <c r="AL320" s="55"/>
      <c r="AM320" s="55"/>
      <c r="AN320" s="55"/>
    </row>
    <row r="321" spans="2:54" hidden="1">
      <c r="B321" s="7"/>
      <c r="K321" s="55">
        <v>0</v>
      </c>
      <c r="L321" s="55"/>
      <c r="M321" s="55"/>
      <c r="N321" s="55"/>
      <c r="O321" s="55"/>
      <c r="P321" s="55">
        <v>0</v>
      </c>
      <c r="Q321" s="55"/>
      <c r="R321" s="55"/>
      <c r="S321" s="55"/>
      <c r="T321" s="55"/>
      <c r="U321" s="55">
        <v>0</v>
      </c>
      <c r="V321" s="55"/>
      <c r="W321" s="55"/>
      <c r="X321" s="55"/>
      <c r="Y321" s="55"/>
      <c r="Z321" s="55">
        <v>0</v>
      </c>
      <c r="AA321" s="55"/>
      <c r="AB321" s="55"/>
      <c r="AC321" s="55"/>
      <c r="AD321" s="55"/>
      <c r="AE321" s="55">
        <f>-P321</f>
        <v>0</v>
      </c>
      <c r="AF321" s="55"/>
      <c r="AG321" s="55"/>
      <c r="AH321" s="55"/>
      <c r="AI321" s="55"/>
      <c r="AJ321" s="55">
        <f>+U318</f>
        <v>0</v>
      </c>
      <c r="AK321" s="55"/>
      <c r="AL321" s="55"/>
      <c r="AM321" s="55"/>
      <c r="AN321" s="55"/>
    </row>
    <row r="322" spans="2:54" hidden="1">
      <c r="B322" s="7"/>
    </row>
    <row r="323" spans="2:54" hidden="1">
      <c r="B323" s="7"/>
      <c r="H323" s="4" t="s">
        <v>172</v>
      </c>
    </row>
    <row r="324" spans="2:54" hidden="1">
      <c r="B324" s="7"/>
      <c r="K324" s="1" t="s">
        <v>173</v>
      </c>
      <c r="N324" s="1" t="s">
        <v>174</v>
      </c>
      <c r="Q324" s="55">
        <v>0</v>
      </c>
      <c r="R324" s="55"/>
      <c r="S324" s="55">
        <v>0</v>
      </c>
      <c r="T324" s="55"/>
      <c r="V324" s="55">
        <v>0</v>
      </c>
      <c r="W324" s="55"/>
      <c r="X324" s="55">
        <v>0</v>
      </c>
      <c r="Y324" s="55"/>
      <c r="AB324" s="27" t="s">
        <v>176</v>
      </c>
      <c r="AC324" s="27"/>
      <c r="AD324" s="27"/>
      <c r="AE324" s="27"/>
      <c r="AF324" s="27"/>
      <c r="AG324" s="27"/>
      <c r="AH324" s="27"/>
      <c r="AI324" s="27"/>
      <c r="AJ324" s="27"/>
      <c r="AK324" s="27"/>
      <c r="AL324" s="27"/>
      <c r="AM324" s="27"/>
    </row>
    <row r="325" spans="2:54" ht="12" hidden="1" thickBot="1">
      <c r="B325" s="7"/>
      <c r="K325" s="1" t="s">
        <v>175</v>
      </c>
      <c r="N325" s="1" t="s">
        <v>173</v>
      </c>
      <c r="Q325" s="55">
        <v>0</v>
      </c>
      <c r="R325" s="55"/>
      <c r="S325" s="55">
        <v>0</v>
      </c>
      <c r="T325" s="55"/>
      <c r="V325" s="55">
        <v>0</v>
      </c>
      <c r="W325" s="55"/>
      <c r="X325" s="55">
        <v>0</v>
      </c>
      <c r="Y325" s="55"/>
      <c r="AB325" s="54" t="s">
        <v>157</v>
      </c>
      <c r="AC325" s="54"/>
      <c r="AD325" s="54" t="s">
        <v>177</v>
      </c>
      <c r="AE325" s="54"/>
      <c r="AF325" s="54"/>
      <c r="AG325" s="54"/>
      <c r="AH325" s="54"/>
      <c r="AI325" s="54" t="s">
        <v>178</v>
      </c>
      <c r="AJ325" s="54"/>
      <c r="AK325" s="54"/>
      <c r="AL325" s="54"/>
      <c r="AM325" s="54"/>
    </row>
    <row r="326" spans="2:54" ht="12" hidden="1" thickTop="1">
      <c r="B326" s="7"/>
      <c r="K326" s="55">
        <v>0</v>
      </c>
      <c r="L326" s="55"/>
      <c r="N326" s="55">
        <v>0</v>
      </c>
      <c r="O326" s="55"/>
      <c r="Q326" s="55">
        <v>1</v>
      </c>
      <c r="R326" s="55"/>
      <c r="S326" s="1">
        <v>0</v>
      </c>
      <c r="V326" s="55">
        <v>0</v>
      </c>
      <c r="W326" s="55"/>
      <c r="X326" s="55">
        <v>0</v>
      </c>
      <c r="Y326" s="55"/>
      <c r="AB326" s="72" t="str">
        <f>+AN49</f>
        <v>e16</v>
      </c>
      <c r="AC326" s="72"/>
      <c r="AD326" s="42">
        <f>+R54/SQRT(R54^2+E47^2)</f>
        <v>0.89442719099991586</v>
      </c>
      <c r="AE326" s="42"/>
      <c r="AF326" s="42"/>
      <c r="AG326" s="42"/>
      <c r="AH326" s="42"/>
      <c r="AI326" s="42">
        <f>+E47/SQRT(R54^2+E47^2)</f>
        <v>0.44721359549995793</v>
      </c>
      <c r="AJ326" s="42"/>
      <c r="AK326" s="42"/>
      <c r="AL326" s="42"/>
      <c r="AM326" s="42"/>
    </row>
    <row r="327" spans="2:54" hidden="1">
      <c r="B327" s="7"/>
      <c r="H327" s="1" t="s">
        <v>179</v>
      </c>
      <c r="K327" s="55">
        <v>0</v>
      </c>
      <c r="L327" s="55"/>
      <c r="N327" s="55">
        <v>0</v>
      </c>
      <c r="O327" s="55"/>
      <c r="Q327" s="55">
        <v>0</v>
      </c>
      <c r="R327" s="55"/>
      <c r="S327" s="1" t="s">
        <v>173</v>
      </c>
      <c r="V327" s="1" t="s">
        <v>174</v>
      </c>
      <c r="X327" s="55">
        <v>0</v>
      </c>
      <c r="Y327" s="55"/>
      <c r="AB327" s="72" t="str">
        <f>+AN40</f>
        <v>e17</v>
      </c>
      <c r="AC327" s="72"/>
      <c r="AD327" s="42">
        <f>+R54/SQRT(R54^2+E38^2)</f>
        <v>0.90327750435428988</v>
      </c>
      <c r="AE327" s="42"/>
      <c r="AF327" s="42"/>
      <c r="AG327" s="42"/>
      <c r="AH327" s="42"/>
      <c r="AI327" s="42">
        <f>-E38/SQRT(R54^2+E38^2)</f>
        <v>-0.42905681456828765</v>
      </c>
      <c r="AJ327" s="42"/>
      <c r="AK327" s="42"/>
      <c r="AL327" s="42"/>
      <c r="AM327" s="42"/>
    </row>
    <row r="328" spans="2:54" hidden="1">
      <c r="B328" s="7"/>
      <c r="K328" s="55">
        <v>0</v>
      </c>
      <c r="L328" s="55"/>
      <c r="N328" s="55">
        <v>0</v>
      </c>
      <c r="O328" s="55"/>
      <c r="Q328" s="55">
        <v>0</v>
      </c>
      <c r="R328" s="55"/>
      <c r="S328" s="1" t="s">
        <v>175</v>
      </c>
      <c r="V328" s="1" t="s">
        <v>173</v>
      </c>
      <c r="X328" s="55">
        <v>0</v>
      </c>
      <c r="Y328" s="55"/>
      <c r="AB328" s="72" t="str">
        <f>+AN31</f>
        <v>e18</v>
      </c>
      <c r="AC328" s="72"/>
      <c r="AD328" s="42">
        <f>+R54/SQRT(R54^2+E29^2)</f>
        <v>0.9161573349021892</v>
      </c>
      <c r="AE328" s="42"/>
      <c r="AF328" s="42"/>
      <c r="AG328" s="42"/>
      <c r="AH328" s="42"/>
      <c r="AI328" s="42">
        <f>E29/SQRT(R54^2+E29^2)</f>
        <v>0.4008188340197078</v>
      </c>
      <c r="AJ328" s="42"/>
      <c r="AK328" s="42"/>
      <c r="AL328" s="42"/>
      <c r="AM328" s="42"/>
    </row>
    <row r="329" spans="2:54" hidden="1">
      <c r="B329" s="7"/>
      <c r="K329" s="55">
        <v>0</v>
      </c>
      <c r="L329" s="55"/>
      <c r="N329" s="55">
        <v>0</v>
      </c>
      <c r="O329" s="55"/>
      <c r="Q329" s="55">
        <v>0</v>
      </c>
      <c r="R329" s="55"/>
      <c r="S329" s="55">
        <v>0</v>
      </c>
      <c r="T329" s="55"/>
      <c r="V329" s="55">
        <v>0</v>
      </c>
      <c r="W329" s="55"/>
      <c r="X329" s="55">
        <v>1</v>
      </c>
      <c r="Y329" s="55"/>
      <c r="AB329" s="72" t="str">
        <f>+AN22</f>
        <v>e19</v>
      </c>
      <c r="AC329" s="72"/>
      <c r="AD329" s="42">
        <f>+R54/SQRT(R54^2+E20^2)</f>
        <v>0.93632917756904455</v>
      </c>
      <c r="AE329" s="42"/>
      <c r="AF329" s="42"/>
      <c r="AG329" s="42"/>
      <c r="AH329" s="42"/>
      <c r="AI329" s="42">
        <f>-E20/SQRT(R54^2+E20^2)</f>
        <v>-0.3511234415883917</v>
      </c>
      <c r="AJ329" s="42"/>
      <c r="AK329" s="42"/>
      <c r="AL329" s="42"/>
      <c r="AM329" s="42"/>
    </row>
    <row r="330" spans="2:54" hidden="1">
      <c r="B330" s="7"/>
      <c r="AB330" s="72" t="str">
        <f>+AN13</f>
        <v>e20</v>
      </c>
      <c r="AC330" s="72"/>
      <c r="AD330" s="42">
        <f>+R54/SQRT(R54^2+E11^2)</f>
        <v>0.94385835636601745</v>
      </c>
      <c r="AE330" s="42"/>
      <c r="AF330" s="42"/>
      <c r="AG330" s="42"/>
      <c r="AH330" s="42"/>
      <c r="AI330" s="42">
        <f>E11/SQRT(R54^2+E11^2)</f>
        <v>0.33035042472810605</v>
      </c>
      <c r="AJ330" s="42"/>
      <c r="AK330" s="42"/>
      <c r="AL330" s="42"/>
      <c r="AM330" s="42"/>
    </row>
    <row r="331" spans="2:54" hidden="1">
      <c r="B331" s="7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</row>
    <row r="332" spans="2:54" hidden="1">
      <c r="B332" s="7"/>
      <c r="H332" s="1" t="s">
        <v>239</v>
      </c>
      <c r="Z332" s="1" t="s">
        <v>238</v>
      </c>
      <c r="AP332" s="1" t="s">
        <v>180</v>
      </c>
    </row>
    <row r="333" spans="2:54" hidden="1">
      <c r="B333" s="7"/>
      <c r="J333" s="55">
        <v>0</v>
      </c>
      <c r="K333" s="55"/>
      <c r="L333" s="55">
        <v>1</v>
      </c>
      <c r="M333" s="55"/>
      <c r="N333" s="55">
        <v>0</v>
      </c>
      <c r="O333" s="55"/>
      <c r="P333" s="55">
        <v>0</v>
      </c>
      <c r="Q333" s="55"/>
      <c r="R333" s="55">
        <v>0</v>
      </c>
      <c r="S333" s="55"/>
      <c r="T333" s="55">
        <v>0</v>
      </c>
      <c r="U333" s="55"/>
      <c r="AA333" s="55">
        <v>0</v>
      </c>
      <c r="AB333" s="55"/>
      <c r="AC333" s="55">
        <v>-1</v>
      </c>
      <c r="AD333" s="55"/>
      <c r="AE333" s="55">
        <v>0</v>
      </c>
      <c r="AF333" s="55"/>
      <c r="AG333" s="55">
        <v>0</v>
      </c>
      <c r="AH333" s="55"/>
      <c r="AI333" s="55">
        <v>0</v>
      </c>
      <c r="AJ333" s="55"/>
      <c r="AK333" s="55">
        <v>0</v>
      </c>
      <c r="AL333" s="55"/>
      <c r="AQ333" s="55">
        <v>1</v>
      </c>
      <c r="AR333" s="55"/>
      <c r="AS333" s="55">
        <v>0</v>
      </c>
      <c r="AT333" s="55"/>
      <c r="AU333" s="55">
        <v>0</v>
      </c>
      <c r="AV333" s="55"/>
      <c r="AW333" s="55">
        <v>0</v>
      </c>
      <c r="AX333" s="55"/>
      <c r="AY333" s="55">
        <v>0</v>
      </c>
      <c r="AZ333" s="55"/>
      <c r="BA333" s="55">
        <v>0</v>
      </c>
      <c r="BB333" s="55"/>
    </row>
    <row r="334" spans="2:54" hidden="1">
      <c r="B334" s="7"/>
      <c r="J334" s="55">
        <v>-1</v>
      </c>
      <c r="K334" s="55"/>
      <c r="L334" s="55">
        <v>0</v>
      </c>
      <c r="M334" s="55"/>
      <c r="N334" s="55">
        <v>0</v>
      </c>
      <c r="O334" s="55"/>
      <c r="P334" s="55">
        <v>0</v>
      </c>
      <c r="Q334" s="55"/>
      <c r="R334" s="55">
        <v>0</v>
      </c>
      <c r="S334" s="55"/>
      <c r="T334" s="55">
        <v>0</v>
      </c>
      <c r="U334" s="55"/>
      <c r="AA334" s="55">
        <v>1</v>
      </c>
      <c r="AB334" s="55"/>
      <c r="AC334" s="55">
        <v>0</v>
      </c>
      <c r="AD334" s="55"/>
      <c r="AE334" s="55">
        <v>0</v>
      </c>
      <c r="AF334" s="55"/>
      <c r="AG334" s="55">
        <v>0</v>
      </c>
      <c r="AH334" s="55"/>
      <c r="AI334" s="55">
        <v>0</v>
      </c>
      <c r="AJ334" s="55"/>
      <c r="AK334" s="55">
        <v>0</v>
      </c>
      <c r="AL334" s="55"/>
      <c r="AQ334" s="55">
        <v>0</v>
      </c>
      <c r="AR334" s="55"/>
      <c r="AS334" s="55">
        <v>1</v>
      </c>
      <c r="AT334" s="55"/>
      <c r="AU334" s="55">
        <v>0</v>
      </c>
      <c r="AV334" s="55"/>
      <c r="AW334" s="55">
        <v>0</v>
      </c>
      <c r="AX334" s="55"/>
      <c r="AY334" s="55">
        <v>0</v>
      </c>
      <c r="AZ334" s="55"/>
      <c r="BA334" s="55">
        <v>0</v>
      </c>
      <c r="BB334" s="55"/>
    </row>
    <row r="335" spans="2:54" hidden="1">
      <c r="B335" s="7"/>
      <c r="H335" s="1" t="s">
        <v>179</v>
      </c>
      <c r="J335" s="55">
        <v>0</v>
      </c>
      <c r="K335" s="55"/>
      <c r="L335" s="55">
        <v>0</v>
      </c>
      <c r="M335" s="55"/>
      <c r="N335" s="55">
        <v>1</v>
      </c>
      <c r="O335" s="55"/>
      <c r="P335" s="55">
        <v>0</v>
      </c>
      <c r="Q335" s="55"/>
      <c r="R335" s="55">
        <v>0</v>
      </c>
      <c r="S335" s="55"/>
      <c r="T335" s="55">
        <v>0</v>
      </c>
      <c r="U335" s="55"/>
      <c r="Y335" s="1" t="s">
        <v>179</v>
      </c>
      <c r="AA335" s="55">
        <v>0</v>
      </c>
      <c r="AB335" s="55"/>
      <c r="AC335" s="55">
        <v>0</v>
      </c>
      <c r="AD335" s="55"/>
      <c r="AE335" s="55">
        <v>1</v>
      </c>
      <c r="AF335" s="55"/>
      <c r="AG335" s="55">
        <v>0</v>
      </c>
      <c r="AH335" s="55"/>
      <c r="AI335" s="55">
        <v>0</v>
      </c>
      <c r="AJ335" s="55"/>
      <c r="AK335" s="55">
        <v>0</v>
      </c>
      <c r="AL335" s="55"/>
      <c r="AO335" s="1" t="s">
        <v>179</v>
      </c>
      <c r="AQ335" s="55">
        <v>0</v>
      </c>
      <c r="AR335" s="55"/>
      <c r="AS335" s="55">
        <v>0</v>
      </c>
      <c r="AT335" s="55"/>
      <c r="AU335" s="55">
        <v>1</v>
      </c>
      <c r="AV335" s="55"/>
      <c r="AW335" s="55">
        <v>0</v>
      </c>
      <c r="AX335" s="55"/>
      <c r="AY335" s="55">
        <v>0</v>
      </c>
      <c r="AZ335" s="55"/>
      <c r="BA335" s="55">
        <v>0</v>
      </c>
      <c r="BB335" s="55"/>
    </row>
    <row r="336" spans="2:54" hidden="1">
      <c r="B336" s="7"/>
      <c r="J336" s="55">
        <v>0</v>
      </c>
      <c r="K336" s="55"/>
      <c r="L336" s="55">
        <v>0</v>
      </c>
      <c r="M336" s="55"/>
      <c r="N336" s="55">
        <v>0</v>
      </c>
      <c r="O336" s="55"/>
      <c r="P336" s="55">
        <v>0</v>
      </c>
      <c r="Q336" s="55"/>
      <c r="R336" s="55">
        <f>+L333</f>
        <v>1</v>
      </c>
      <c r="S336" s="55"/>
      <c r="T336" s="55">
        <v>0</v>
      </c>
      <c r="U336" s="55"/>
      <c r="AA336" s="55">
        <v>0</v>
      </c>
      <c r="AB336" s="55"/>
      <c r="AC336" s="55">
        <v>0</v>
      </c>
      <c r="AD336" s="55"/>
      <c r="AE336" s="55">
        <v>0</v>
      </c>
      <c r="AF336" s="55"/>
      <c r="AG336" s="55">
        <v>0</v>
      </c>
      <c r="AH336" s="55"/>
      <c r="AI336" s="55">
        <f>+AC333</f>
        <v>-1</v>
      </c>
      <c r="AJ336" s="55"/>
      <c r="AK336" s="55">
        <v>0</v>
      </c>
      <c r="AL336" s="55"/>
      <c r="AQ336" s="55">
        <v>0</v>
      </c>
      <c r="AR336" s="55"/>
      <c r="AS336" s="55">
        <v>0</v>
      </c>
      <c r="AT336" s="55"/>
      <c r="AU336" s="55">
        <v>0</v>
      </c>
      <c r="AV336" s="55"/>
      <c r="AW336" s="55">
        <v>1</v>
      </c>
      <c r="AX336" s="55"/>
      <c r="AY336" s="55">
        <f>+AS333</f>
        <v>0</v>
      </c>
      <c r="AZ336" s="55"/>
      <c r="BA336" s="55">
        <v>0</v>
      </c>
      <c r="BB336" s="55"/>
    </row>
    <row r="337" spans="2:57" hidden="1">
      <c r="B337" s="7"/>
      <c r="J337" s="55">
        <v>0</v>
      </c>
      <c r="K337" s="55"/>
      <c r="L337" s="55">
        <v>0</v>
      </c>
      <c r="M337" s="55"/>
      <c r="N337" s="55">
        <v>0</v>
      </c>
      <c r="O337" s="55"/>
      <c r="P337" s="55">
        <f>+J334</f>
        <v>-1</v>
      </c>
      <c r="Q337" s="55"/>
      <c r="R337" s="55">
        <v>0</v>
      </c>
      <c r="S337" s="55"/>
      <c r="T337" s="55">
        <v>0</v>
      </c>
      <c r="U337" s="55"/>
      <c r="AA337" s="55">
        <v>0</v>
      </c>
      <c r="AB337" s="55"/>
      <c r="AC337" s="55">
        <v>0</v>
      </c>
      <c r="AD337" s="55"/>
      <c r="AE337" s="55">
        <v>0</v>
      </c>
      <c r="AF337" s="55"/>
      <c r="AG337" s="55">
        <f>+AA334</f>
        <v>1</v>
      </c>
      <c r="AH337" s="55"/>
      <c r="AI337" s="55">
        <v>0</v>
      </c>
      <c r="AJ337" s="55"/>
      <c r="AK337" s="55">
        <v>0</v>
      </c>
      <c r="AL337" s="55"/>
      <c r="AQ337" s="55">
        <v>0</v>
      </c>
      <c r="AR337" s="55"/>
      <c r="AS337" s="55">
        <v>0</v>
      </c>
      <c r="AT337" s="55"/>
      <c r="AU337" s="55">
        <v>0</v>
      </c>
      <c r="AV337" s="55"/>
      <c r="AW337" s="55">
        <f>+AQ334</f>
        <v>0</v>
      </c>
      <c r="AX337" s="55"/>
      <c r="AY337" s="55">
        <v>1</v>
      </c>
      <c r="AZ337" s="55"/>
      <c r="BA337" s="55">
        <v>0</v>
      </c>
      <c r="BB337" s="55"/>
    </row>
    <row r="338" spans="2:57" hidden="1">
      <c r="B338" s="7"/>
      <c r="J338" s="55">
        <v>0</v>
      </c>
      <c r="K338" s="55"/>
      <c r="L338" s="55">
        <v>0</v>
      </c>
      <c r="M338" s="55"/>
      <c r="N338" s="55">
        <v>0</v>
      </c>
      <c r="O338" s="55"/>
      <c r="P338" s="55">
        <v>0</v>
      </c>
      <c r="Q338" s="55"/>
      <c r="R338" s="55">
        <v>0</v>
      </c>
      <c r="S338" s="55"/>
      <c r="T338" s="55">
        <v>1</v>
      </c>
      <c r="U338" s="55"/>
      <c r="AA338" s="55">
        <v>0</v>
      </c>
      <c r="AB338" s="55"/>
      <c r="AC338" s="55">
        <v>0</v>
      </c>
      <c r="AD338" s="55"/>
      <c r="AE338" s="55">
        <v>0</v>
      </c>
      <c r="AF338" s="55"/>
      <c r="AG338" s="55">
        <v>0</v>
      </c>
      <c r="AH338" s="55"/>
      <c r="AI338" s="55">
        <v>0</v>
      </c>
      <c r="AJ338" s="55"/>
      <c r="AK338" s="55">
        <v>1</v>
      </c>
      <c r="AL338" s="55"/>
      <c r="AQ338" s="55">
        <v>0</v>
      </c>
      <c r="AR338" s="55"/>
      <c r="AS338" s="55">
        <v>0</v>
      </c>
      <c r="AT338" s="55"/>
      <c r="AU338" s="55">
        <v>0</v>
      </c>
      <c r="AV338" s="55"/>
      <c r="AW338" s="55">
        <v>0</v>
      </c>
      <c r="AX338" s="55"/>
      <c r="AY338" s="55">
        <v>0</v>
      </c>
      <c r="AZ338" s="55"/>
      <c r="BA338" s="55">
        <v>1</v>
      </c>
      <c r="BB338" s="55"/>
    </row>
    <row r="339" spans="2:57" hidden="1">
      <c r="B339" s="7"/>
    </row>
    <row r="340" spans="2:57" hidden="1">
      <c r="B340" s="7"/>
      <c r="H340" s="1" t="s">
        <v>240</v>
      </c>
    </row>
    <row r="341" spans="2:57" hidden="1">
      <c r="B341" s="7"/>
      <c r="K341" s="55">
        <f>+AD326</f>
        <v>0.89442719099991586</v>
      </c>
      <c r="L341" s="55"/>
      <c r="M341" s="55">
        <f>+AI326</f>
        <v>0.44721359549995793</v>
      </c>
      <c r="N341" s="55"/>
      <c r="O341" s="55">
        <v>0</v>
      </c>
      <c r="P341" s="55"/>
      <c r="Q341" s="55">
        <v>0</v>
      </c>
      <c r="R341" s="55"/>
      <c r="S341" s="55">
        <v>0</v>
      </c>
      <c r="T341" s="55"/>
      <c r="U341" s="55">
        <v>0</v>
      </c>
      <c r="V341" s="55"/>
      <c r="AC341" s="55">
        <f>+AD327</f>
        <v>0.90327750435428988</v>
      </c>
      <c r="AD341" s="55"/>
      <c r="AE341" s="55">
        <f>+AI327</f>
        <v>-0.42905681456828765</v>
      </c>
      <c r="AF341" s="55"/>
      <c r="AG341" s="55">
        <v>0</v>
      </c>
      <c r="AH341" s="55"/>
      <c r="AI341" s="55">
        <v>0</v>
      </c>
      <c r="AJ341" s="55"/>
      <c r="AK341" s="55">
        <v>0</v>
      </c>
      <c r="AL341" s="55"/>
      <c r="AM341" s="55">
        <v>0</v>
      </c>
      <c r="AN341" s="55"/>
      <c r="AT341" s="55">
        <f>+AD328</f>
        <v>0.9161573349021892</v>
      </c>
      <c r="AU341" s="55"/>
      <c r="AV341" s="55">
        <f>+AI328</f>
        <v>0.4008188340197078</v>
      </c>
      <c r="AW341" s="55"/>
      <c r="AX341" s="55">
        <v>0</v>
      </c>
      <c r="AY341" s="55"/>
      <c r="AZ341" s="55">
        <v>0</v>
      </c>
      <c r="BA341" s="55"/>
      <c r="BB341" s="55">
        <v>0</v>
      </c>
      <c r="BC341" s="55"/>
      <c r="BD341" s="55">
        <v>0</v>
      </c>
      <c r="BE341" s="55"/>
    </row>
    <row r="342" spans="2:57" hidden="1">
      <c r="B342" s="7"/>
      <c r="K342" s="55">
        <f>-M341</f>
        <v>-0.44721359549995793</v>
      </c>
      <c r="L342" s="55"/>
      <c r="M342" s="55">
        <f>+K341</f>
        <v>0.89442719099991586</v>
      </c>
      <c r="N342" s="55"/>
      <c r="O342" s="55">
        <v>0</v>
      </c>
      <c r="P342" s="55"/>
      <c r="Q342" s="55">
        <v>0</v>
      </c>
      <c r="R342" s="55"/>
      <c r="S342" s="55">
        <v>0</v>
      </c>
      <c r="T342" s="55"/>
      <c r="U342" s="55">
        <v>0</v>
      </c>
      <c r="V342" s="55"/>
      <c r="AC342" s="55">
        <f>-AE341</f>
        <v>0.42905681456828765</v>
      </c>
      <c r="AD342" s="55"/>
      <c r="AE342" s="55">
        <f>+AC341</f>
        <v>0.90327750435428988</v>
      </c>
      <c r="AF342" s="55"/>
      <c r="AG342" s="55">
        <v>0</v>
      </c>
      <c r="AH342" s="55"/>
      <c r="AI342" s="55">
        <v>0</v>
      </c>
      <c r="AJ342" s="55"/>
      <c r="AK342" s="55">
        <v>0</v>
      </c>
      <c r="AL342" s="55"/>
      <c r="AM342" s="55">
        <v>0</v>
      </c>
      <c r="AN342" s="55"/>
      <c r="AT342" s="55">
        <f>-AV341</f>
        <v>-0.4008188340197078</v>
      </c>
      <c r="AU342" s="55"/>
      <c r="AV342" s="55">
        <f>+AT341</f>
        <v>0.9161573349021892</v>
      </c>
      <c r="AW342" s="55"/>
      <c r="AX342" s="55">
        <v>0</v>
      </c>
      <c r="AY342" s="55"/>
      <c r="AZ342" s="55">
        <v>0</v>
      </c>
      <c r="BA342" s="55"/>
      <c r="BB342" s="55">
        <v>0</v>
      </c>
      <c r="BC342" s="55"/>
      <c r="BD342" s="55">
        <v>0</v>
      </c>
      <c r="BE342" s="55"/>
    </row>
    <row r="343" spans="2:57" hidden="1">
      <c r="B343" s="7"/>
      <c r="G343" s="6" t="s">
        <v>241</v>
      </c>
      <c r="H343" s="2">
        <v>16</v>
      </c>
      <c r="I343" s="6" t="s">
        <v>171</v>
      </c>
      <c r="K343" s="55">
        <v>0</v>
      </c>
      <c r="L343" s="55"/>
      <c r="M343" s="55">
        <v>0</v>
      </c>
      <c r="N343" s="55"/>
      <c r="O343" s="55">
        <v>1</v>
      </c>
      <c r="P343" s="55"/>
      <c r="Q343" s="55">
        <v>0</v>
      </c>
      <c r="R343" s="55"/>
      <c r="S343" s="55">
        <v>0</v>
      </c>
      <c r="T343" s="55"/>
      <c r="U343" s="55">
        <v>0</v>
      </c>
      <c r="V343" s="55"/>
      <c r="Y343" s="6" t="s">
        <v>241</v>
      </c>
      <c r="Z343" s="1">
        <f>+H343+1</f>
        <v>17</v>
      </c>
      <c r="AA343" s="6" t="s">
        <v>171</v>
      </c>
      <c r="AC343" s="55">
        <v>0</v>
      </c>
      <c r="AD343" s="55"/>
      <c r="AE343" s="55">
        <v>0</v>
      </c>
      <c r="AF343" s="55"/>
      <c r="AG343" s="55">
        <v>1</v>
      </c>
      <c r="AH343" s="55"/>
      <c r="AI343" s="55">
        <v>0</v>
      </c>
      <c r="AJ343" s="55"/>
      <c r="AK343" s="55">
        <v>0</v>
      </c>
      <c r="AL343" s="55"/>
      <c r="AM343" s="55">
        <v>0</v>
      </c>
      <c r="AN343" s="55"/>
      <c r="AP343" s="6" t="s">
        <v>241</v>
      </c>
      <c r="AQ343" s="1">
        <f>+Z343+1</f>
        <v>18</v>
      </c>
      <c r="AR343" s="6" t="s">
        <v>171</v>
      </c>
      <c r="AT343" s="55">
        <v>0</v>
      </c>
      <c r="AU343" s="55"/>
      <c r="AV343" s="55">
        <v>0</v>
      </c>
      <c r="AW343" s="55"/>
      <c r="AX343" s="55">
        <v>1</v>
      </c>
      <c r="AY343" s="55"/>
      <c r="AZ343" s="55">
        <v>0</v>
      </c>
      <c r="BA343" s="55"/>
      <c r="BB343" s="55">
        <v>0</v>
      </c>
      <c r="BC343" s="55"/>
      <c r="BD343" s="55">
        <v>0</v>
      </c>
      <c r="BE343" s="55"/>
    </row>
    <row r="344" spans="2:57" hidden="1">
      <c r="B344" s="7"/>
      <c r="K344" s="55">
        <v>0</v>
      </c>
      <c r="L344" s="55"/>
      <c r="M344" s="55">
        <v>0</v>
      </c>
      <c r="N344" s="55"/>
      <c r="O344" s="55">
        <v>0</v>
      </c>
      <c r="P344" s="55"/>
      <c r="Q344" s="55">
        <f>+K341</f>
        <v>0.89442719099991586</v>
      </c>
      <c r="R344" s="55"/>
      <c r="S344" s="55">
        <f>+M341</f>
        <v>0.44721359549995793</v>
      </c>
      <c r="T344" s="55"/>
      <c r="U344" s="55">
        <v>0</v>
      </c>
      <c r="V344" s="55"/>
      <c r="AC344" s="55">
        <v>0</v>
      </c>
      <c r="AD344" s="55"/>
      <c r="AE344" s="55">
        <v>0</v>
      </c>
      <c r="AF344" s="55"/>
      <c r="AG344" s="55">
        <v>0</v>
      </c>
      <c r="AH344" s="55"/>
      <c r="AI344" s="55">
        <f>+AC341</f>
        <v>0.90327750435428988</v>
      </c>
      <c r="AJ344" s="55"/>
      <c r="AK344" s="55">
        <f>+AE341</f>
        <v>-0.42905681456828765</v>
      </c>
      <c r="AL344" s="55"/>
      <c r="AM344" s="55">
        <v>0</v>
      </c>
      <c r="AN344" s="55"/>
      <c r="AT344" s="55">
        <v>0</v>
      </c>
      <c r="AU344" s="55"/>
      <c r="AV344" s="55">
        <v>0</v>
      </c>
      <c r="AW344" s="55"/>
      <c r="AX344" s="55">
        <v>0</v>
      </c>
      <c r="AY344" s="55"/>
      <c r="AZ344" s="55">
        <f>+AT341</f>
        <v>0.9161573349021892</v>
      </c>
      <c r="BA344" s="55"/>
      <c r="BB344" s="55">
        <f>+AV341</f>
        <v>0.4008188340197078</v>
      </c>
      <c r="BC344" s="55"/>
      <c r="BD344" s="55">
        <v>0</v>
      </c>
      <c r="BE344" s="55"/>
    </row>
    <row r="345" spans="2:57" hidden="1">
      <c r="B345" s="7"/>
      <c r="K345" s="55">
        <v>0</v>
      </c>
      <c r="L345" s="55"/>
      <c r="M345" s="55">
        <v>0</v>
      </c>
      <c r="N345" s="55"/>
      <c r="O345" s="55">
        <v>0</v>
      </c>
      <c r="P345" s="55"/>
      <c r="Q345" s="55">
        <f>K342</f>
        <v>-0.44721359549995793</v>
      </c>
      <c r="R345" s="55"/>
      <c r="S345" s="55">
        <f>+M342</f>
        <v>0.89442719099991586</v>
      </c>
      <c r="T345" s="55"/>
      <c r="U345" s="55">
        <v>0</v>
      </c>
      <c r="V345" s="55"/>
      <c r="AC345" s="55">
        <v>0</v>
      </c>
      <c r="AD345" s="55"/>
      <c r="AE345" s="55">
        <v>0</v>
      </c>
      <c r="AF345" s="55"/>
      <c r="AG345" s="55">
        <v>0</v>
      </c>
      <c r="AH345" s="55"/>
      <c r="AI345" s="55">
        <f>AC342</f>
        <v>0.42905681456828765</v>
      </c>
      <c r="AJ345" s="55"/>
      <c r="AK345" s="55">
        <f>+AE342</f>
        <v>0.90327750435428988</v>
      </c>
      <c r="AL345" s="55"/>
      <c r="AM345" s="55">
        <v>0</v>
      </c>
      <c r="AN345" s="55"/>
      <c r="AT345" s="55">
        <v>0</v>
      </c>
      <c r="AU345" s="55"/>
      <c r="AV345" s="55">
        <v>0</v>
      </c>
      <c r="AW345" s="55"/>
      <c r="AX345" s="55">
        <v>0</v>
      </c>
      <c r="AY345" s="55"/>
      <c r="AZ345" s="55">
        <f>AT342</f>
        <v>-0.4008188340197078</v>
      </c>
      <c r="BA345" s="55"/>
      <c r="BB345" s="55">
        <f>+AV342</f>
        <v>0.9161573349021892</v>
      </c>
      <c r="BC345" s="55"/>
      <c r="BD345" s="55">
        <v>0</v>
      </c>
      <c r="BE345" s="55"/>
    </row>
    <row r="346" spans="2:57" hidden="1">
      <c r="B346" s="7"/>
      <c r="K346" s="55">
        <v>0</v>
      </c>
      <c r="L346" s="55"/>
      <c r="M346" s="55">
        <v>0</v>
      </c>
      <c r="N346" s="55"/>
      <c r="O346" s="55">
        <v>0</v>
      </c>
      <c r="P346" s="55"/>
      <c r="Q346" s="55">
        <v>0</v>
      </c>
      <c r="R346" s="55"/>
      <c r="S346" s="55">
        <v>0</v>
      </c>
      <c r="T346" s="55"/>
      <c r="U346" s="55">
        <v>1</v>
      </c>
      <c r="V346" s="55"/>
      <c r="AC346" s="55">
        <v>0</v>
      </c>
      <c r="AD346" s="55"/>
      <c r="AE346" s="55">
        <v>0</v>
      </c>
      <c r="AF346" s="55"/>
      <c r="AG346" s="55">
        <v>0</v>
      </c>
      <c r="AH346" s="55"/>
      <c r="AI346" s="55">
        <v>0</v>
      </c>
      <c r="AJ346" s="55"/>
      <c r="AK346" s="55">
        <v>0</v>
      </c>
      <c r="AL346" s="55"/>
      <c r="AM346" s="55">
        <v>1</v>
      </c>
      <c r="AN346" s="55"/>
      <c r="AT346" s="55">
        <v>0</v>
      </c>
      <c r="AU346" s="55"/>
      <c r="AV346" s="55">
        <v>0</v>
      </c>
      <c r="AW346" s="55"/>
      <c r="AX346" s="55">
        <v>0</v>
      </c>
      <c r="AY346" s="55"/>
      <c r="AZ346" s="55">
        <v>0</v>
      </c>
      <c r="BA346" s="55"/>
      <c r="BB346" s="55">
        <v>0</v>
      </c>
      <c r="BC346" s="55"/>
      <c r="BD346" s="55">
        <v>1</v>
      </c>
      <c r="BE346" s="55"/>
    </row>
    <row r="347" spans="2:57" hidden="1">
      <c r="B347" s="7"/>
    </row>
    <row r="348" spans="2:57" hidden="1">
      <c r="B348" s="7"/>
      <c r="K348" s="55">
        <f>+AD329</f>
        <v>0.93632917756904455</v>
      </c>
      <c r="L348" s="55"/>
      <c r="M348" s="55">
        <f>+AI329</f>
        <v>-0.3511234415883917</v>
      </c>
      <c r="N348" s="55"/>
      <c r="O348" s="55">
        <v>0</v>
      </c>
      <c r="P348" s="55"/>
      <c r="Q348" s="55">
        <v>0</v>
      </c>
      <c r="R348" s="55"/>
      <c r="S348" s="55">
        <v>0</v>
      </c>
      <c r="T348" s="55"/>
      <c r="U348" s="55">
        <v>0</v>
      </c>
      <c r="V348" s="55"/>
      <c r="AB348" s="55">
        <f>+AD330</f>
        <v>0.94385835636601745</v>
      </c>
      <c r="AC348" s="55"/>
      <c r="AD348" s="55">
        <f>+AI330</f>
        <v>0.33035042472810605</v>
      </c>
      <c r="AE348" s="55"/>
      <c r="AF348" s="55">
        <v>0</v>
      </c>
      <c r="AG348" s="55"/>
      <c r="AH348" s="55">
        <v>0</v>
      </c>
      <c r="AI348" s="55"/>
      <c r="AJ348" s="55">
        <v>0</v>
      </c>
      <c r="AK348" s="55"/>
      <c r="AL348" s="55">
        <v>0</v>
      </c>
      <c r="AM348" s="55"/>
    </row>
    <row r="349" spans="2:57" hidden="1">
      <c r="B349" s="7"/>
      <c r="K349" s="55">
        <f>-M348</f>
        <v>0.3511234415883917</v>
      </c>
      <c r="L349" s="55"/>
      <c r="M349" s="55">
        <f>+K348</f>
        <v>0.93632917756904455</v>
      </c>
      <c r="N349" s="55"/>
      <c r="O349" s="55">
        <v>0</v>
      </c>
      <c r="P349" s="55"/>
      <c r="Q349" s="55">
        <v>0</v>
      </c>
      <c r="R349" s="55"/>
      <c r="S349" s="55">
        <v>0</v>
      </c>
      <c r="T349" s="55"/>
      <c r="U349" s="55">
        <v>0</v>
      </c>
      <c r="V349" s="55"/>
      <c r="AB349" s="55">
        <f>-AD348</f>
        <v>-0.33035042472810605</v>
      </c>
      <c r="AC349" s="55"/>
      <c r="AD349" s="55">
        <f>+AB348</f>
        <v>0.94385835636601745</v>
      </c>
      <c r="AE349" s="55"/>
      <c r="AF349" s="55">
        <v>0</v>
      </c>
      <c r="AG349" s="55"/>
      <c r="AH349" s="55">
        <v>0</v>
      </c>
      <c r="AI349" s="55"/>
      <c r="AJ349" s="55">
        <v>0</v>
      </c>
      <c r="AK349" s="55"/>
      <c r="AL349" s="55">
        <v>0</v>
      </c>
      <c r="AM349" s="55"/>
    </row>
    <row r="350" spans="2:57" hidden="1">
      <c r="B350" s="7"/>
      <c r="G350" s="6" t="s">
        <v>241</v>
      </c>
      <c r="H350" s="1">
        <f>+AQ343+1</f>
        <v>19</v>
      </c>
      <c r="I350" s="6" t="s">
        <v>171</v>
      </c>
      <c r="K350" s="55">
        <v>0</v>
      </c>
      <c r="L350" s="55"/>
      <c r="M350" s="55">
        <v>0</v>
      </c>
      <c r="N350" s="55"/>
      <c r="O350" s="55">
        <v>1</v>
      </c>
      <c r="P350" s="55"/>
      <c r="Q350" s="55">
        <v>0</v>
      </c>
      <c r="R350" s="55"/>
      <c r="S350" s="55">
        <v>0</v>
      </c>
      <c r="T350" s="55"/>
      <c r="U350" s="55">
        <v>0</v>
      </c>
      <c r="V350" s="55"/>
      <c r="X350" s="6" t="s">
        <v>241</v>
      </c>
      <c r="Y350" s="1">
        <f>+H350+1</f>
        <v>20</v>
      </c>
      <c r="Z350" s="6" t="s">
        <v>171</v>
      </c>
      <c r="AB350" s="55">
        <v>0</v>
      </c>
      <c r="AC350" s="55"/>
      <c r="AD350" s="55">
        <v>0</v>
      </c>
      <c r="AE350" s="55"/>
      <c r="AF350" s="55">
        <v>1</v>
      </c>
      <c r="AG350" s="55"/>
      <c r="AH350" s="55">
        <v>0</v>
      </c>
      <c r="AI350" s="55"/>
      <c r="AJ350" s="55">
        <v>0</v>
      </c>
      <c r="AK350" s="55"/>
      <c r="AL350" s="55">
        <v>0</v>
      </c>
      <c r="AM350" s="55"/>
    </row>
    <row r="351" spans="2:57" hidden="1">
      <c r="B351" s="7"/>
      <c r="K351" s="55">
        <v>0</v>
      </c>
      <c r="L351" s="55"/>
      <c r="M351" s="55">
        <v>0</v>
      </c>
      <c r="N351" s="55"/>
      <c r="O351" s="55">
        <v>0</v>
      </c>
      <c r="P351" s="55"/>
      <c r="Q351" s="55">
        <f>+K348</f>
        <v>0.93632917756904455</v>
      </c>
      <c r="R351" s="55"/>
      <c r="S351" s="55">
        <f>+M348</f>
        <v>-0.3511234415883917</v>
      </c>
      <c r="T351" s="55"/>
      <c r="U351" s="55">
        <v>0</v>
      </c>
      <c r="V351" s="55"/>
      <c r="AB351" s="55">
        <v>0</v>
      </c>
      <c r="AC351" s="55"/>
      <c r="AD351" s="55">
        <v>0</v>
      </c>
      <c r="AE351" s="55"/>
      <c r="AF351" s="55">
        <v>0</v>
      </c>
      <c r="AG351" s="55"/>
      <c r="AH351" s="55">
        <f>+AB348</f>
        <v>0.94385835636601745</v>
      </c>
      <c r="AI351" s="55"/>
      <c r="AJ351" s="55">
        <f>+AD348</f>
        <v>0.33035042472810605</v>
      </c>
      <c r="AK351" s="55"/>
      <c r="AL351" s="55">
        <v>0</v>
      </c>
      <c r="AM351" s="55"/>
    </row>
    <row r="352" spans="2:57" hidden="1">
      <c r="B352" s="7"/>
      <c r="K352" s="55">
        <v>0</v>
      </c>
      <c r="L352" s="55"/>
      <c r="M352" s="55">
        <v>0</v>
      </c>
      <c r="N352" s="55"/>
      <c r="O352" s="55">
        <v>0</v>
      </c>
      <c r="P352" s="55"/>
      <c r="Q352" s="55">
        <f>K349</f>
        <v>0.3511234415883917</v>
      </c>
      <c r="R352" s="55"/>
      <c r="S352" s="55">
        <f>+M349</f>
        <v>0.93632917756904455</v>
      </c>
      <c r="T352" s="55"/>
      <c r="U352" s="55">
        <v>0</v>
      </c>
      <c r="V352" s="55"/>
      <c r="AB352" s="55">
        <v>0</v>
      </c>
      <c r="AC352" s="55"/>
      <c r="AD352" s="55">
        <v>0</v>
      </c>
      <c r="AE352" s="55"/>
      <c r="AF352" s="55">
        <v>0</v>
      </c>
      <c r="AG352" s="55"/>
      <c r="AH352" s="55">
        <f>AB349</f>
        <v>-0.33035042472810605</v>
      </c>
      <c r="AI352" s="55"/>
      <c r="AJ352" s="55">
        <f>+AD349</f>
        <v>0.94385835636601745</v>
      </c>
      <c r="AK352" s="55"/>
      <c r="AL352" s="55">
        <v>0</v>
      </c>
      <c r="AM352" s="55"/>
    </row>
    <row r="353" spans="2:39" hidden="1">
      <c r="B353" s="7"/>
      <c r="K353" s="55">
        <v>0</v>
      </c>
      <c r="L353" s="55"/>
      <c r="M353" s="55">
        <v>0</v>
      </c>
      <c r="N353" s="55"/>
      <c r="O353" s="55">
        <v>0</v>
      </c>
      <c r="P353" s="55"/>
      <c r="Q353" s="55">
        <v>0</v>
      </c>
      <c r="R353" s="55"/>
      <c r="S353" s="55">
        <v>0</v>
      </c>
      <c r="T353" s="55"/>
      <c r="U353" s="55">
        <v>1</v>
      </c>
      <c r="V353" s="55"/>
      <c r="AB353" s="55">
        <v>0</v>
      </c>
      <c r="AC353" s="55"/>
      <c r="AD353" s="55">
        <v>0</v>
      </c>
      <c r="AE353" s="55"/>
      <c r="AF353" s="55">
        <v>0</v>
      </c>
      <c r="AG353" s="55"/>
      <c r="AH353" s="55">
        <v>0</v>
      </c>
      <c r="AI353" s="55"/>
      <c r="AJ353" s="55">
        <v>0</v>
      </c>
      <c r="AK353" s="55"/>
      <c r="AL353" s="55">
        <v>1</v>
      </c>
      <c r="AM353" s="55"/>
    </row>
    <row r="354" spans="2:39" hidden="1">
      <c r="B354" s="7"/>
    </row>
    <row r="355" spans="2:39" hidden="1">
      <c r="B355" s="7"/>
      <c r="Q355" s="1">
        <f t="shared" ref="Q355:Q360" si="8">+K183</f>
        <v>422500</v>
      </c>
      <c r="R355" s="1">
        <f t="shared" ref="R355:R360" si="9">+P183</f>
        <v>0</v>
      </c>
      <c r="S355" s="1">
        <f t="shared" ref="S355:S360" si="10">+U183</f>
        <v>0</v>
      </c>
      <c r="T355" s="1">
        <f t="shared" ref="T355:T360" si="11">+Z183</f>
        <v>-422500</v>
      </c>
      <c r="U355" s="1">
        <f t="shared" ref="U355:U360" si="12">+AE183</f>
        <v>0</v>
      </c>
      <c r="V355" s="1">
        <f t="shared" ref="V355:V360" si="13">+AJ183</f>
        <v>0</v>
      </c>
      <c r="Y355" s="1">
        <f t="shared" ref="Y355:Y360" si="14">+J333</f>
        <v>0</v>
      </c>
      <c r="Z355" s="1">
        <f t="shared" ref="Z355:Z360" si="15">+L333</f>
        <v>1</v>
      </c>
      <c r="AA355" s="1">
        <f t="shared" ref="AA355:AA360" si="16">+N333</f>
        <v>0</v>
      </c>
      <c r="AB355" s="1">
        <f t="shared" ref="AB355:AB360" si="17">+P333</f>
        <v>0</v>
      </c>
      <c r="AC355" s="1">
        <f t="shared" ref="AC355:AC360" si="18">+R333</f>
        <v>0</v>
      </c>
      <c r="AD355" s="1">
        <f t="shared" ref="AD355:AD360" si="19">+T333</f>
        <v>0</v>
      </c>
      <c r="AG355" s="1" cm="1">
        <f t="array" ref="AG355:AL360">MMULT(MMULT(TRANSPOSE(Y355:AD360),Q355:V360),Y355:AD360)</f>
        <v>2168.4375</v>
      </c>
      <c r="AH355" s="1">
        <v>0</v>
      </c>
      <c r="AI355" s="1">
        <v>0</v>
      </c>
      <c r="AJ355" s="1">
        <v>-2168.4375</v>
      </c>
      <c r="AK355" s="1">
        <v>0</v>
      </c>
      <c r="AL355" s="1">
        <v>-8673750</v>
      </c>
    </row>
    <row r="356" spans="2:39" hidden="1">
      <c r="B356" s="7"/>
      <c r="Q356" s="1">
        <f t="shared" si="8"/>
        <v>0</v>
      </c>
      <c r="R356" s="1">
        <f t="shared" si="9"/>
        <v>2168.4375</v>
      </c>
      <c r="S356" s="1">
        <f t="shared" si="10"/>
        <v>0</v>
      </c>
      <c r="T356" s="1">
        <f t="shared" si="11"/>
        <v>0</v>
      </c>
      <c r="U356" s="1">
        <f t="shared" si="12"/>
        <v>-2168.4375</v>
      </c>
      <c r="V356" s="1">
        <f t="shared" si="13"/>
        <v>8673750</v>
      </c>
      <c r="Y356" s="1">
        <f t="shared" si="14"/>
        <v>-1</v>
      </c>
      <c r="Z356" s="1">
        <f t="shared" si="15"/>
        <v>0</v>
      </c>
      <c r="AA356" s="1">
        <f t="shared" si="16"/>
        <v>0</v>
      </c>
      <c r="AB356" s="1">
        <f t="shared" si="17"/>
        <v>0</v>
      </c>
      <c r="AC356" s="1">
        <f t="shared" si="18"/>
        <v>0</v>
      </c>
      <c r="AD356" s="1">
        <f t="shared" si="19"/>
        <v>0</v>
      </c>
      <c r="AG356" s="1">
        <v>0</v>
      </c>
      <c r="AH356" s="1">
        <v>422500</v>
      </c>
      <c r="AI356" s="1">
        <v>0</v>
      </c>
      <c r="AJ356" s="1">
        <v>0</v>
      </c>
      <c r="AK356" s="1">
        <v>-422500</v>
      </c>
      <c r="AL356" s="1">
        <v>0</v>
      </c>
    </row>
    <row r="357" spans="2:39" hidden="1">
      <c r="B357" s="7"/>
      <c r="H357" s="1" t="s">
        <v>181</v>
      </c>
      <c r="I357" s="55">
        <v>1</v>
      </c>
      <c r="J357" s="55"/>
      <c r="K357" s="1" t="s">
        <v>182</v>
      </c>
      <c r="Q357" s="1">
        <f t="shared" si="8"/>
        <v>0</v>
      </c>
      <c r="R357" s="1">
        <f t="shared" si="9"/>
        <v>0</v>
      </c>
      <c r="S357" s="1">
        <f t="shared" si="10"/>
        <v>0</v>
      </c>
      <c r="T357" s="1">
        <f t="shared" si="11"/>
        <v>0</v>
      </c>
      <c r="U357" s="1">
        <f t="shared" si="12"/>
        <v>0</v>
      </c>
      <c r="V357" s="1">
        <f t="shared" si="13"/>
        <v>0</v>
      </c>
      <c r="W357" s="55" t="s">
        <v>183</v>
      </c>
      <c r="X357" s="55"/>
      <c r="Y357" s="1">
        <f t="shared" si="14"/>
        <v>0</v>
      </c>
      <c r="Z357" s="1">
        <f t="shared" si="15"/>
        <v>0</v>
      </c>
      <c r="AA357" s="1">
        <f t="shared" si="16"/>
        <v>1</v>
      </c>
      <c r="AB357" s="1">
        <f t="shared" si="17"/>
        <v>0</v>
      </c>
      <c r="AC357" s="1">
        <f t="shared" si="18"/>
        <v>0</v>
      </c>
      <c r="AD357" s="1">
        <f t="shared" si="19"/>
        <v>0</v>
      </c>
      <c r="AE357" s="55" t="s">
        <v>171</v>
      </c>
      <c r="AF357" s="55"/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</row>
    <row r="358" spans="2:39" hidden="1">
      <c r="B358" s="7"/>
      <c r="Q358" s="1">
        <f t="shared" si="8"/>
        <v>-422500</v>
      </c>
      <c r="R358" s="1">
        <f t="shared" si="9"/>
        <v>0</v>
      </c>
      <c r="S358" s="1">
        <f t="shared" si="10"/>
        <v>0</v>
      </c>
      <c r="T358" s="1">
        <f t="shared" si="11"/>
        <v>422500</v>
      </c>
      <c r="U358" s="1">
        <f t="shared" si="12"/>
        <v>0</v>
      </c>
      <c r="V358" s="1">
        <f t="shared" si="13"/>
        <v>0</v>
      </c>
      <c r="Y358" s="1">
        <f t="shared" si="14"/>
        <v>0</v>
      </c>
      <c r="Z358" s="1">
        <f t="shared" si="15"/>
        <v>0</v>
      </c>
      <c r="AA358" s="1">
        <f t="shared" si="16"/>
        <v>0</v>
      </c>
      <c r="AB358" s="1">
        <f t="shared" si="17"/>
        <v>0</v>
      </c>
      <c r="AC358" s="1">
        <f t="shared" si="18"/>
        <v>1</v>
      </c>
      <c r="AD358" s="1">
        <f t="shared" si="19"/>
        <v>0</v>
      </c>
      <c r="AG358" s="1">
        <v>-2168.4375</v>
      </c>
      <c r="AH358" s="1">
        <v>0</v>
      </c>
      <c r="AI358" s="1">
        <v>0</v>
      </c>
      <c r="AJ358" s="1">
        <v>2168.4375</v>
      </c>
      <c r="AK358" s="1">
        <v>0</v>
      </c>
      <c r="AL358" s="1">
        <v>8673750</v>
      </c>
    </row>
    <row r="359" spans="2:39" hidden="1">
      <c r="B359" s="7"/>
      <c r="Q359" s="1">
        <f t="shared" si="8"/>
        <v>0</v>
      </c>
      <c r="R359" s="1">
        <f t="shared" si="9"/>
        <v>-2168.4375</v>
      </c>
      <c r="S359" s="1">
        <f t="shared" si="10"/>
        <v>0</v>
      </c>
      <c r="T359" s="1">
        <f t="shared" si="11"/>
        <v>0</v>
      </c>
      <c r="U359" s="1">
        <f t="shared" si="12"/>
        <v>2168.4375</v>
      </c>
      <c r="V359" s="1">
        <f t="shared" si="13"/>
        <v>-8673750</v>
      </c>
      <c r="Y359" s="1">
        <f t="shared" si="14"/>
        <v>0</v>
      </c>
      <c r="Z359" s="1">
        <f t="shared" si="15"/>
        <v>0</v>
      </c>
      <c r="AA359" s="1">
        <f t="shared" si="16"/>
        <v>0</v>
      </c>
      <c r="AB359" s="1">
        <f t="shared" si="17"/>
        <v>-1</v>
      </c>
      <c r="AC359" s="1">
        <f t="shared" si="18"/>
        <v>0</v>
      </c>
      <c r="AD359" s="1">
        <f t="shared" si="19"/>
        <v>0</v>
      </c>
      <c r="AG359" s="1">
        <v>0</v>
      </c>
      <c r="AH359" s="1">
        <v>-422500</v>
      </c>
      <c r="AI359" s="1">
        <v>0</v>
      </c>
      <c r="AJ359" s="1">
        <v>0</v>
      </c>
      <c r="AK359" s="1">
        <v>422500</v>
      </c>
      <c r="AL359" s="1">
        <v>0</v>
      </c>
    </row>
    <row r="360" spans="2:39" hidden="1">
      <c r="B360" s="7"/>
      <c r="Q360" s="1">
        <f t="shared" si="8"/>
        <v>0</v>
      </c>
      <c r="R360" s="1">
        <f t="shared" si="9"/>
        <v>8673750</v>
      </c>
      <c r="S360" s="1">
        <f t="shared" si="10"/>
        <v>0</v>
      </c>
      <c r="T360" s="1">
        <f t="shared" si="11"/>
        <v>0</v>
      </c>
      <c r="U360" s="1">
        <f t="shared" si="12"/>
        <v>-8673750</v>
      </c>
      <c r="V360" s="1">
        <f t="shared" si="13"/>
        <v>34695000000</v>
      </c>
      <c r="Y360" s="1">
        <f t="shared" si="14"/>
        <v>0</v>
      </c>
      <c r="Z360" s="1">
        <f t="shared" si="15"/>
        <v>0</v>
      </c>
      <c r="AA360" s="1">
        <f t="shared" si="16"/>
        <v>0</v>
      </c>
      <c r="AB360" s="1">
        <f t="shared" si="17"/>
        <v>0</v>
      </c>
      <c r="AC360" s="1">
        <f t="shared" si="18"/>
        <v>0</v>
      </c>
      <c r="AD360" s="1">
        <f t="shared" si="19"/>
        <v>1</v>
      </c>
      <c r="AG360" s="1">
        <v>-8673750</v>
      </c>
      <c r="AH360" s="1">
        <v>0</v>
      </c>
      <c r="AI360" s="1">
        <v>0</v>
      </c>
      <c r="AJ360" s="1">
        <v>8673750</v>
      </c>
      <c r="AK360" s="1">
        <v>0</v>
      </c>
      <c r="AL360" s="1">
        <v>34695000000</v>
      </c>
    </row>
    <row r="361" spans="2:39" hidden="1">
      <c r="B361" s="7"/>
    </row>
    <row r="362" spans="2:39" hidden="1">
      <c r="B362" s="7"/>
      <c r="Q362" s="1">
        <f t="shared" ref="Q362:Q367" si="20">+K190</f>
        <v>444736.84210526315</v>
      </c>
      <c r="R362" s="1">
        <f t="shared" ref="R362:R367" si="21">+P190</f>
        <v>0</v>
      </c>
      <c r="S362" s="1">
        <f t="shared" ref="S362:S367" si="22">+U190</f>
        <v>0</v>
      </c>
      <c r="T362" s="1">
        <f t="shared" ref="T362:T367" si="23">+Z190</f>
        <v>-444736.84210526315</v>
      </c>
      <c r="U362" s="1">
        <f t="shared" ref="U362:U367" si="24">+AE190</f>
        <v>0</v>
      </c>
      <c r="V362" s="1">
        <f t="shared" ref="V362:V367" si="25">+AJ190</f>
        <v>0</v>
      </c>
      <c r="Y362" s="1">
        <f>+Y355</f>
        <v>0</v>
      </c>
      <c r="Z362" s="1">
        <f t="shared" ref="Z362:AD362" si="26">+Z355</f>
        <v>1</v>
      </c>
      <c r="AA362" s="1">
        <f t="shared" si="26"/>
        <v>0</v>
      </c>
      <c r="AB362" s="1">
        <f t="shared" si="26"/>
        <v>0</v>
      </c>
      <c r="AC362" s="1">
        <f t="shared" si="26"/>
        <v>0</v>
      </c>
      <c r="AD362" s="1">
        <f t="shared" si="26"/>
        <v>0</v>
      </c>
      <c r="AG362" s="1" cm="1">
        <f t="array" ref="AG362:AL367">MMULT(MMULT(TRANSPOSE(Y362:AD367),Q362:V367),Y362:AD367)</f>
        <v>10116.635077999708</v>
      </c>
      <c r="AH362" s="1">
        <v>0</v>
      </c>
      <c r="AI362" s="1">
        <v>-19221606.648199446</v>
      </c>
      <c r="AJ362" s="1">
        <v>-10116.635077999708</v>
      </c>
      <c r="AK362" s="1">
        <v>0</v>
      </c>
      <c r="AL362" s="1">
        <v>-19221606.648199446</v>
      </c>
    </row>
    <row r="363" spans="2:39" hidden="1">
      <c r="B363" s="7"/>
      <c r="Q363" s="1">
        <f t="shared" si="20"/>
        <v>0</v>
      </c>
      <c r="R363" s="1">
        <f t="shared" si="21"/>
        <v>10116.635077999708</v>
      </c>
      <c r="S363" s="1">
        <f t="shared" si="22"/>
        <v>19221606.648199446</v>
      </c>
      <c r="T363" s="1">
        <f t="shared" si="23"/>
        <v>0</v>
      </c>
      <c r="U363" s="1">
        <f t="shared" si="24"/>
        <v>-10116.635077999708</v>
      </c>
      <c r="V363" s="1">
        <f t="shared" si="25"/>
        <v>19221606.648199446</v>
      </c>
      <c r="Y363" s="1">
        <f t="shared" ref="Y363:AD363" si="27">+Y356</f>
        <v>-1</v>
      </c>
      <c r="Z363" s="1">
        <f t="shared" si="27"/>
        <v>0</v>
      </c>
      <c r="AA363" s="1">
        <f t="shared" si="27"/>
        <v>0</v>
      </c>
      <c r="AB363" s="1">
        <f t="shared" si="27"/>
        <v>0</v>
      </c>
      <c r="AC363" s="1">
        <f t="shared" si="27"/>
        <v>0</v>
      </c>
      <c r="AD363" s="1">
        <f t="shared" si="27"/>
        <v>0</v>
      </c>
      <c r="AG363" s="1">
        <v>0</v>
      </c>
      <c r="AH363" s="1">
        <v>444736.84210526315</v>
      </c>
      <c r="AI363" s="1">
        <v>0</v>
      </c>
      <c r="AJ363" s="1">
        <v>0</v>
      </c>
      <c r="AK363" s="1">
        <v>-444736.84210526315</v>
      </c>
      <c r="AL363" s="1">
        <v>0</v>
      </c>
    </row>
    <row r="364" spans="2:39" hidden="1">
      <c r="B364" s="7"/>
      <c r="H364" s="1" t="s">
        <v>181</v>
      </c>
      <c r="I364" s="55">
        <f>+I357+1</f>
        <v>2</v>
      </c>
      <c r="J364" s="55"/>
      <c r="K364" s="1" t="s">
        <v>182</v>
      </c>
      <c r="Q364" s="1">
        <f t="shared" si="20"/>
        <v>0</v>
      </c>
      <c r="R364" s="1">
        <f t="shared" si="21"/>
        <v>19221606.648199446</v>
      </c>
      <c r="S364" s="1">
        <f t="shared" si="22"/>
        <v>48694736842.105263</v>
      </c>
      <c r="T364" s="1">
        <f t="shared" si="23"/>
        <v>0</v>
      </c>
      <c r="U364" s="1">
        <f t="shared" si="24"/>
        <v>-19221606.648199446</v>
      </c>
      <c r="V364" s="1">
        <f t="shared" si="25"/>
        <v>24347368421.052631</v>
      </c>
      <c r="W364" s="55" t="s">
        <v>183</v>
      </c>
      <c r="X364" s="55"/>
      <c r="Y364" s="1">
        <f t="shared" ref="Y364:AD364" si="28">+Y357</f>
        <v>0</v>
      </c>
      <c r="Z364" s="1">
        <f t="shared" si="28"/>
        <v>0</v>
      </c>
      <c r="AA364" s="1">
        <f t="shared" si="28"/>
        <v>1</v>
      </c>
      <c r="AB364" s="1">
        <f t="shared" si="28"/>
        <v>0</v>
      </c>
      <c r="AC364" s="1">
        <f t="shared" si="28"/>
        <v>0</v>
      </c>
      <c r="AD364" s="1">
        <f t="shared" si="28"/>
        <v>0</v>
      </c>
      <c r="AE364" s="55" t="s">
        <v>171</v>
      </c>
      <c r="AF364" s="55"/>
      <c r="AG364" s="1">
        <v>-19221606.648199446</v>
      </c>
      <c r="AH364" s="1">
        <v>0</v>
      </c>
      <c r="AI364" s="1">
        <v>48694736842.105263</v>
      </c>
      <c r="AJ364" s="1">
        <v>19221606.648199446</v>
      </c>
      <c r="AK364" s="1">
        <v>0</v>
      </c>
      <c r="AL364" s="1">
        <v>24347368421.052631</v>
      </c>
    </row>
    <row r="365" spans="2:39" hidden="1">
      <c r="B365" s="7"/>
      <c r="Q365" s="1">
        <f t="shared" si="20"/>
        <v>-444736.84210526315</v>
      </c>
      <c r="R365" s="1">
        <f t="shared" si="21"/>
        <v>0</v>
      </c>
      <c r="S365" s="1">
        <f t="shared" si="22"/>
        <v>0</v>
      </c>
      <c r="T365" s="1">
        <f t="shared" si="23"/>
        <v>444736.84210526315</v>
      </c>
      <c r="U365" s="1">
        <f t="shared" si="24"/>
        <v>0</v>
      </c>
      <c r="V365" s="1">
        <f t="shared" si="25"/>
        <v>0</v>
      </c>
      <c r="Y365" s="1">
        <f t="shared" ref="Y365:AD365" si="29">+Y358</f>
        <v>0</v>
      </c>
      <c r="Z365" s="1">
        <f t="shared" si="29"/>
        <v>0</v>
      </c>
      <c r="AA365" s="1">
        <f t="shared" si="29"/>
        <v>0</v>
      </c>
      <c r="AB365" s="1">
        <f t="shared" si="29"/>
        <v>0</v>
      </c>
      <c r="AC365" s="1">
        <f t="shared" si="29"/>
        <v>1</v>
      </c>
      <c r="AD365" s="1">
        <f t="shared" si="29"/>
        <v>0</v>
      </c>
      <c r="AG365" s="1">
        <v>-10116.635077999708</v>
      </c>
      <c r="AH365" s="1">
        <v>0</v>
      </c>
      <c r="AI365" s="1">
        <v>19221606.648199446</v>
      </c>
      <c r="AJ365" s="1">
        <v>10116.635077999708</v>
      </c>
      <c r="AK365" s="1">
        <v>0</v>
      </c>
      <c r="AL365" s="1">
        <v>19221606.648199446</v>
      </c>
    </row>
    <row r="366" spans="2:39" hidden="1">
      <c r="B366" s="7"/>
      <c r="Q366" s="1">
        <f t="shared" si="20"/>
        <v>0</v>
      </c>
      <c r="R366" s="1">
        <f t="shared" si="21"/>
        <v>-10116.635077999708</v>
      </c>
      <c r="S366" s="1">
        <f t="shared" si="22"/>
        <v>-19221606.648199446</v>
      </c>
      <c r="T366" s="1">
        <f t="shared" si="23"/>
        <v>0</v>
      </c>
      <c r="U366" s="1">
        <f t="shared" si="24"/>
        <v>10116.635077999708</v>
      </c>
      <c r="V366" s="1">
        <f t="shared" si="25"/>
        <v>-19221606.648199446</v>
      </c>
      <c r="Y366" s="1">
        <f t="shared" ref="Y366:AD366" si="30">+Y359</f>
        <v>0</v>
      </c>
      <c r="Z366" s="1">
        <f t="shared" si="30"/>
        <v>0</v>
      </c>
      <c r="AA366" s="1">
        <f t="shared" si="30"/>
        <v>0</v>
      </c>
      <c r="AB366" s="1">
        <f t="shared" si="30"/>
        <v>-1</v>
      </c>
      <c r="AC366" s="1">
        <f t="shared" si="30"/>
        <v>0</v>
      </c>
      <c r="AD366" s="1">
        <f t="shared" si="30"/>
        <v>0</v>
      </c>
      <c r="AG366" s="1">
        <v>0</v>
      </c>
      <c r="AH366" s="1">
        <v>-444736.84210526315</v>
      </c>
      <c r="AI366" s="1">
        <v>0</v>
      </c>
      <c r="AJ366" s="1">
        <v>0</v>
      </c>
      <c r="AK366" s="1">
        <v>444736.84210526315</v>
      </c>
      <c r="AL366" s="1">
        <v>0</v>
      </c>
    </row>
    <row r="367" spans="2:39" hidden="1">
      <c r="B367" s="7"/>
      <c r="Q367" s="1">
        <f t="shared" si="20"/>
        <v>0</v>
      </c>
      <c r="R367" s="1">
        <f t="shared" si="21"/>
        <v>19221606.648199446</v>
      </c>
      <c r="S367" s="1">
        <f t="shared" si="22"/>
        <v>24347368421.052631</v>
      </c>
      <c r="T367" s="1">
        <f t="shared" si="23"/>
        <v>0</v>
      </c>
      <c r="U367" s="1">
        <f t="shared" si="24"/>
        <v>-19221606.648199446</v>
      </c>
      <c r="V367" s="1">
        <f t="shared" si="25"/>
        <v>48694736842.105263</v>
      </c>
      <c r="Y367" s="1">
        <f t="shared" ref="Y367:AD367" si="31">+Y360</f>
        <v>0</v>
      </c>
      <c r="Z367" s="1">
        <f t="shared" si="31"/>
        <v>0</v>
      </c>
      <c r="AA367" s="1">
        <f t="shared" si="31"/>
        <v>0</v>
      </c>
      <c r="AB367" s="1">
        <f t="shared" si="31"/>
        <v>0</v>
      </c>
      <c r="AC367" s="1">
        <f t="shared" si="31"/>
        <v>0</v>
      </c>
      <c r="AD367" s="1">
        <f t="shared" si="31"/>
        <v>1</v>
      </c>
      <c r="AG367" s="1">
        <v>-19221606.648199446</v>
      </c>
      <c r="AH367" s="1">
        <v>0</v>
      </c>
      <c r="AI367" s="1">
        <v>24347368421.052631</v>
      </c>
      <c r="AJ367" s="1">
        <v>19221606.648199446</v>
      </c>
      <c r="AK367" s="1">
        <v>0</v>
      </c>
      <c r="AL367" s="1">
        <v>48694736842.105263</v>
      </c>
    </row>
    <row r="368" spans="2:39" hidden="1">
      <c r="B368" s="7"/>
    </row>
    <row r="369" spans="2:38" hidden="1">
      <c r="B369" s="7"/>
      <c r="Q369" s="1">
        <f t="shared" ref="Q369:Q374" si="32">+K197</f>
        <v>482857.14285714284</v>
      </c>
      <c r="R369" s="1">
        <f t="shared" ref="R369:R374" si="33">+P197</f>
        <v>0</v>
      </c>
      <c r="S369" s="1">
        <f t="shared" ref="S369:S374" si="34">+U197</f>
        <v>0</v>
      </c>
      <c r="T369" s="1">
        <f t="shared" ref="T369:T374" si="35">+Z197</f>
        <v>-482857.14285714284</v>
      </c>
      <c r="U369" s="1">
        <f t="shared" ref="U369:U374" si="36">+AE197</f>
        <v>0</v>
      </c>
      <c r="V369" s="1">
        <f t="shared" ref="V369:V374" si="37">+AJ197</f>
        <v>0</v>
      </c>
      <c r="Y369" s="1">
        <f>+Y362</f>
        <v>0</v>
      </c>
      <c r="Z369" s="1">
        <f t="shared" ref="Z369:AD369" si="38">+Z362</f>
        <v>1</v>
      </c>
      <c r="AA369" s="1">
        <f t="shared" si="38"/>
        <v>0</v>
      </c>
      <c r="AB369" s="1">
        <f t="shared" si="38"/>
        <v>0</v>
      </c>
      <c r="AC369" s="1">
        <f t="shared" si="38"/>
        <v>0</v>
      </c>
      <c r="AD369" s="1">
        <f t="shared" si="38"/>
        <v>0</v>
      </c>
      <c r="AG369" s="1" cm="1">
        <f t="array" ref="AG369:AL374">MMULT(MMULT(TRANSPOSE(Y369:AD374),Q369:V374),Y369:AD374)</f>
        <v>12947.405247813411</v>
      </c>
      <c r="AH369" s="1">
        <v>0</v>
      </c>
      <c r="AI369" s="1">
        <v>-22657959.183673471</v>
      </c>
      <c r="AJ369" s="1">
        <v>-12947.405247813411</v>
      </c>
      <c r="AK369" s="1">
        <v>0</v>
      </c>
      <c r="AL369" s="1">
        <v>-22657959.183673471</v>
      </c>
    </row>
    <row r="370" spans="2:38" hidden="1">
      <c r="B370" s="7"/>
      <c r="Q370" s="1">
        <f t="shared" si="32"/>
        <v>0</v>
      </c>
      <c r="R370" s="1">
        <f t="shared" si="33"/>
        <v>12947.405247813411</v>
      </c>
      <c r="S370" s="1">
        <f t="shared" si="34"/>
        <v>22657959.183673471</v>
      </c>
      <c r="T370" s="1">
        <f t="shared" si="35"/>
        <v>0</v>
      </c>
      <c r="U370" s="1">
        <f t="shared" si="36"/>
        <v>-12947.405247813411</v>
      </c>
      <c r="V370" s="1">
        <f t="shared" si="37"/>
        <v>22657959.183673471</v>
      </c>
      <c r="Y370" s="1">
        <f t="shared" ref="Y370:AD370" si="39">+Y363</f>
        <v>-1</v>
      </c>
      <c r="Z370" s="1">
        <f t="shared" si="39"/>
        <v>0</v>
      </c>
      <c r="AA370" s="1">
        <f t="shared" si="39"/>
        <v>0</v>
      </c>
      <c r="AB370" s="1">
        <f t="shared" si="39"/>
        <v>0</v>
      </c>
      <c r="AC370" s="1">
        <f t="shared" si="39"/>
        <v>0</v>
      </c>
      <c r="AD370" s="1">
        <f t="shared" si="39"/>
        <v>0</v>
      </c>
      <c r="AG370" s="1">
        <v>0</v>
      </c>
      <c r="AH370" s="1">
        <v>482857.14285714284</v>
      </c>
      <c r="AI370" s="1">
        <v>0</v>
      </c>
      <c r="AJ370" s="1">
        <v>0</v>
      </c>
      <c r="AK370" s="1">
        <v>-482857.14285714284</v>
      </c>
      <c r="AL370" s="1">
        <v>0</v>
      </c>
    </row>
    <row r="371" spans="2:38" hidden="1">
      <c r="B371" s="7"/>
      <c r="H371" s="1" t="s">
        <v>181</v>
      </c>
      <c r="I371" s="55">
        <f>+I364+1</f>
        <v>3</v>
      </c>
      <c r="J371" s="55"/>
      <c r="K371" s="1" t="s">
        <v>182</v>
      </c>
      <c r="Q371" s="1">
        <f t="shared" si="32"/>
        <v>0</v>
      </c>
      <c r="R371" s="1">
        <f t="shared" si="33"/>
        <v>22657959.183673471</v>
      </c>
      <c r="S371" s="1">
        <f t="shared" si="34"/>
        <v>52868571428.571426</v>
      </c>
      <c r="T371" s="1">
        <f t="shared" si="35"/>
        <v>0</v>
      </c>
      <c r="U371" s="1">
        <f t="shared" si="36"/>
        <v>-22657959.183673471</v>
      </c>
      <c r="V371" s="1">
        <f t="shared" si="37"/>
        <v>26434285714.285713</v>
      </c>
      <c r="W371" s="55" t="s">
        <v>183</v>
      </c>
      <c r="X371" s="55"/>
      <c r="Y371" s="1">
        <f t="shared" ref="Y371:AD371" si="40">+Y364</f>
        <v>0</v>
      </c>
      <c r="Z371" s="1">
        <f t="shared" si="40"/>
        <v>0</v>
      </c>
      <c r="AA371" s="1">
        <f t="shared" si="40"/>
        <v>1</v>
      </c>
      <c r="AB371" s="1">
        <f t="shared" si="40"/>
        <v>0</v>
      </c>
      <c r="AC371" s="1">
        <f t="shared" si="40"/>
        <v>0</v>
      </c>
      <c r="AD371" s="1">
        <f t="shared" si="40"/>
        <v>0</v>
      </c>
      <c r="AE371" s="55" t="s">
        <v>171</v>
      </c>
      <c r="AF371" s="55"/>
      <c r="AG371" s="1">
        <v>-22657959.183673471</v>
      </c>
      <c r="AH371" s="1">
        <v>0</v>
      </c>
      <c r="AI371" s="1">
        <v>52868571428.571426</v>
      </c>
      <c r="AJ371" s="1">
        <v>22657959.183673471</v>
      </c>
      <c r="AK371" s="1">
        <v>0</v>
      </c>
      <c r="AL371" s="1">
        <v>26434285714.285713</v>
      </c>
    </row>
    <row r="372" spans="2:38" hidden="1">
      <c r="B372" s="7"/>
      <c r="Q372" s="1">
        <f t="shared" si="32"/>
        <v>-482857.14285714284</v>
      </c>
      <c r="R372" s="1">
        <f t="shared" si="33"/>
        <v>0</v>
      </c>
      <c r="S372" s="1">
        <f t="shared" si="34"/>
        <v>0</v>
      </c>
      <c r="T372" s="1">
        <f t="shared" si="35"/>
        <v>482857.14285714284</v>
      </c>
      <c r="U372" s="1">
        <f t="shared" si="36"/>
        <v>0</v>
      </c>
      <c r="V372" s="1">
        <f t="shared" si="37"/>
        <v>0</v>
      </c>
      <c r="Y372" s="1">
        <f t="shared" ref="Y372:AD372" si="41">+Y365</f>
        <v>0</v>
      </c>
      <c r="Z372" s="1">
        <f t="shared" si="41"/>
        <v>0</v>
      </c>
      <c r="AA372" s="1">
        <f t="shared" si="41"/>
        <v>0</v>
      </c>
      <c r="AB372" s="1">
        <f t="shared" si="41"/>
        <v>0</v>
      </c>
      <c r="AC372" s="1">
        <f t="shared" si="41"/>
        <v>1</v>
      </c>
      <c r="AD372" s="1">
        <f t="shared" si="41"/>
        <v>0</v>
      </c>
      <c r="AG372" s="1">
        <v>-12947.405247813411</v>
      </c>
      <c r="AH372" s="1">
        <v>0</v>
      </c>
      <c r="AI372" s="1">
        <v>22657959.183673471</v>
      </c>
      <c r="AJ372" s="1">
        <v>12947.405247813411</v>
      </c>
      <c r="AK372" s="1">
        <v>0</v>
      </c>
      <c r="AL372" s="1">
        <v>22657959.183673471</v>
      </c>
    </row>
    <row r="373" spans="2:38" hidden="1">
      <c r="B373" s="7"/>
      <c r="Q373" s="1">
        <f t="shared" si="32"/>
        <v>0</v>
      </c>
      <c r="R373" s="1">
        <f t="shared" si="33"/>
        <v>-12947.405247813411</v>
      </c>
      <c r="S373" s="1">
        <f t="shared" si="34"/>
        <v>-22657959.183673471</v>
      </c>
      <c r="T373" s="1">
        <f t="shared" si="35"/>
        <v>0</v>
      </c>
      <c r="U373" s="1">
        <f t="shared" si="36"/>
        <v>12947.405247813411</v>
      </c>
      <c r="V373" s="1">
        <f t="shared" si="37"/>
        <v>-22657959.183673471</v>
      </c>
      <c r="Y373" s="1">
        <f t="shared" ref="Y373:AD373" si="42">+Y366</f>
        <v>0</v>
      </c>
      <c r="Z373" s="1">
        <f t="shared" si="42"/>
        <v>0</v>
      </c>
      <c r="AA373" s="1">
        <f t="shared" si="42"/>
        <v>0</v>
      </c>
      <c r="AB373" s="1">
        <f t="shared" si="42"/>
        <v>-1</v>
      </c>
      <c r="AC373" s="1">
        <f t="shared" si="42"/>
        <v>0</v>
      </c>
      <c r="AD373" s="1">
        <f t="shared" si="42"/>
        <v>0</v>
      </c>
      <c r="AG373" s="1">
        <v>0</v>
      </c>
      <c r="AH373" s="1">
        <v>-482857.14285714284</v>
      </c>
      <c r="AI373" s="1">
        <v>0</v>
      </c>
      <c r="AJ373" s="1">
        <v>0</v>
      </c>
      <c r="AK373" s="1">
        <v>482857.14285714284</v>
      </c>
      <c r="AL373" s="1">
        <v>0</v>
      </c>
    </row>
    <row r="374" spans="2:38" hidden="1">
      <c r="B374" s="7"/>
      <c r="Q374" s="1">
        <f t="shared" si="32"/>
        <v>0</v>
      </c>
      <c r="R374" s="1">
        <f t="shared" si="33"/>
        <v>22657959.183673471</v>
      </c>
      <c r="S374" s="1">
        <f t="shared" si="34"/>
        <v>26434285714.285713</v>
      </c>
      <c r="T374" s="1">
        <f t="shared" si="35"/>
        <v>0</v>
      </c>
      <c r="U374" s="1">
        <f t="shared" si="36"/>
        <v>-22657959.183673471</v>
      </c>
      <c r="V374" s="1">
        <f t="shared" si="37"/>
        <v>52868571428.571426</v>
      </c>
      <c r="Y374" s="1">
        <f t="shared" ref="Y374:AD374" si="43">+Y367</f>
        <v>0</v>
      </c>
      <c r="Z374" s="1">
        <f t="shared" si="43"/>
        <v>0</v>
      </c>
      <c r="AA374" s="1">
        <f t="shared" si="43"/>
        <v>0</v>
      </c>
      <c r="AB374" s="1">
        <f t="shared" si="43"/>
        <v>0</v>
      </c>
      <c r="AC374" s="1">
        <f t="shared" si="43"/>
        <v>0</v>
      </c>
      <c r="AD374" s="1">
        <f t="shared" si="43"/>
        <v>1</v>
      </c>
      <c r="AG374" s="1">
        <v>-22657959.183673471</v>
      </c>
      <c r="AH374" s="1">
        <v>0</v>
      </c>
      <c r="AI374" s="1">
        <v>26434285714.285713</v>
      </c>
      <c r="AJ374" s="1">
        <v>22657959.183673471</v>
      </c>
      <c r="AK374" s="1">
        <v>0</v>
      </c>
      <c r="AL374" s="1">
        <v>52868571428.571426</v>
      </c>
    </row>
    <row r="375" spans="2:38" hidden="1">
      <c r="B375" s="7"/>
    </row>
    <row r="376" spans="2:38" hidden="1">
      <c r="B376" s="7"/>
      <c r="Q376" s="1">
        <f t="shared" ref="Q376:Q381" si="44">+K204</f>
        <v>563333.33333333337</v>
      </c>
      <c r="R376" s="1">
        <f t="shared" ref="R376:R381" si="45">+P204</f>
        <v>0</v>
      </c>
      <c r="S376" s="1">
        <f t="shared" ref="S376:S381" si="46">+U204</f>
        <v>0</v>
      </c>
      <c r="T376" s="1">
        <f t="shared" ref="T376:T381" si="47">+Z204</f>
        <v>-563333.33333333337</v>
      </c>
      <c r="U376" s="1">
        <f t="shared" ref="U376:U381" si="48">+AE204</f>
        <v>0</v>
      </c>
      <c r="V376" s="1">
        <f t="shared" ref="V376:V381" si="49">+AJ204</f>
        <v>0</v>
      </c>
      <c r="Y376" s="1">
        <f>+Y369</f>
        <v>0</v>
      </c>
      <c r="Z376" s="1">
        <f t="shared" ref="Z376:AD376" si="50">+Z369</f>
        <v>1</v>
      </c>
      <c r="AA376" s="1">
        <f t="shared" si="50"/>
        <v>0</v>
      </c>
      <c r="AB376" s="1">
        <f t="shared" si="50"/>
        <v>0</v>
      </c>
      <c r="AC376" s="1">
        <f t="shared" si="50"/>
        <v>0</v>
      </c>
      <c r="AD376" s="1">
        <f t="shared" si="50"/>
        <v>0</v>
      </c>
      <c r="AG376" s="1" cm="1">
        <f t="array" ref="AG376:AL381">MMULT(MMULT(TRANSPOSE(Y376:AD381),Q376:V381),Y376:AD381)</f>
        <v>20560</v>
      </c>
      <c r="AH376" s="1">
        <v>0</v>
      </c>
      <c r="AI376" s="1">
        <v>-30840000</v>
      </c>
      <c r="AJ376" s="1">
        <v>-20560</v>
      </c>
      <c r="AK376" s="1">
        <v>0</v>
      </c>
      <c r="AL376" s="1">
        <v>-30840000</v>
      </c>
    </row>
    <row r="377" spans="2:38" hidden="1">
      <c r="B377" s="7"/>
      <c r="Q377" s="1">
        <f t="shared" si="44"/>
        <v>0</v>
      </c>
      <c r="R377" s="1">
        <f t="shared" si="45"/>
        <v>20560</v>
      </c>
      <c r="S377" s="1">
        <f t="shared" si="46"/>
        <v>30840000</v>
      </c>
      <c r="T377" s="1">
        <f t="shared" si="47"/>
        <v>0</v>
      </c>
      <c r="U377" s="1">
        <f t="shared" si="48"/>
        <v>-20560</v>
      </c>
      <c r="V377" s="1">
        <f t="shared" si="49"/>
        <v>30840000</v>
      </c>
      <c r="Y377" s="1">
        <f t="shared" ref="Y377:AD377" si="51">+Y370</f>
        <v>-1</v>
      </c>
      <c r="Z377" s="1">
        <f t="shared" si="51"/>
        <v>0</v>
      </c>
      <c r="AA377" s="1">
        <f t="shared" si="51"/>
        <v>0</v>
      </c>
      <c r="AB377" s="1">
        <f t="shared" si="51"/>
        <v>0</v>
      </c>
      <c r="AC377" s="1">
        <f t="shared" si="51"/>
        <v>0</v>
      </c>
      <c r="AD377" s="1">
        <f t="shared" si="51"/>
        <v>0</v>
      </c>
      <c r="AG377" s="1">
        <v>0</v>
      </c>
      <c r="AH377" s="1">
        <v>563333.33333333337</v>
      </c>
      <c r="AI377" s="1">
        <v>0</v>
      </c>
      <c r="AJ377" s="1">
        <v>0</v>
      </c>
      <c r="AK377" s="1">
        <v>-563333.33333333337</v>
      </c>
      <c r="AL377" s="1">
        <v>0</v>
      </c>
    </row>
    <row r="378" spans="2:38" hidden="1">
      <c r="B378" s="7"/>
      <c r="H378" s="1" t="s">
        <v>181</v>
      </c>
      <c r="I378" s="55">
        <f>+I371+1</f>
        <v>4</v>
      </c>
      <c r="J378" s="55"/>
      <c r="K378" s="1" t="s">
        <v>182</v>
      </c>
      <c r="Q378" s="1">
        <f t="shared" si="44"/>
        <v>0</v>
      </c>
      <c r="R378" s="1">
        <f t="shared" si="45"/>
        <v>30840000</v>
      </c>
      <c r="S378" s="1">
        <f t="shared" si="46"/>
        <v>61680000000</v>
      </c>
      <c r="T378" s="1">
        <f t="shared" si="47"/>
        <v>0</v>
      </c>
      <c r="U378" s="1">
        <f t="shared" si="48"/>
        <v>-30840000</v>
      </c>
      <c r="V378" s="1">
        <f t="shared" si="49"/>
        <v>30840000000</v>
      </c>
      <c r="W378" s="55" t="s">
        <v>183</v>
      </c>
      <c r="X378" s="55"/>
      <c r="Y378" s="1">
        <f t="shared" ref="Y378:AD378" si="52">+Y371</f>
        <v>0</v>
      </c>
      <c r="Z378" s="1">
        <f t="shared" si="52"/>
        <v>0</v>
      </c>
      <c r="AA378" s="1">
        <f t="shared" si="52"/>
        <v>1</v>
      </c>
      <c r="AB378" s="1">
        <f t="shared" si="52"/>
        <v>0</v>
      </c>
      <c r="AC378" s="1">
        <f t="shared" si="52"/>
        <v>0</v>
      </c>
      <c r="AD378" s="1">
        <f t="shared" si="52"/>
        <v>0</v>
      </c>
      <c r="AE378" s="55" t="s">
        <v>171</v>
      </c>
      <c r="AF378" s="55"/>
      <c r="AG378" s="1">
        <v>-30840000</v>
      </c>
      <c r="AH378" s="1">
        <v>0</v>
      </c>
      <c r="AI378" s="1">
        <v>61680000000</v>
      </c>
      <c r="AJ378" s="1">
        <v>30840000</v>
      </c>
      <c r="AK378" s="1">
        <v>0</v>
      </c>
      <c r="AL378" s="1">
        <v>30840000000</v>
      </c>
    </row>
    <row r="379" spans="2:38" hidden="1">
      <c r="B379" s="7"/>
      <c r="Q379" s="1">
        <f t="shared" si="44"/>
        <v>-563333.33333333337</v>
      </c>
      <c r="R379" s="1">
        <f t="shared" si="45"/>
        <v>0</v>
      </c>
      <c r="S379" s="1">
        <f t="shared" si="46"/>
        <v>0</v>
      </c>
      <c r="T379" s="1">
        <f t="shared" si="47"/>
        <v>563333.33333333337</v>
      </c>
      <c r="U379" s="1">
        <f t="shared" si="48"/>
        <v>0</v>
      </c>
      <c r="V379" s="1">
        <f t="shared" si="49"/>
        <v>0</v>
      </c>
      <c r="Y379" s="1">
        <f t="shared" ref="Y379:AD379" si="53">+Y372</f>
        <v>0</v>
      </c>
      <c r="Z379" s="1">
        <f t="shared" si="53"/>
        <v>0</v>
      </c>
      <c r="AA379" s="1">
        <f t="shared" si="53"/>
        <v>0</v>
      </c>
      <c r="AB379" s="1">
        <f t="shared" si="53"/>
        <v>0</v>
      </c>
      <c r="AC379" s="1">
        <f t="shared" si="53"/>
        <v>1</v>
      </c>
      <c r="AD379" s="1">
        <f t="shared" si="53"/>
        <v>0</v>
      </c>
      <c r="AG379" s="1">
        <v>-20560</v>
      </c>
      <c r="AH379" s="1">
        <v>0</v>
      </c>
      <c r="AI379" s="1">
        <v>30840000</v>
      </c>
      <c r="AJ379" s="1">
        <v>20560</v>
      </c>
      <c r="AK379" s="1">
        <v>0</v>
      </c>
      <c r="AL379" s="1">
        <v>30840000</v>
      </c>
    </row>
    <row r="380" spans="2:38" hidden="1">
      <c r="B380" s="7"/>
      <c r="Q380" s="1">
        <f t="shared" si="44"/>
        <v>0</v>
      </c>
      <c r="R380" s="1">
        <f t="shared" si="45"/>
        <v>-20560</v>
      </c>
      <c r="S380" s="1">
        <f t="shared" si="46"/>
        <v>-30840000</v>
      </c>
      <c r="T380" s="1">
        <f t="shared" si="47"/>
        <v>0</v>
      </c>
      <c r="U380" s="1">
        <f t="shared" si="48"/>
        <v>20560</v>
      </c>
      <c r="V380" s="1">
        <f t="shared" si="49"/>
        <v>-30840000</v>
      </c>
      <c r="Y380" s="1">
        <f t="shared" ref="Y380:AD380" si="54">+Y373</f>
        <v>0</v>
      </c>
      <c r="Z380" s="1">
        <f t="shared" si="54"/>
        <v>0</v>
      </c>
      <c r="AA380" s="1">
        <f t="shared" si="54"/>
        <v>0</v>
      </c>
      <c r="AB380" s="1">
        <f t="shared" si="54"/>
        <v>-1</v>
      </c>
      <c r="AC380" s="1">
        <f t="shared" si="54"/>
        <v>0</v>
      </c>
      <c r="AD380" s="1">
        <f t="shared" si="54"/>
        <v>0</v>
      </c>
      <c r="AG380" s="1">
        <v>0</v>
      </c>
      <c r="AH380" s="1">
        <v>-563333.33333333337</v>
      </c>
      <c r="AI380" s="1">
        <v>0</v>
      </c>
      <c r="AJ380" s="1">
        <v>0</v>
      </c>
      <c r="AK380" s="1">
        <v>563333.33333333337</v>
      </c>
      <c r="AL380" s="1">
        <v>0</v>
      </c>
    </row>
    <row r="381" spans="2:38" hidden="1">
      <c r="B381" s="7"/>
      <c r="Q381" s="1">
        <f t="shared" si="44"/>
        <v>0</v>
      </c>
      <c r="R381" s="1">
        <f t="shared" si="45"/>
        <v>30840000</v>
      </c>
      <c r="S381" s="1">
        <f t="shared" si="46"/>
        <v>30840000000</v>
      </c>
      <c r="T381" s="1">
        <f t="shared" si="47"/>
        <v>0</v>
      </c>
      <c r="U381" s="1">
        <f t="shared" si="48"/>
        <v>-30840000</v>
      </c>
      <c r="V381" s="1">
        <f t="shared" si="49"/>
        <v>61680000000</v>
      </c>
      <c r="Y381" s="1">
        <f t="shared" ref="Y381:AD381" si="55">+Y374</f>
        <v>0</v>
      </c>
      <c r="Z381" s="1">
        <f t="shared" si="55"/>
        <v>0</v>
      </c>
      <c r="AA381" s="1">
        <f t="shared" si="55"/>
        <v>0</v>
      </c>
      <c r="AB381" s="1">
        <f t="shared" si="55"/>
        <v>0</v>
      </c>
      <c r="AC381" s="1">
        <f t="shared" si="55"/>
        <v>0</v>
      </c>
      <c r="AD381" s="1">
        <f t="shared" si="55"/>
        <v>1</v>
      </c>
      <c r="AG381" s="1">
        <v>-30840000</v>
      </c>
      <c r="AH381" s="1">
        <v>0</v>
      </c>
      <c r="AI381" s="1">
        <v>30840000000</v>
      </c>
      <c r="AJ381" s="1">
        <v>30840000</v>
      </c>
      <c r="AK381" s="1">
        <v>0</v>
      </c>
      <c r="AL381" s="1">
        <v>61680000000</v>
      </c>
    </row>
    <row r="382" spans="2:38" hidden="1">
      <c r="B382" s="7"/>
    </row>
    <row r="383" spans="2:38" hidden="1">
      <c r="B383" s="7"/>
      <c r="Q383" s="1">
        <f t="shared" ref="Q383:Q388" si="56">+K211</f>
        <v>603571.42857142852</v>
      </c>
      <c r="R383" s="1">
        <f t="shared" ref="R383:R388" si="57">+P211</f>
        <v>0</v>
      </c>
      <c r="S383" s="1">
        <f t="shared" ref="S383:S388" si="58">+U211</f>
        <v>0</v>
      </c>
      <c r="T383" s="1">
        <f t="shared" ref="T383:T388" si="59">+Z211</f>
        <v>-603571.42857142852</v>
      </c>
      <c r="U383" s="1">
        <f t="shared" ref="U383:U388" si="60">+AE211</f>
        <v>0</v>
      </c>
      <c r="V383" s="1">
        <f t="shared" ref="V383:V388" si="61">+AJ211</f>
        <v>0</v>
      </c>
      <c r="Y383" s="1">
        <f>+Y376</f>
        <v>0</v>
      </c>
      <c r="Z383" s="1">
        <f t="shared" ref="Z383:AD383" si="62">+Z376</f>
        <v>1</v>
      </c>
      <c r="AA383" s="1">
        <f t="shared" si="62"/>
        <v>0</v>
      </c>
      <c r="AB383" s="1">
        <f t="shared" si="62"/>
        <v>0</v>
      </c>
      <c r="AC383" s="1">
        <f t="shared" si="62"/>
        <v>0</v>
      </c>
      <c r="AD383" s="1">
        <f t="shared" si="62"/>
        <v>0</v>
      </c>
      <c r="AG383" s="1" cm="1">
        <f t="array" ref="AG383:AL388">MMULT(MMULT(TRANSPOSE(Y383:AD388),Q383:V388),Y383:AD388)</f>
        <v>25287.900874635568</v>
      </c>
      <c r="AH383" s="1">
        <v>0</v>
      </c>
      <c r="AI383" s="1">
        <v>-35403061.224489793</v>
      </c>
      <c r="AJ383" s="1">
        <v>-25287.900874635568</v>
      </c>
      <c r="AK383" s="1">
        <v>0</v>
      </c>
      <c r="AL383" s="1">
        <v>-35403061.224489793</v>
      </c>
    </row>
    <row r="384" spans="2:38" hidden="1">
      <c r="B384" s="7"/>
      <c r="Q384" s="1">
        <f t="shared" si="56"/>
        <v>0</v>
      </c>
      <c r="R384" s="1">
        <f t="shared" si="57"/>
        <v>25287.900874635568</v>
      </c>
      <c r="S384" s="1">
        <f t="shared" si="58"/>
        <v>35403061.224489793</v>
      </c>
      <c r="T384" s="1">
        <f t="shared" si="59"/>
        <v>0</v>
      </c>
      <c r="U384" s="1">
        <f t="shared" si="60"/>
        <v>-25287.900874635568</v>
      </c>
      <c r="V384" s="1">
        <f t="shared" si="61"/>
        <v>35403061.224489793</v>
      </c>
      <c r="Y384" s="1">
        <f t="shared" ref="Y384:AD384" si="63">+Y377</f>
        <v>-1</v>
      </c>
      <c r="Z384" s="1">
        <f t="shared" si="63"/>
        <v>0</v>
      </c>
      <c r="AA384" s="1">
        <f t="shared" si="63"/>
        <v>0</v>
      </c>
      <c r="AB384" s="1">
        <f t="shared" si="63"/>
        <v>0</v>
      </c>
      <c r="AC384" s="1">
        <f t="shared" si="63"/>
        <v>0</v>
      </c>
      <c r="AD384" s="1">
        <f t="shared" si="63"/>
        <v>0</v>
      </c>
      <c r="AG384" s="1">
        <v>0</v>
      </c>
      <c r="AH384" s="1">
        <v>603571.42857142852</v>
      </c>
      <c r="AI384" s="1">
        <v>0</v>
      </c>
      <c r="AJ384" s="1">
        <v>0</v>
      </c>
      <c r="AK384" s="1">
        <v>-603571.42857142852</v>
      </c>
      <c r="AL384" s="1">
        <v>0</v>
      </c>
    </row>
    <row r="385" spans="2:38" hidden="1">
      <c r="B385" s="7"/>
      <c r="H385" s="1" t="s">
        <v>181</v>
      </c>
      <c r="I385" s="55">
        <f>+I378+1</f>
        <v>5</v>
      </c>
      <c r="J385" s="55"/>
      <c r="K385" s="1" t="s">
        <v>182</v>
      </c>
      <c r="Q385" s="1">
        <f t="shared" si="56"/>
        <v>0</v>
      </c>
      <c r="R385" s="1">
        <f t="shared" si="57"/>
        <v>35403061.224489793</v>
      </c>
      <c r="S385" s="1">
        <f t="shared" si="58"/>
        <v>66085714285.714287</v>
      </c>
      <c r="T385" s="1">
        <f t="shared" si="59"/>
        <v>0</v>
      </c>
      <c r="U385" s="1">
        <f t="shared" si="60"/>
        <v>-35403061.224489793</v>
      </c>
      <c r="V385" s="1">
        <f t="shared" si="61"/>
        <v>33042857142.857143</v>
      </c>
      <c r="W385" s="55" t="s">
        <v>183</v>
      </c>
      <c r="X385" s="55"/>
      <c r="Y385" s="1">
        <f t="shared" ref="Y385:AD385" si="64">+Y378</f>
        <v>0</v>
      </c>
      <c r="Z385" s="1">
        <f t="shared" si="64"/>
        <v>0</v>
      </c>
      <c r="AA385" s="1">
        <f t="shared" si="64"/>
        <v>1</v>
      </c>
      <c r="AB385" s="1">
        <f t="shared" si="64"/>
        <v>0</v>
      </c>
      <c r="AC385" s="1">
        <f t="shared" si="64"/>
        <v>0</v>
      </c>
      <c r="AD385" s="1">
        <f t="shared" si="64"/>
        <v>0</v>
      </c>
      <c r="AE385" s="55" t="s">
        <v>171</v>
      </c>
      <c r="AF385" s="55"/>
      <c r="AG385" s="1">
        <v>-35403061.224489793</v>
      </c>
      <c r="AH385" s="1">
        <v>0</v>
      </c>
      <c r="AI385" s="1">
        <v>66085714285.714287</v>
      </c>
      <c r="AJ385" s="1">
        <v>35403061.224489793</v>
      </c>
      <c r="AK385" s="1">
        <v>0</v>
      </c>
      <c r="AL385" s="1">
        <v>33042857142.857143</v>
      </c>
    </row>
    <row r="386" spans="2:38" hidden="1">
      <c r="B386" s="7"/>
      <c r="Q386" s="1">
        <f t="shared" si="56"/>
        <v>-603571.42857142852</v>
      </c>
      <c r="R386" s="1">
        <f t="shared" si="57"/>
        <v>0</v>
      </c>
      <c r="S386" s="1">
        <f t="shared" si="58"/>
        <v>0</v>
      </c>
      <c r="T386" s="1">
        <f t="shared" si="59"/>
        <v>603571.42857142852</v>
      </c>
      <c r="U386" s="1">
        <f t="shared" si="60"/>
        <v>0</v>
      </c>
      <c r="V386" s="1">
        <f t="shared" si="61"/>
        <v>0</v>
      </c>
      <c r="Y386" s="1">
        <f t="shared" ref="Y386:AD386" si="65">+Y379</f>
        <v>0</v>
      </c>
      <c r="Z386" s="1">
        <f t="shared" si="65"/>
        <v>0</v>
      </c>
      <c r="AA386" s="1">
        <f t="shared" si="65"/>
        <v>0</v>
      </c>
      <c r="AB386" s="1">
        <f t="shared" si="65"/>
        <v>0</v>
      </c>
      <c r="AC386" s="1">
        <f t="shared" si="65"/>
        <v>1</v>
      </c>
      <c r="AD386" s="1">
        <f t="shared" si="65"/>
        <v>0</v>
      </c>
      <c r="AG386" s="1">
        <v>-25287.900874635568</v>
      </c>
      <c r="AH386" s="1">
        <v>0</v>
      </c>
      <c r="AI386" s="1">
        <v>35403061.224489793</v>
      </c>
      <c r="AJ386" s="1">
        <v>25287.900874635568</v>
      </c>
      <c r="AK386" s="1">
        <v>0</v>
      </c>
      <c r="AL386" s="1">
        <v>35403061.224489793</v>
      </c>
    </row>
    <row r="387" spans="2:38" hidden="1">
      <c r="B387" s="7"/>
      <c r="Q387" s="1">
        <f t="shared" si="56"/>
        <v>0</v>
      </c>
      <c r="R387" s="1">
        <f t="shared" si="57"/>
        <v>-25287.900874635568</v>
      </c>
      <c r="S387" s="1">
        <f t="shared" si="58"/>
        <v>-35403061.224489793</v>
      </c>
      <c r="T387" s="1">
        <f t="shared" si="59"/>
        <v>0</v>
      </c>
      <c r="U387" s="1">
        <f t="shared" si="60"/>
        <v>25287.900874635568</v>
      </c>
      <c r="V387" s="1">
        <f t="shared" si="61"/>
        <v>-35403061.224489793</v>
      </c>
      <c r="Y387" s="1">
        <f t="shared" ref="Y387:AD387" si="66">+Y380</f>
        <v>0</v>
      </c>
      <c r="Z387" s="1">
        <f t="shared" si="66"/>
        <v>0</v>
      </c>
      <c r="AA387" s="1">
        <f t="shared" si="66"/>
        <v>0</v>
      </c>
      <c r="AB387" s="1">
        <f t="shared" si="66"/>
        <v>-1</v>
      </c>
      <c r="AC387" s="1">
        <f t="shared" si="66"/>
        <v>0</v>
      </c>
      <c r="AD387" s="1">
        <f t="shared" si="66"/>
        <v>0</v>
      </c>
      <c r="AG387" s="1">
        <v>0</v>
      </c>
      <c r="AH387" s="1">
        <v>-603571.42857142852</v>
      </c>
      <c r="AI387" s="1">
        <v>0</v>
      </c>
      <c r="AJ387" s="1">
        <v>0</v>
      </c>
      <c r="AK387" s="1">
        <v>603571.42857142852</v>
      </c>
      <c r="AL387" s="1">
        <v>0</v>
      </c>
    </row>
    <row r="388" spans="2:38" hidden="1">
      <c r="B388" s="7"/>
      <c r="Q388" s="1">
        <f t="shared" si="56"/>
        <v>0</v>
      </c>
      <c r="R388" s="1">
        <f t="shared" si="57"/>
        <v>35403061.224489793</v>
      </c>
      <c r="S388" s="1">
        <f t="shared" si="58"/>
        <v>33042857142.857143</v>
      </c>
      <c r="T388" s="1">
        <f t="shared" si="59"/>
        <v>0</v>
      </c>
      <c r="U388" s="1">
        <f t="shared" si="60"/>
        <v>-35403061.224489793</v>
      </c>
      <c r="V388" s="1">
        <f t="shared" si="61"/>
        <v>66085714285.714287</v>
      </c>
      <c r="Y388" s="1">
        <f t="shared" ref="Y388:AD388" si="67">+Y381</f>
        <v>0</v>
      </c>
      <c r="Z388" s="1">
        <f t="shared" si="67"/>
        <v>0</v>
      </c>
      <c r="AA388" s="1">
        <f t="shared" si="67"/>
        <v>0</v>
      </c>
      <c r="AB388" s="1">
        <f t="shared" si="67"/>
        <v>0</v>
      </c>
      <c r="AC388" s="1">
        <f t="shared" si="67"/>
        <v>0</v>
      </c>
      <c r="AD388" s="1">
        <f t="shared" si="67"/>
        <v>1</v>
      </c>
      <c r="AG388" s="1">
        <v>-35403061.224489793</v>
      </c>
      <c r="AH388" s="1">
        <v>0</v>
      </c>
      <c r="AI388" s="1">
        <v>33042857142.857143</v>
      </c>
      <c r="AJ388" s="1">
        <v>35403061.224489793</v>
      </c>
      <c r="AK388" s="1">
        <v>0</v>
      </c>
      <c r="AL388" s="1">
        <v>66085714285.714287</v>
      </c>
    </row>
    <row r="389" spans="2:38" hidden="1">
      <c r="B389" s="7"/>
    </row>
    <row r="390" spans="2:38" hidden="1">
      <c r="B390" s="7"/>
      <c r="Q390" s="1">
        <f t="shared" ref="Q390:Q395" si="68">+K218</f>
        <v>603571.42857142852</v>
      </c>
      <c r="R390" s="1">
        <f t="shared" ref="R390:R395" si="69">+P218</f>
        <v>0</v>
      </c>
      <c r="S390" s="1">
        <f t="shared" ref="S390:S395" si="70">+U218</f>
        <v>0</v>
      </c>
      <c r="T390" s="1">
        <f t="shared" ref="T390:T395" si="71">+Z218</f>
        <v>-603571.42857142852</v>
      </c>
      <c r="U390" s="1">
        <f t="shared" ref="U390:U395" si="72">+AE218</f>
        <v>0</v>
      </c>
      <c r="V390" s="1">
        <f t="shared" ref="V390:V395" si="73">+AJ218</f>
        <v>0</v>
      </c>
      <c r="Y390" s="1">
        <f>+AA333</f>
        <v>0</v>
      </c>
      <c r="Z390" s="1">
        <f>+AC333</f>
        <v>-1</v>
      </c>
      <c r="AA390" s="1">
        <f>+AE333</f>
        <v>0</v>
      </c>
      <c r="AB390" s="1">
        <f>+AG333</f>
        <v>0</v>
      </c>
      <c r="AC390" s="1">
        <f>+AI333</f>
        <v>0</v>
      </c>
      <c r="AD390" s="1">
        <f>+AK333</f>
        <v>0</v>
      </c>
      <c r="AG390" s="1" cm="1">
        <f t="array" ref="AG390:AL395">MMULT(MMULT(TRANSPOSE(Y390:AD395),Q390:V395),Y390:AD395)</f>
        <v>25287.900874635568</v>
      </c>
      <c r="AH390" s="1">
        <v>0</v>
      </c>
      <c r="AI390" s="1">
        <v>35403061.224489793</v>
      </c>
      <c r="AJ390" s="1">
        <v>-25287.900874635568</v>
      </c>
      <c r="AK390" s="1">
        <v>0</v>
      </c>
      <c r="AL390" s="1">
        <v>35403061.224489793</v>
      </c>
    </row>
    <row r="391" spans="2:38" hidden="1">
      <c r="B391" s="7"/>
      <c r="Q391" s="1">
        <f t="shared" si="68"/>
        <v>0</v>
      </c>
      <c r="R391" s="1">
        <f t="shared" si="69"/>
        <v>25287.900874635568</v>
      </c>
      <c r="S391" s="1">
        <f t="shared" si="70"/>
        <v>35403061.224489793</v>
      </c>
      <c r="T391" s="1">
        <f t="shared" si="71"/>
        <v>0</v>
      </c>
      <c r="U391" s="1">
        <f t="shared" si="72"/>
        <v>-25287.900874635568</v>
      </c>
      <c r="V391" s="1">
        <f t="shared" si="73"/>
        <v>35403061.224489793</v>
      </c>
      <c r="Y391" s="1">
        <f t="shared" ref="Y391:Y395" si="74">+AA334</f>
        <v>1</v>
      </c>
      <c r="Z391" s="1">
        <f t="shared" ref="Z391:Z395" si="75">+AC334</f>
        <v>0</v>
      </c>
      <c r="AA391" s="1">
        <f t="shared" ref="AA391:AA395" si="76">+AE334</f>
        <v>0</v>
      </c>
      <c r="AB391" s="1">
        <f t="shared" ref="AB391:AB395" si="77">+AG334</f>
        <v>0</v>
      </c>
      <c r="AC391" s="1">
        <f t="shared" ref="AC391:AC395" si="78">+AI334</f>
        <v>0</v>
      </c>
      <c r="AD391" s="1">
        <f t="shared" ref="AD391:AD395" si="79">+AK334</f>
        <v>0</v>
      </c>
      <c r="AG391" s="1">
        <v>0</v>
      </c>
      <c r="AH391" s="1">
        <v>603571.42857142852</v>
      </c>
      <c r="AI391" s="1">
        <v>0</v>
      </c>
      <c r="AJ391" s="1">
        <v>0</v>
      </c>
      <c r="AK391" s="1">
        <v>-603571.42857142852</v>
      </c>
      <c r="AL391" s="1">
        <v>0</v>
      </c>
    </row>
    <row r="392" spans="2:38" hidden="1">
      <c r="B392" s="7"/>
      <c r="H392" s="1" t="s">
        <v>181</v>
      </c>
      <c r="I392" s="55">
        <f>+I385+1</f>
        <v>6</v>
      </c>
      <c r="J392" s="55"/>
      <c r="K392" s="1" t="s">
        <v>182</v>
      </c>
      <c r="Q392" s="1">
        <f t="shared" si="68"/>
        <v>0</v>
      </c>
      <c r="R392" s="1">
        <f t="shared" si="69"/>
        <v>35403061.224489793</v>
      </c>
      <c r="S392" s="1">
        <f t="shared" si="70"/>
        <v>66085714285.714287</v>
      </c>
      <c r="T392" s="1">
        <f t="shared" si="71"/>
        <v>0</v>
      </c>
      <c r="U392" s="1">
        <f t="shared" si="72"/>
        <v>-35403061.224489793</v>
      </c>
      <c r="V392" s="1">
        <f t="shared" si="73"/>
        <v>33042857142.857143</v>
      </c>
      <c r="W392" s="55" t="s">
        <v>183</v>
      </c>
      <c r="X392" s="55"/>
      <c r="Y392" s="1">
        <f t="shared" si="74"/>
        <v>0</v>
      </c>
      <c r="Z392" s="1">
        <f t="shared" si="75"/>
        <v>0</v>
      </c>
      <c r="AA392" s="1">
        <f t="shared" si="76"/>
        <v>1</v>
      </c>
      <c r="AB392" s="1">
        <f t="shared" si="77"/>
        <v>0</v>
      </c>
      <c r="AC392" s="1">
        <f t="shared" si="78"/>
        <v>0</v>
      </c>
      <c r="AD392" s="1">
        <f t="shared" si="79"/>
        <v>0</v>
      </c>
      <c r="AE392" s="55" t="s">
        <v>171</v>
      </c>
      <c r="AF392" s="55"/>
      <c r="AG392" s="1">
        <v>35403061.224489793</v>
      </c>
      <c r="AH392" s="1">
        <v>0</v>
      </c>
      <c r="AI392" s="1">
        <v>66085714285.714287</v>
      </c>
      <c r="AJ392" s="1">
        <v>-35403061.224489793</v>
      </c>
      <c r="AK392" s="1">
        <v>0</v>
      </c>
      <c r="AL392" s="1">
        <v>33042857142.857143</v>
      </c>
    </row>
    <row r="393" spans="2:38" hidden="1">
      <c r="B393" s="7"/>
      <c r="Q393" s="1">
        <f t="shared" si="68"/>
        <v>-603571.42857142852</v>
      </c>
      <c r="R393" s="1">
        <f t="shared" si="69"/>
        <v>0</v>
      </c>
      <c r="S393" s="1">
        <f t="shared" si="70"/>
        <v>0</v>
      </c>
      <c r="T393" s="1">
        <f t="shared" si="71"/>
        <v>603571.42857142852</v>
      </c>
      <c r="U393" s="1">
        <f t="shared" si="72"/>
        <v>0</v>
      </c>
      <c r="V393" s="1">
        <f t="shared" si="73"/>
        <v>0</v>
      </c>
      <c r="Y393" s="1">
        <f t="shared" si="74"/>
        <v>0</v>
      </c>
      <c r="Z393" s="1">
        <f t="shared" si="75"/>
        <v>0</v>
      </c>
      <c r="AA393" s="1">
        <f t="shared" si="76"/>
        <v>0</v>
      </c>
      <c r="AB393" s="1">
        <f t="shared" si="77"/>
        <v>0</v>
      </c>
      <c r="AC393" s="1">
        <f t="shared" si="78"/>
        <v>-1</v>
      </c>
      <c r="AD393" s="1">
        <f t="shared" si="79"/>
        <v>0</v>
      </c>
      <c r="AG393" s="1">
        <v>-25287.900874635568</v>
      </c>
      <c r="AH393" s="1">
        <v>0</v>
      </c>
      <c r="AI393" s="1">
        <v>-35403061.224489793</v>
      </c>
      <c r="AJ393" s="1">
        <v>25287.900874635568</v>
      </c>
      <c r="AK393" s="1">
        <v>0</v>
      </c>
      <c r="AL393" s="1">
        <v>-35403061.224489793</v>
      </c>
    </row>
    <row r="394" spans="2:38" hidden="1">
      <c r="B394" s="7"/>
      <c r="Q394" s="1">
        <f t="shared" si="68"/>
        <v>0</v>
      </c>
      <c r="R394" s="1">
        <f t="shared" si="69"/>
        <v>-25287.900874635568</v>
      </c>
      <c r="S394" s="1">
        <f t="shared" si="70"/>
        <v>-35403061.224489793</v>
      </c>
      <c r="T394" s="1">
        <f t="shared" si="71"/>
        <v>0</v>
      </c>
      <c r="U394" s="1">
        <f t="shared" si="72"/>
        <v>25287.900874635568</v>
      </c>
      <c r="V394" s="1">
        <f t="shared" si="73"/>
        <v>-35403061.224489793</v>
      </c>
      <c r="Y394" s="1">
        <f t="shared" si="74"/>
        <v>0</v>
      </c>
      <c r="Z394" s="1">
        <f t="shared" si="75"/>
        <v>0</v>
      </c>
      <c r="AA394" s="1">
        <f t="shared" si="76"/>
        <v>0</v>
      </c>
      <c r="AB394" s="1">
        <f t="shared" si="77"/>
        <v>1</v>
      </c>
      <c r="AC394" s="1">
        <f t="shared" si="78"/>
        <v>0</v>
      </c>
      <c r="AD394" s="1">
        <f t="shared" si="79"/>
        <v>0</v>
      </c>
      <c r="AG394" s="1">
        <v>0</v>
      </c>
      <c r="AH394" s="1">
        <v>-603571.42857142852</v>
      </c>
      <c r="AI394" s="1">
        <v>0</v>
      </c>
      <c r="AJ394" s="1">
        <v>0</v>
      </c>
      <c r="AK394" s="1">
        <v>603571.42857142852</v>
      </c>
      <c r="AL394" s="1">
        <v>0</v>
      </c>
    </row>
    <row r="395" spans="2:38" hidden="1">
      <c r="B395" s="7"/>
      <c r="Q395" s="1">
        <f t="shared" si="68"/>
        <v>0</v>
      </c>
      <c r="R395" s="1">
        <f t="shared" si="69"/>
        <v>35403061.224489793</v>
      </c>
      <c r="S395" s="1">
        <f t="shared" si="70"/>
        <v>33042857142.857143</v>
      </c>
      <c r="T395" s="1">
        <f t="shared" si="71"/>
        <v>0</v>
      </c>
      <c r="U395" s="1">
        <f t="shared" si="72"/>
        <v>-35403061.224489793</v>
      </c>
      <c r="V395" s="1">
        <f t="shared" si="73"/>
        <v>66085714285.714287</v>
      </c>
      <c r="Y395" s="1">
        <f t="shared" si="74"/>
        <v>0</v>
      </c>
      <c r="Z395" s="1">
        <f t="shared" si="75"/>
        <v>0</v>
      </c>
      <c r="AA395" s="1">
        <f t="shared" si="76"/>
        <v>0</v>
      </c>
      <c r="AB395" s="1">
        <f t="shared" si="77"/>
        <v>0</v>
      </c>
      <c r="AC395" s="1">
        <f t="shared" si="78"/>
        <v>0</v>
      </c>
      <c r="AD395" s="1">
        <f t="shared" si="79"/>
        <v>1</v>
      </c>
      <c r="AG395" s="1">
        <v>35403061.224489793</v>
      </c>
      <c r="AH395" s="1">
        <v>0</v>
      </c>
      <c r="AI395" s="1">
        <v>33042857142.857143</v>
      </c>
      <c r="AJ395" s="1">
        <v>-35403061.224489793</v>
      </c>
      <c r="AK395" s="1">
        <v>0</v>
      </c>
      <c r="AL395" s="1">
        <v>66085714285.714287</v>
      </c>
    </row>
    <row r="396" spans="2:38" hidden="1">
      <c r="B396" s="7"/>
    </row>
    <row r="397" spans="2:38" hidden="1">
      <c r="B397" s="7"/>
      <c r="Q397" s="1">
        <f t="shared" ref="Q397:Q402" si="80">+K225</f>
        <v>563333.33333333337</v>
      </c>
      <c r="R397" s="1">
        <f t="shared" ref="R397:R402" si="81">+P225</f>
        <v>0</v>
      </c>
      <c r="S397" s="1">
        <f t="shared" ref="S397:S402" si="82">+U225</f>
        <v>0</v>
      </c>
      <c r="T397" s="1">
        <f t="shared" ref="T397:T402" si="83">+Z225</f>
        <v>-563333.33333333337</v>
      </c>
      <c r="U397" s="1">
        <f t="shared" ref="U397:U402" si="84">+AE225</f>
        <v>0</v>
      </c>
      <c r="V397" s="1">
        <f t="shared" ref="V397:V402" si="85">+AJ225</f>
        <v>0</v>
      </c>
      <c r="Y397" s="1">
        <f>+Y390</f>
        <v>0</v>
      </c>
      <c r="Z397" s="1">
        <f t="shared" ref="Z397:AD397" si="86">+Z390</f>
        <v>-1</v>
      </c>
      <c r="AA397" s="1">
        <f t="shared" si="86"/>
        <v>0</v>
      </c>
      <c r="AB397" s="1">
        <f t="shared" si="86"/>
        <v>0</v>
      </c>
      <c r="AC397" s="1">
        <f t="shared" si="86"/>
        <v>0</v>
      </c>
      <c r="AD397" s="1">
        <f t="shared" si="86"/>
        <v>0</v>
      </c>
      <c r="AG397" s="1" cm="1">
        <f t="array" ref="AG397:AL402">MMULT(MMULT(TRANSPOSE(Y397:AD402),Q397:V402),Y397:AD402)</f>
        <v>20560</v>
      </c>
      <c r="AH397" s="1">
        <v>0</v>
      </c>
      <c r="AI397" s="1">
        <v>30840000</v>
      </c>
      <c r="AJ397" s="1">
        <v>-20560</v>
      </c>
      <c r="AK397" s="1">
        <v>0</v>
      </c>
      <c r="AL397" s="1">
        <v>30840000</v>
      </c>
    </row>
    <row r="398" spans="2:38" hidden="1">
      <c r="B398" s="7"/>
      <c r="Q398" s="1">
        <f t="shared" si="80"/>
        <v>0</v>
      </c>
      <c r="R398" s="1">
        <f t="shared" si="81"/>
        <v>20560</v>
      </c>
      <c r="S398" s="1">
        <f t="shared" si="82"/>
        <v>30840000</v>
      </c>
      <c r="T398" s="1">
        <f t="shared" si="83"/>
        <v>0</v>
      </c>
      <c r="U398" s="1">
        <f t="shared" si="84"/>
        <v>-20560</v>
      </c>
      <c r="V398" s="1">
        <f t="shared" si="85"/>
        <v>30840000</v>
      </c>
      <c r="Y398" s="1">
        <f t="shared" ref="Y398:AD398" si="87">+Y391</f>
        <v>1</v>
      </c>
      <c r="Z398" s="1">
        <f t="shared" si="87"/>
        <v>0</v>
      </c>
      <c r="AA398" s="1">
        <f t="shared" si="87"/>
        <v>0</v>
      </c>
      <c r="AB398" s="1">
        <f t="shared" si="87"/>
        <v>0</v>
      </c>
      <c r="AC398" s="1">
        <f t="shared" si="87"/>
        <v>0</v>
      </c>
      <c r="AD398" s="1">
        <f t="shared" si="87"/>
        <v>0</v>
      </c>
      <c r="AG398" s="1">
        <v>0</v>
      </c>
      <c r="AH398" s="1">
        <v>563333.33333333337</v>
      </c>
      <c r="AI398" s="1">
        <v>0</v>
      </c>
      <c r="AJ398" s="1">
        <v>0</v>
      </c>
      <c r="AK398" s="1">
        <v>-563333.33333333337</v>
      </c>
      <c r="AL398" s="1">
        <v>0</v>
      </c>
    </row>
    <row r="399" spans="2:38" hidden="1">
      <c r="B399" s="7"/>
      <c r="H399" s="1" t="s">
        <v>181</v>
      </c>
      <c r="I399" s="55">
        <f>+I392+1</f>
        <v>7</v>
      </c>
      <c r="J399" s="55"/>
      <c r="K399" s="1" t="s">
        <v>182</v>
      </c>
      <c r="Q399" s="1">
        <f t="shared" si="80"/>
        <v>0</v>
      </c>
      <c r="R399" s="1">
        <f t="shared" si="81"/>
        <v>30840000</v>
      </c>
      <c r="S399" s="1">
        <f t="shared" si="82"/>
        <v>61680000000</v>
      </c>
      <c r="T399" s="1">
        <f t="shared" si="83"/>
        <v>0</v>
      </c>
      <c r="U399" s="1">
        <f t="shared" si="84"/>
        <v>-30840000</v>
      </c>
      <c r="V399" s="1">
        <f t="shared" si="85"/>
        <v>30840000000</v>
      </c>
      <c r="W399" s="55" t="s">
        <v>183</v>
      </c>
      <c r="X399" s="55"/>
      <c r="Y399" s="1">
        <f t="shared" ref="Y399:AD399" si="88">+Y392</f>
        <v>0</v>
      </c>
      <c r="Z399" s="1">
        <f t="shared" si="88"/>
        <v>0</v>
      </c>
      <c r="AA399" s="1">
        <f t="shared" si="88"/>
        <v>1</v>
      </c>
      <c r="AB399" s="1">
        <f t="shared" si="88"/>
        <v>0</v>
      </c>
      <c r="AC399" s="1">
        <f t="shared" si="88"/>
        <v>0</v>
      </c>
      <c r="AD399" s="1">
        <f t="shared" si="88"/>
        <v>0</v>
      </c>
      <c r="AE399" s="55" t="s">
        <v>171</v>
      </c>
      <c r="AF399" s="55"/>
      <c r="AG399" s="1">
        <v>30840000</v>
      </c>
      <c r="AH399" s="1">
        <v>0</v>
      </c>
      <c r="AI399" s="1">
        <v>61680000000</v>
      </c>
      <c r="AJ399" s="1">
        <v>-30840000</v>
      </c>
      <c r="AK399" s="1">
        <v>0</v>
      </c>
      <c r="AL399" s="1">
        <v>30840000000</v>
      </c>
    </row>
    <row r="400" spans="2:38" hidden="1">
      <c r="B400" s="7"/>
      <c r="Q400" s="1">
        <f t="shared" si="80"/>
        <v>-563333.33333333337</v>
      </c>
      <c r="R400" s="1">
        <f t="shared" si="81"/>
        <v>0</v>
      </c>
      <c r="S400" s="1">
        <f t="shared" si="82"/>
        <v>0</v>
      </c>
      <c r="T400" s="1">
        <f t="shared" si="83"/>
        <v>563333.33333333337</v>
      </c>
      <c r="U400" s="1">
        <f t="shared" si="84"/>
        <v>0</v>
      </c>
      <c r="V400" s="1">
        <f t="shared" si="85"/>
        <v>0</v>
      </c>
      <c r="Y400" s="1">
        <f t="shared" ref="Y400:AD400" si="89">+Y393</f>
        <v>0</v>
      </c>
      <c r="Z400" s="1">
        <f t="shared" si="89"/>
        <v>0</v>
      </c>
      <c r="AA400" s="1">
        <f t="shared" si="89"/>
        <v>0</v>
      </c>
      <c r="AB400" s="1">
        <f t="shared" si="89"/>
        <v>0</v>
      </c>
      <c r="AC400" s="1">
        <f t="shared" si="89"/>
        <v>-1</v>
      </c>
      <c r="AD400" s="1">
        <f t="shared" si="89"/>
        <v>0</v>
      </c>
      <c r="AG400" s="1">
        <v>-20560</v>
      </c>
      <c r="AH400" s="1">
        <v>0</v>
      </c>
      <c r="AI400" s="1">
        <v>-30840000</v>
      </c>
      <c r="AJ400" s="1">
        <v>20560</v>
      </c>
      <c r="AK400" s="1">
        <v>0</v>
      </c>
      <c r="AL400" s="1">
        <v>-30840000</v>
      </c>
    </row>
    <row r="401" spans="2:38" hidden="1">
      <c r="B401" s="7"/>
      <c r="Q401" s="1">
        <f t="shared" si="80"/>
        <v>0</v>
      </c>
      <c r="R401" s="1">
        <f t="shared" si="81"/>
        <v>-20560</v>
      </c>
      <c r="S401" s="1">
        <f t="shared" si="82"/>
        <v>-30840000</v>
      </c>
      <c r="T401" s="1">
        <f t="shared" si="83"/>
        <v>0</v>
      </c>
      <c r="U401" s="1">
        <f t="shared" si="84"/>
        <v>20560</v>
      </c>
      <c r="V401" s="1">
        <f t="shared" si="85"/>
        <v>-30840000</v>
      </c>
      <c r="Y401" s="1">
        <f t="shared" ref="Y401:AD401" si="90">+Y394</f>
        <v>0</v>
      </c>
      <c r="Z401" s="1">
        <f t="shared" si="90"/>
        <v>0</v>
      </c>
      <c r="AA401" s="1">
        <f t="shared" si="90"/>
        <v>0</v>
      </c>
      <c r="AB401" s="1">
        <f t="shared" si="90"/>
        <v>1</v>
      </c>
      <c r="AC401" s="1">
        <f t="shared" si="90"/>
        <v>0</v>
      </c>
      <c r="AD401" s="1">
        <f t="shared" si="90"/>
        <v>0</v>
      </c>
      <c r="AG401" s="1">
        <v>0</v>
      </c>
      <c r="AH401" s="1">
        <v>-563333.33333333337</v>
      </c>
      <c r="AI401" s="1">
        <v>0</v>
      </c>
      <c r="AJ401" s="1">
        <v>0</v>
      </c>
      <c r="AK401" s="1">
        <v>563333.33333333337</v>
      </c>
      <c r="AL401" s="1">
        <v>0</v>
      </c>
    </row>
    <row r="402" spans="2:38" hidden="1">
      <c r="B402" s="7"/>
      <c r="Q402" s="1">
        <f t="shared" si="80"/>
        <v>0</v>
      </c>
      <c r="R402" s="1">
        <f t="shared" si="81"/>
        <v>30840000</v>
      </c>
      <c r="S402" s="1">
        <f t="shared" si="82"/>
        <v>30840000000</v>
      </c>
      <c r="T402" s="1">
        <f t="shared" si="83"/>
        <v>0</v>
      </c>
      <c r="U402" s="1">
        <f t="shared" si="84"/>
        <v>-30840000</v>
      </c>
      <c r="V402" s="1">
        <f t="shared" si="85"/>
        <v>61680000000</v>
      </c>
      <c r="Y402" s="1">
        <f t="shared" ref="Y402:AD402" si="91">+Y395</f>
        <v>0</v>
      </c>
      <c r="Z402" s="1">
        <f t="shared" si="91"/>
        <v>0</v>
      </c>
      <c r="AA402" s="1">
        <f t="shared" si="91"/>
        <v>0</v>
      </c>
      <c r="AB402" s="1">
        <f t="shared" si="91"/>
        <v>0</v>
      </c>
      <c r="AC402" s="1">
        <f t="shared" si="91"/>
        <v>0</v>
      </c>
      <c r="AD402" s="1">
        <f t="shared" si="91"/>
        <v>1</v>
      </c>
      <c r="AG402" s="1">
        <v>30840000</v>
      </c>
      <c r="AH402" s="1">
        <v>0</v>
      </c>
      <c r="AI402" s="1">
        <v>30840000000</v>
      </c>
      <c r="AJ402" s="1">
        <v>-30840000</v>
      </c>
      <c r="AK402" s="1">
        <v>0</v>
      </c>
      <c r="AL402" s="1">
        <v>61680000000</v>
      </c>
    </row>
    <row r="403" spans="2:38" hidden="1">
      <c r="B403" s="7"/>
    </row>
    <row r="404" spans="2:38" hidden="1">
      <c r="B404" s="7"/>
      <c r="Q404" s="1">
        <f t="shared" ref="Q404:Q409" si="92">+K232</f>
        <v>482857.14285714284</v>
      </c>
      <c r="R404" s="1">
        <f t="shared" ref="R404:R409" si="93">+P232</f>
        <v>0</v>
      </c>
      <c r="S404" s="1">
        <f t="shared" ref="S404:S409" si="94">+U232</f>
        <v>0</v>
      </c>
      <c r="T404" s="1">
        <f t="shared" ref="T404:T409" si="95">+Z232</f>
        <v>-482857.14285714284</v>
      </c>
      <c r="U404" s="1">
        <f t="shared" ref="U404:U409" si="96">+AE232</f>
        <v>0</v>
      </c>
      <c r="V404" s="1">
        <f t="shared" ref="V404:V409" si="97">+AJ232</f>
        <v>0</v>
      </c>
      <c r="Y404" s="1">
        <f>+Y397</f>
        <v>0</v>
      </c>
      <c r="Z404" s="1">
        <f t="shared" ref="Z404:AD404" si="98">+Z397</f>
        <v>-1</v>
      </c>
      <c r="AA404" s="1">
        <f t="shared" si="98"/>
        <v>0</v>
      </c>
      <c r="AB404" s="1">
        <f t="shared" si="98"/>
        <v>0</v>
      </c>
      <c r="AC404" s="1">
        <f t="shared" si="98"/>
        <v>0</v>
      </c>
      <c r="AD404" s="1">
        <f t="shared" si="98"/>
        <v>0</v>
      </c>
      <c r="AG404" s="1" cm="1">
        <f t="array" ref="AG404:AL409">MMULT(MMULT(TRANSPOSE(Y404:AD409),Q404:V409),Y404:AD409)</f>
        <v>12947.405247813411</v>
      </c>
      <c r="AH404" s="1">
        <v>0</v>
      </c>
      <c r="AI404" s="1">
        <v>22657959.183673471</v>
      </c>
      <c r="AJ404" s="1">
        <v>-12947.405247813411</v>
      </c>
      <c r="AK404" s="1">
        <v>0</v>
      </c>
      <c r="AL404" s="1">
        <v>22657959.183673471</v>
      </c>
    </row>
    <row r="405" spans="2:38" hidden="1">
      <c r="B405" s="7"/>
      <c r="Q405" s="1">
        <f t="shared" si="92"/>
        <v>0</v>
      </c>
      <c r="R405" s="1">
        <f t="shared" si="93"/>
        <v>12947.405247813411</v>
      </c>
      <c r="S405" s="1">
        <f t="shared" si="94"/>
        <v>22657959.183673471</v>
      </c>
      <c r="T405" s="1">
        <f t="shared" si="95"/>
        <v>0</v>
      </c>
      <c r="U405" s="1">
        <f t="shared" si="96"/>
        <v>-12947.405247813411</v>
      </c>
      <c r="V405" s="1">
        <f t="shared" si="97"/>
        <v>22657959.183673471</v>
      </c>
      <c r="Y405" s="1">
        <f t="shared" ref="Y405:AD405" si="99">+Y398</f>
        <v>1</v>
      </c>
      <c r="Z405" s="1">
        <f t="shared" si="99"/>
        <v>0</v>
      </c>
      <c r="AA405" s="1">
        <f t="shared" si="99"/>
        <v>0</v>
      </c>
      <c r="AB405" s="1">
        <f t="shared" si="99"/>
        <v>0</v>
      </c>
      <c r="AC405" s="1">
        <f t="shared" si="99"/>
        <v>0</v>
      </c>
      <c r="AD405" s="1">
        <f t="shared" si="99"/>
        <v>0</v>
      </c>
      <c r="AG405" s="1">
        <v>0</v>
      </c>
      <c r="AH405" s="1">
        <v>482857.14285714284</v>
      </c>
      <c r="AI405" s="1">
        <v>0</v>
      </c>
      <c r="AJ405" s="1">
        <v>0</v>
      </c>
      <c r="AK405" s="1">
        <v>-482857.14285714284</v>
      </c>
      <c r="AL405" s="1">
        <v>0</v>
      </c>
    </row>
    <row r="406" spans="2:38" hidden="1">
      <c r="B406" s="7"/>
      <c r="H406" s="1" t="s">
        <v>181</v>
      </c>
      <c r="I406" s="55">
        <f>+I399+1</f>
        <v>8</v>
      </c>
      <c r="J406" s="55"/>
      <c r="K406" s="1" t="s">
        <v>182</v>
      </c>
      <c r="Q406" s="1">
        <f t="shared" si="92"/>
        <v>0</v>
      </c>
      <c r="R406" s="1">
        <f t="shared" si="93"/>
        <v>22657959.183673471</v>
      </c>
      <c r="S406" s="1">
        <f t="shared" si="94"/>
        <v>52868571428.571426</v>
      </c>
      <c r="T406" s="1">
        <f t="shared" si="95"/>
        <v>0</v>
      </c>
      <c r="U406" s="1">
        <f t="shared" si="96"/>
        <v>-22657959.183673471</v>
      </c>
      <c r="V406" s="1">
        <f t="shared" si="97"/>
        <v>26434285714.285713</v>
      </c>
      <c r="W406" s="55" t="s">
        <v>183</v>
      </c>
      <c r="X406" s="55"/>
      <c r="Y406" s="1">
        <f t="shared" ref="Y406:AD406" si="100">+Y399</f>
        <v>0</v>
      </c>
      <c r="Z406" s="1">
        <f t="shared" si="100"/>
        <v>0</v>
      </c>
      <c r="AA406" s="1">
        <f t="shared" si="100"/>
        <v>1</v>
      </c>
      <c r="AB406" s="1">
        <f t="shared" si="100"/>
        <v>0</v>
      </c>
      <c r="AC406" s="1">
        <f t="shared" si="100"/>
        <v>0</v>
      </c>
      <c r="AD406" s="1">
        <f t="shared" si="100"/>
        <v>0</v>
      </c>
      <c r="AE406" s="55" t="s">
        <v>171</v>
      </c>
      <c r="AF406" s="55"/>
      <c r="AG406" s="1">
        <v>22657959.183673471</v>
      </c>
      <c r="AH406" s="1">
        <v>0</v>
      </c>
      <c r="AI406" s="1">
        <v>52868571428.571426</v>
      </c>
      <c r="AJ406" s="1">
        <v>-22657959.183673471</v>
      </c>
      <c r="AK406" s="1">
        <v>0</v>
      </c>
      <c r="AL406" s="1">
        <v>26434285714.285713</v>
      </c>
    </row>
    <row r="407" spans="2:38" hidden="1">
      <c r="B407" s="7"/>
      <c r="Q407" s="1">
        <f t="shared" si="92"/>
        <v>-482857.14285714284</v>
      </c>
      <c r="R407" s="1">
        <f t="shared" si="93"/>
        <v>0</v>
      </c>
      <c r="S407" s="1">
        <f t="shared" si="94"/>
        <v>0</v>
      </c>
      <c r="T407" s="1">
        <f t="shared" si="95"/>
        <v>482857.14285714284</v>
      </c>
      <c r="U407" s="1">
        <f t="shared" si="96"/>
        <v>0</v>
      </c>
      <c r="V407" s="1">
        <f t="shared" si="97"/>
        <v>0</v>
      </c>
      <c r="Y407" s="1">
        <f t="shared" ref="Y407:AD407" si="101">+Y400</f>
        <v>0</v>
      </c>
      <c r="Z407" s="1">
        <f t="shared" si="101"/>
        <v>0</v>
      </c>
      <c r="AA407" s="1">
        <f t="shared" si="101"/>
        <v>0</v>
      </c>
      <c r="AB407" s="1">
        <f t="shared" si="101"/>
        <v>0</v>
      </c>
      <c r="AC407" s="1">
        <f t="shared" si="101"/>
        <v>-1</v>
      </c>
      <c r="AD407" s="1">
        <f t="shared" si="101"/>
        <v>0</v>
      </c>
      <c r="AG407" s="1">
        <v>-12947.405247813411</v>
      </c>
      <c r="AH407" s="1">
        <v>0</v>
      </c>
      <c r="AI407" s="1">
        <v>-22657959.183673471</v>
      </c>
      <c r="AJ407" s="1">
        <v>12947.405247813411</v>
      </c>
      <c r="AK407" s="1">
        <v>0</v>
      </c>
      <c r="AL407" s="1">
        <v>-22657959.183673471</v>
      </c>
    </row>
    <row r="408" spans="2:38" hidden="1">
      <c r="B408" s="7"/>
      <c r="Q408" s="1">
        <f t="shared" si="92"/>
        <v>0</v>
      </c>
      <c r="R408" s="1">
        <f t="shared" si="93"/>
        <v>-12947.405247813411</v>
      </c>
      <c r="S408" s="1">
        <f t="shared" si="94"/>
        <v>-22657959.183673471</v>
      </c>
      <c r="T408" s="1">
        <f t="shared" si="95"/>
        <v>0</v>
      </c>
      <c r="U408" s="1">
        <f t="shared" si="96"/>
        <v>12947.405247813411</v>
      </c>
      <c r="V408" s="1">
        <f t="shared" si="97"/>
        <v>-22657959.183673471</v>
      </c>
      <c r="Y408" s="1">
        <f t="shared" ref="Y408:AD408" si="102">+Y401</f>
        <v>0</v>
      </c>
      <c r="Z408" s="1">
        <f t="shared" si="102"/>
        <v>0</v>
      </c>
      <c r="AA408" s="1">
        <f t="shared" si="102"/>
        <v>0</v>
      </c>
      <c r="AB408" s="1">
        <f t="shared" si="102"/>
        <v>1</v>
      </c>
      <c r="AC408" s="1">
        <f t="shared" si="102"/>
        <v>0</v>
      </c>
      <c r="AD408" s="1">
        <f t="shared" si="102"/>
        <v>0</v>
      </c>
      <c r="AG408" s="1">
        <v>0</v>
      </c>
      <c r="AH408" s="1">
        <v>-482857.14285714284</v>
      </c>
      <c r="AI408" s="1">
        <v>0</v>
      </c>
      <c r="AJ408" s="1">
        <v>0</v>
      </c>
      <c r="AK408" s="1">
        <v>482857.14285714284</v>
      </c>
      <c r="AL408" s="1">
        <v>0</v>
      </c>
    </row>
    <row r="409" spans="2:38" hidden="1">
      <c r="B409" s="7"/>
      <c r="Q409" s="1">
        <f t="shared" si="92"/>
        <v>0</v>
      </c>
      <c r="R409" s="1">
        <f t="shared" si="93"/>
        <v>22657959.183673471</v>
      </c>
      <c r="S409" s="1">
        <f t="shared" si="94"/>
        <v>26434285714.285713</v>
      </c>
      <c r="T409" s="1">
        <f t="shared" si="95"/>
        <v>0</v>
      </c>
      <c r="U409" s="1">
        <f t="shared" si="96"/>
        <v>-22657959.183673471</v>
      </c>
      <c r="V409" s="1">
        <f t="shared" si="97"/>
        <v>52868571428.571426</v>
      </c>
      <c r="Y409" s="1">
        <f t="shared" ref="Y409:AD409" si="103">+Y402</f>
        <v>0</v>
      </c>
      <c r="Z409" s="1">
        <f t="shared" si="103"/>
        <v>0</v>
      </c>
      <c r="AA409" s="1">
        <f t="shared" si="103"/>
        <v>0</v>
      </c>
      <c r="AB409" s="1">
        <f t="shared" si="103"/>
        <v>0</v>
      </c>
      <c r="AC409" s="1">
        <f t="shared" si="103"/>
        <v>0</v>
      </c>
      <c r="AD409" s="1">
        <f t="shared" si="103"/>
        <v>1</v>
      </c>
      <c r="AG409" s="1">
        <v>22657959.183673471</v>
      </c>
      <c r="AH409" s="1">
        <v>0</v>
      </c>
      <c r="AI409" s="1">
        <v>26434285714.285713</v>
      </c>
      <c r="AJ409" s="1">
        <v>-22657959.183673471</v>
      </c>
      <c r="AK409" s="1">
        <v>0</v>
      </c>
      <c r="AL409" s="1">
        <v>52868571428.571426</v>
      </c>
    </row>
    <row r="410" spans="2:38" hidden="1">
      <c r="B410" s="7"/>
    </row>
    <row r="411" spans="2:38" hidden="1">
      <c r="B411" s="7"/>
      <c r="Q411" s="1">
        <f t="shared" ref="Q411:Q416" si="104">+K239</f>
        <v>444736.84210526315</v>
      </c>
      <c r="R411" s="1">
        <f t="shared" ref="R411:R416" si="105">+P239</f>
        <v>0</v>
      </c>
      <c r="S411" s="1">
        <f t="shared" ref="S411:S416" si="106">+U239</f>
        <v>0</v>
      </c>
      <c r="T411" s="1">
        <f t="shared" ref="T411:T416" si="107">+Z239</f>
        <v>-444736.84210526315</v>
      </c>
      <c r="U411" s="1">
        <f t="shared" ref="U411:U416" si="108">+AE239</f>
        <v>0</v>
      </c>
      <c r="V411" s="1">
        <f t="shared" ref="V411:V416" si="109">+AJ239</f>
        <v>0</v>
      </c>
      <c r="Y411" s="1">
        <f>+Y404</f>
        <v>0</v>
      </c>
      <c r="Z411" s="1">
        <f t="shared" ref="Z411:AD411" si="110">+Z404</f>
        <v>-1</v>
      </c>
      <c r="AA411" s="1">
        <f t="shared" si="110"/>
        <v>0</v>
      </c>
      <c r="AB411" s="1">
        <f t="shared" si="110"/>
        <v>0</v>
      </c>
      <c r="AC411" s="1">
        <f t="shared" si="110"/>
        <v>0</v>
      </c>
      <c r="AD411" s="1">
        <f t="shared" si="110"/>
        <v>0</v>
      </c>
      <c r="AG411" s="1" cm="1">
        <f t="array" ref="AG411:AL416">MMULT(MMULT(TRANSPOSE(Y411:AD416),Q411:V416),Y411:AD416)</f>
        <v>10116.635077999708</v>
      </c>
      <c r="AH411" s="1">
        <v>0</v>
      </c>
      <c r="AI411" s="1">
        <v>19221606.648199446</v>
      </c>
      <c r="AJ411" s="1">
        <v>-10116.635077999708</v>
      </c>
      <c r="AK411" s="1">
        <v>0</v>
      </c>
      <c r="AL411" s="1">
        <v>19221606.648199446</v>
      </c>
    </row>
    <row r="412" spans="2:38" hidden="1">
      <c r="B412" s="7"/>
      <c r="Q412" s="1">
        <f t="shared" si="104"/>
        <v>0</v>
      </c>
      <c r="R412" s="1">
        <f t="shared" si="105"/>
        <v>10116.635077999708</v>
      </c>
      <c r="S412" s="1">
        <f t="shared" si="106"/>
        <v>19221606.648199446</v>
      </c>
      <c r="T412" s="1">
        <f t="shared" si="107"/>
        <v>0</v>
      </c>
      <c r="U412" s="1">
        <f t="shared" si="108"/>
        <v>-10116.635077999708</v>
      </c>
      <c r="V412" s="1">
        <f t="shared" si="109"/>
        <v>19221606.648199446</v>
      </c>
      <c r="Y412" s="1">
        <f t="shared" ref="Y412:AD412" si="111">+Y405</f>
        <v>1</v>
      </c>
      <c r="Z412" s="1">
        <f t="shared" si="111"/>
        <v>0</v>
      </c>
      <c r="AA412" s="1">
        <f t="shared" si="111"/>
        <v>0</v>
      </c>
      <c r="AB412" s="1">
        <f t="shared" si="111"/>
        <v>0</v>
      </c>
      <c r="AC412" s="1">
        <f t="shared" si="111"/>
        <v>0</v>
      </c>
      <c r="AD412" s="1">
        <f t="shared" si="111"/>
        <v>0</v>
      </c>
      <c r="AG412" s="1">
        <v>0</v>
      </c>
      <c r="AH412" s="1">
        <v>444736.84210526315</v>
      </c>
      <c r="AI412" s="1">
        <v>0</v>
      </c>
      <c r="AJ412" s="1">
        <v>0</v>
      </c>
      <c r="AK412" s="1">
        <v>-444736.84210526315</v>
      </c>
      <c r="AL412" s="1">
        <v>0</v>
      </c>
    </row>
    <row r="413" spans="2:38" hidden="1">
      <c r="B413" s="7"/>
      <c r="H413" s="1" t="s">
        <v>181</v>
      </c>
      <c r="I413" s="55">
        <f>+I406+1</f>
        <v>9</v>
      </c>
      <c r="J413" s="55"/>
      <c r="K413" s="1" t="s">
        <v>182</v>
      </c>
      <c r="Q413" s="1">
        <f t="shared" si="104"/>
        <v>0</v>
      </c>
      <c r="R413" s="1">
        <f t="shared" si="105"/>
        <v>19221606.648199446</v>
      </c>
      <c r="S413" s="1">
        <f t="shared" si="106"/>
        <v>48694736842.105263</v>
      </c>
      <c r="T413" s="1">
        <f t="shared" si="107"/>
        <v>0</v>
      </c>
      <c r="U413" s="1">
        <f t="shared" si="108"/>
        <v>-19221606.648199446</v>
      </c>
      <c r="V413" s="1">
        <f t="shared" si="109"/>
        <v>24347368421.052631</v>
      </c>
      <c r="W413" s="55" t="s">
        <v>183</v>
      </c>
      <c r="X413" s="55"/>
      <c r="Y413" s="1">
        <f t="shared" ref="Y413:AD413" si="112">+Y406</f>
        <v>0</v>
      </c>
      <c r="Z413" s="1">
        <f t="shared" si="112"/>
        <v>0</v>
      </c>
      <c r="AA413" s="1">
        <f t="shared" si="112"/>
        <v>1</v>
      </c>
      <c r="AB413" s="1">
        <f t="shared" si="112"/>
        <v>0</v>
      </c>
      <c r="AC413" s="1">
        <f t="shared" si="112"/>
        <v>0</v>
      </c>
      <c r="AD413" s="1">
        <f t="shared" si="112"/>
        <v>0</v>
      </c>
      <c r="AE413" s="55" t="s">
        <v>171</v>
      </c>
      <c r="AF413" s="55"/>
      <c r="AG413" s="1">
        <v>19221606.648199446</v>
      </c>
      <c r="AH413" s="1">
        <v>0</v>
      </c>
      <c r="AI413" s="1">
        <v>48694736842.105263</v>
      </c>
      <c r="AJ413" s="1">
        <v>-19221606.648199446</v>
      </c>
      <c r="AK413" s="1">
        <v>0</v>
      </c>
      <c r="AL413" s="1">
        <v>24347368421.052631</v>
      </c>
    </row>
    <row r="414" spans="2:38" hidden="1">
      <c r="B414" s="7"/>
      <c r="Q414" s="1">
        <f t="shared" si="104"/>
        <v>-444736.84210526315</v>
      </c>
      <c r="R414" s="1">
        <f t="shared" si="105"/>
        <v>0</v>
      </c>
      <c r="S414" s="1">
        <f t="shared" si="106"/>
        <v>0</v>
      </c>
      <c r="T414" s="1">
        <f t="shared" si="107"/>
        <v>444736.84210526315</v>
      </c>
      <c r="U414" s="1">
        <f t="shared" si="108"/>
        <v>0</v>
      </c>
      <c r="V414" s="1">
        <f t="shared" si="109"/>
        <v>0</v>
      </c>
      <c r="Y414" s="1">
        <f t="shared" ref="Y414:AD414" si="113">+Y407</f>
        <v>0</v>
      </c>
      <c r="Z414" s="1">
        <f t="shared" si="113"/>
        <v>0</v>
      </c>
      <c r="AA414" s="1">
        <f t="shared" si="113"/>
        <v>0</v>
      </c>
      <c r="AB414" s="1">
        <f t="shared" si="113"/>
        <v>0</v>
      </c>
      <c r="AC414" s="1">
        <f t="shared" si="113"/>
        <v>-1</v>
      </c>
      <c r="AD414" s="1">
        <f t="shared" si="113"/>
        <v>0</v>
      </c>
      <c r="AG414" s="1">
        <v>-10116.635077999708</v>
      </c>
      <c r="AH414" s="1">
        <v>0</v>
      </c>
      <c r="AI414" s="1">
        <v>-19221606.648199446</v>
      </c>
      <c r="AJ414" s="1">
        <v>10116.635077999708</v>
      </c>
      <c r="AK414" s="1">
        <v>0</v>
      </c>
      <c r="AL414" s="1">
        <v>-19221606.648199446</v>
      </c>
    </row>
    <row r="415" spans="2:38" hidden="1">
      <c r="B415" s="7"/>
      <c r="Q415" s="1">
        <f t="shared" si="104"/>
        <v>0</v>
      </c>
      <c r="R415" s="1">
        <f t="shared" si="105"/>
        <v>-10116.635077999708</v>
      </c>
      <c r="S415" s="1">
        <f t="shared" si="106"/>
        <v>-19221606.648199446</v>
      </c>
      <c r="T415" s="1">
        <f t="shared" si="107"/>
        <v>0</v>
      </c>
      <c r="U415" s="1">
        <f t="shared" si="108"/>
        <v>10116.635077999708</v>
      </c>
      <c r="V415" s="1">
        <f t="shared" si="109"/>
        <v>-19221606.648199446</v>
      </c>
      <c r="Y415" s="1">
        <f t="shared" ref="Y415:AD415" si="114">+Y408</f>
        <v>0</v>
      </c>
      <c r="Z415" s="1">
        <f t="shared" si="114"/>
        <v>0</v>
      </c>
      <c r="AA415" s="1">
        <f t="shared" si="114"/>
        <v>0</v>
      </c>
      <c r="AB415" s="1">
        <f t="shared" si="114"/>
        <v>1</v>
      </c>
      <c r="AC415" s="1">
        <f t="shared" si="114"/>
        <v>0</v>
      </c>
      <c r="AD415" s="1">
        <f t="shared" si="114"/>
        <v>0</v>
      </c>
      <c r="AG415" s="1">
        <v>0</v>
      </c>
      <c r="AH415" s="1">
        <v>-444736.84210526315</v>
      </c>
      <c r="AI415" s="1">
        <v>0</v>
      </c>
      <c r="AJ415" s="1">
        <v>0</v>
      </c>
      <c r="AK415" s="1">
        <v>444736.84210526315</v>
      </c>
      <c r="AL415" s="1">
        <v>0</v>
      </c>
    </row>
    <row r="416" spans="2:38" hidden="1">
      <c r="B416" s="7"/>
      <c r="Q416" s="1">
        <f t="shared" si="104"/>
        <v>0</v>
      </c>
      <c r="R416" s="1">
        <f t="shared" si="105"/>
        <v>19221606.648199446</v>
      </c>
      <c r="S416" s="1">
        <f t="shared" si="106"/>
        <v>24347368421.052631</v>
      </c>
      <c r="T416" s="1">
        <f t="shared" si="107"/>
        <v>0</v>
      </c>
      <c r="U416" s="1">
        <f t="shared" si="108"/>
        <v>-19221606.648199446</v>
      </c>
      <c r="V416" s="1">
        <f t="shared" si="109"/>
        <v>48694736842.105263</v>
      </c>
      <c r="Y416" s="1">
        <f t="shared" ref="Y416:AD416" si="115">+Y409</f>
        <v>0</v>
      </c>
      <c r="Z416" s="1">
        <f t="shared" si="115"/>
        <v>0</v>
      </c>
      <c r="AA416" s="1">
        <f t="shared" si="115"/>
        <v>0</v>
      </c>
      <c r="AB416" s="1">
        <f t="shared" si="115"/>
        <v>0</v>
      </c>
      <c r="AC416" s="1">
        <f t="shared" si="115"/>
        <v>0</v>
      </c>
      <c r="AD416" s="1">
        <f t="shared" si="115"/>
        <v>1</v>
      </c>
      <c r="AG416" s="1">
        <v>19221606.648199446</v>
      </c>
      <c r="AH416" s="1">
        <v>0</v>
      </c>
      <c r="AI416" s="1">
        <v>24347368421.052631</v>
      </c>
      <c r="AJ416" s="1">
        <v>-19221606.648199446</v>
      </c>
      <c r="AK416" s="1">
        <v>0</v>
      </c>
      <c r="AL416" s="1">
        <v>48694736842.105263</v>
      </c>
    </row>
    <row r="417" spans="2:38" hidden="1">
      <c r="B417" s="7"/>
    </row>
    <row r="418" spans="2:38" hidden="1">
      <c r="B418" s="7"/>
      <c r="Q418" s="1">
        <f t="shared" ref="Q418:Q423" si="116">+K246</f>
        <v>422500</v>
      </c>
      <c r="R418" s="1">
        <f t="shared" ref="R418:R423" si="117">+P246</f>
        <v>0</v>
      </c>
      <c r="S418" s="1">
        <f t="shared" ref="S418:S423" si="118">+U246</f>
        <v>0</v>
      </c>
      <c r="T418" s="1">
        <f t="shared" ref="T418:T423" si="119">+Z246</f>
        <v>-422500</v>
      </c>
      <c r="U418" s="1">
        <f t="shared" ref="U418:U423" si="120">+AE246</f>
        <v>0</v>
      </c>
      <c r="V418" s="1">
        <f t="shared" ref="V418:V423" si="121">+AJ246</f>
        <v>0</v>
      </c>
      <c r="Y418" s="1">
        <f>+Y411</f>
        <v>0</v>
      </c>
      <c r="Z418" s="1">
        <f t="shared" ref="Z418:AD418" si="122">+Z411</f>
        <v>-1</v>
      </c>
      <c r="AA418" s="1">
        <f t="shared" si="122"/>
        <v>0</v>
      </c>
      <c r="AB418" s="1">
        <f t="shared" si="122"/>
        <v>0</v>
      </c>
      <c r="AC418" s="1">
        <f t="shared" si="122"/>
        <v>0</v>
      </c>
      <c r="AD418" s="1">
        <f t="shared" si="122"/>
        <v>0</v>
      </c>
      <c r="AG418" s="1" cm="1">
        <f t="array" ref="AG418:AL423">MMULT(MMULT(TRANSPOSE(Y418:AD423),Q418:V423),Y418:AD423)</f>
        <v>2168.4375</v>
      </c>
      <c r="AH418" s="1">
        <v>0</v>
      </c>
      <c r="AI418" s="1">
        <v>8673750</v>
      </c>
      <c r="AJ418" s="1">
        <v>-2168.4375</v>
      </c>
      <c r="AK418" s="1">
        <v>0</v>
      </c>
      <c r="AL418" s="1">
        <v>0</v>
      </c>
    </row>
    <row r="419" spans="2:38" hidden="1">
      <c r="B419" s="7"/>
      <c r="Q419" s="1">
        <f t="shared" si="116"/>
        <v>0</v>
      </c>
      <c r="R419" s="1">
        <f t="shared" si="117"/>
        <v>2168.4375</v>
      </c>
      <c r="S419" s="1">
        <f t="shared" si="118"/>
        <v>8673750</v>
      </c>
      <c r="T419" s="1">
        <f t="shared" si="119"/>
        <v>0</v>
      </c>
      <c r="U419" s="1">
        <f t="shared" si="120"/>
        <v>-2168.4375</v>
      </c>
      <c r="V419" s="1">
        <f t="shared" si="121"/>
        <v>0</v>
      </c>
      <c r="Y419" s="1">
        <f t="shared" ref="Y419:AD419" si="123">+Y412</f>
        <v>1</v>
      </c>
      <c r="Z419" s="1">
        <f t="shared" si="123"/>
        <v>0</v>
      </c>
      <c r="AA419" s="1">
        <f t="shared" si="123"/>
        <v>0</v>
      </c>
      <c r="AB419" s="1">
        <f t="shared" si="123"/>
        <v>0</v>
      </c>
      <c r="AC419" s="1">
        <f t="shared" si="123"/>
        <v>0</v>
      </c>
      <c r="AD419" s="1">
        <f t="shared" si="123"/>
        <v>0</v>
      </c>
      <c r="AG419" s="1">
        <v>0</v>
      </c>
      <c r="AH419" s="1">
        <v>422500</v>
      </c>
      <c r="AI419" s="1">
        <v>0</v>
      </c>
      <c r="AJ419" s="1">
        <v>0</v>
      </c>
      <c r="AK419" s="1">
        <v>-422500</v>
      </c>
      <c r="AL419" s="1">
        <v>0</v>
      </c>
    </row>
    <row r="420" spans="2:38" hidden="1">
      <c r="B420" s="7"/>
      <c r="H420" s="1" t="s">
        <v>181</v>
      </c>
      <c r="I420" s="55">
        <f>+I413+1</f>
        <v>10</v>
      </c>
      <c r="J420" s="55"/>
      <c r="K420" s="1" t="s">
        <v>182</v>
      </c>
      <c r="Q420" s="1">
        <f t="shared" si="116"/>
        <v>0</v>
      </c>
      <c r="R420" s="1">
        <f t="shared" si="117"/>
        <v>8673750</v>
      </c>
      <c r="S420" s="1">
        <f t="shared" si="118"/>
        <v>34695000000</v>
      </c>
      <c r="T420" s="1">
        <f t="shared" si="119"/>
        <v>0</v>
      </c>
      <c r="U420" s="1">
        <f t="shared" si="120"/>
        <v>-8673750</v>
      </c>
      <c r="V420" s="1">
        <f t="shared" si="121"/>
        <v>0</v>
      </c>
      <c r="W420" s="55" t="s">
        <v>183</v>
      </c>
      <c r="X420" s="55"/>
      <c r="Y420" s="1">
        <f t="shared" ref="Y420:AD420" si="124">+Y413</f>
        <v>0</v>
      </c>
      <c r="Z420" s="1">
        <f t="shared" si="124"/>
        <v>0</v>
      </c>
      <c r="AA420" s="1">
        <f t="shared" si="124"/>
        <v>1</v>
      </c>
      <c r="AB420" s="1">
        <f t="shared" si="124"/>
        <v>0</v>
      </c>
      <c r="AC420" s="1">
        <f t="shared" si="124"/>
        <v>0</v>
      </c>
      <c r="AD420" s="1">
        <f t="shared" si="124"/>
        <v>0</v>
      </c>
      <c r="AE420" s="55" t="s">
        <v>171</v>
      </c>
      <c r="AF420" s="55"/>
      <c r="AG420" s="1">
        <v>8673750</v>
      </c>
      <c r="AH420" s="1">
        <v>0</v>
      </c>
      <c r="AI420" s="1">
        <v>34695000000</v>
      </c>
      <c r="AJ420" s="1">
        <v>-8673750</v>
      </c>
      <c r="AK420" s="1">
        <v>0</v>
      </c>
      <c r="AL420" s="1">
        <v>0</v>
      </c>
    </row>
    <row r="421" spans="2:38" hidden="1">
      <c r="B421" s="7"/>
      <c r="Q421" s="1">
        <f t="shared" si="116"/>
        <v>-422500</v>
      </c>
      <c r="R421" s="1">
        <f t="shared" si="117"/>
        <v>0</v>
      </c>
      <c r="S421" s="1">
        <f t="shared" si="118"/>
        <v>0</v>
      </c>
      <c r="T421" s="1">
        <f t="shared" si="119"/>
        <v>422500</v>
      </c>
      <c r="U421" s="1">
        <f t="shared" si="120"/>
        <v>0</v>
      </c>
      <c r="V421" s="1">
        <f t="shared" si="121"/>
        <v>0</v>
      </c>
      <c r="Y421" s="1">
        <f t="shared" ref="Y421:AD421" si="125">+Y414</f>
        <v>0</v>
      </c>
      <c r="Z421" s="1">
        <f t="shared" si="125"/>
        <v>0</v>
      </c>
      <c r="AA421" s="1">
        <f t="shared" si="125"/>
        <v>0</v>
      </c>
      <c r="AB421" s="1">
        <f t="shared" si="125"/>
        <v>0</v>
      </c>
      <c r="AC421" s="1">
        <f t="shared" si="125"/>
        <v>-1</v>
      </c>
      <c r="AD421" s="1">
        <f t="shared" si="125"/>
        <v>0</v>
      </c>
      <c r="AG421" s="1">
        <v>-2168.4375</v>
      </c>
      <c r="AH421" s="1">
        <v>0</v>
      </c>
      <c r="AI421" s="1">
        <v>-8673750</v>
      </c>
      <c r="AJ421" s="1">
        <v>2168.4375</v>
      </c>
      <c r="AK421" s="1">
        <v>0</v>
      </c>
      <c r="AL421" s="1">
        <v>0</v>
      </c>
    </row>
    <row r="422" spans="2:38" hidden="1">
      <c r="B422" s="7"/>
      <c r="Q422" s="1">
        <f t="shared" si="116"/>
        <v>0</v>
      </c>
      <c r="R422" s="1">
        <f t="shared" si="117"/>
        <v>-2168.4375</v>
      </c>
      <c r="S422" s="1">
        <f t="shared" si="118"/>
        <v>-8673750</v>
      </c>
      <c r="T422" s="1">
        <f t="shared" si="119"/>
        <v>0</v>
      </c>
      <c r="U422" s="1">
        <f t="shared" si="120"/>
        <v>2168.4375</v>
      </c>
      <c r="V422" s="1">
        <f t="shared" si="121"/>
        <v>0</v>
      </c>
      <c r="Y422" s="1">
        <f t="shared" ref="Y422:AD422" si="126">+Y415</f>
        <v>0</v>
      </c>
      <c r="Z422" s="1">
        <f t="shared" si="126"/>
        <v>0</v>
      </c>
      <c r="AA422" s="1">
        <f t="shared" si="126"/>
        <v>0</v>
      </c>
      <c r="AB422" s="1">
        <f t="shared" si="126"/>
        <v>1</v>
      </c>
      <c r="AC422" s="1">
        <f t="shared" si="126"/>
        <v>0</v>
      </c>
      <c r="AD422" s="1">
        <f t="shared" si="126"/>
        <v>0</v>
      </c>
      <c r="AG422" s="1">
        <v>0</v>
      </c>
      <c r="AH422" s="1">
        <v>-422500</v>
      </c>
      <c r="AI422" s="1">
        <v>0</v>
      </c>
      <c r="AJ422" s="1">
        <v>0</v>
      </c>
      <c r="AK422" s="1">
        <v>422500</v>
      </c>
      <c r="AL422" s="1">
        <v>0</v>
      </c>
    </row>
    <row r="423" spans="2:38" hidden="1">
      <c r="B423" s="7"/>
      <c r="Q423" s="1">
        <f t="shared" si="116"/>
        <v>0</v>
      </c>
      <c r="R423" s="1">
        <f t="shared" si="117"/>
        <v>0</v>
      </c>
      <c r="S423" s="1">
        <f t="shared" si="118"/>
        <v>0</v>
      </c>
      <c r="T423" s="1">
        <f t="shared" si="119"/>
        <v>0</v>
      </c>
      <c r="U423" s="1">
        <f t="shared" si="120"/>
        <v>0</v>
      </c>
      <c r="V423" s="1">
        <f t="shared" si="121"/>
        <v>0</v>
      </c>
      <c r="Y423" s="1">
        <f t="shared" ref="Y423:AD423" si="127">+Y416</f>
        <v>0</v>
      </c>
      <c r="Z423" s="1">
        <f t="shared" si="127"/>
        <v>0</v>
      </c>
      <c r="AA423" s="1">
        <f t="shared" si="127"/>
        <v>0</v>
      </c>
      <c r="AB423" s="1">
        <f t="shared" si="127"/>
        <v>0</v>
      </c>
      <c r="AC423" s="1">
        <f t="shared" si="127"/>
        <v>0</v>
      </c>
      <c r="AD423" s="1">
        <f t="shared" si="127"/>
        <v>1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</row>
    <row r="424" spans="2:38" hidden="1">
      <c r="B424" s="7"/>
    </row>
    <row r="425" spans="2:38" hidden="1">
      <c r="B425" s="7"/>
      <c r="Q425" s="1">
        <f t="shared" ref="Q425:Q430" si="128">+K253</f>
        <v>71250</v>
      </c>
      <c r="R425" s="1">
        <f t="shared" ref="R425:R430" si="129">+P253</f>
        <v>0</v>
      </c>
      <c r="S425" s="1">
        <f t="shared" ref="S425:S430" si="130">+U253</f>
        <v>0</v>
      </c>
      <c r="T425" s="1">
        <f t="shared" ref="T425:T430" si="131">+Z253</f>
        <v>-71250</v>
      </c>
      <c r="U425" s="1">
        <f t="shared" ref="U425:U430" si="132">+AE253</f>
        <v>0</v>
      </c>
      <c r="V425" s="1">
        <f t="shared" ref="V425:V430" si="133">+AJ253</f>
        <v>0</v>
      </c>
      <c r="Y425" s="1">
        <f>+AQ333</f>
        <v>1</v>
      </c>
      <c r="Z425" s="1">
        <f>+AS333</f>
        <v>0</v>
      </c>
      <c r="AA425" s="1">
        <f>+AU333</f>
        <v>0</v>
      </c>
      <c r="AB425" s="1">
        <f>+AW333</f>
        <v>0</v>
      </c>
      <c r="AC425" s="1">
        <f>+AY333</f>
        <v>0</v>
      </c>
      <c r="AD425" s="1">
        <f>+BA333</f>
        <v>0</v>
      </c>
      <c r="AG425" s="1" cm="1">
        <f t="array" ref="AG425:AL430">MMULT(MMULT(TRANSPOSE(Y425:AD430),Q425:V430),Y425:AD430)</f>
        <v>71250</v>
      </c>
      <c r="AH425" s="1">
        <v>0</v>
      </c>
      <c r="AI425" s="1">
        <v>0</v>
      </c>
      <c r="AJ425" s="1">
        <v>-71250</v>
      </c>
      <c r="AK425" s="1">
        <v>0</v>
      </c>
      <c r="AL425" s="1">
        <v>0</v>
      </c>
    </row>
    <row r="426" spans="2:38" hidden="1">
      <c r="B426" s="7"/>
      <c r="Q426" s="1">
        <f t="shared" si="128"/>
        <v>0</v>
      </c>
      <c r="R426" s="1">
        <f t="shared" si="129"/>
        <v>0</v>
      </c>
      <c r="S426" s="1">
        <f t="shared" si="130"/>
        <v>0</v>
      </c>
      <c r="T426" s="1">
        <f t="shared" si="131"/>
        <v>0</v>
      </c>
      <c r="U426" s="1">
        <f t="shared" si="132"/>
        <v>0</v>
      </c>
      <c r="V426" s="1">
        <f t="shared" si="133"/>
        <v>0</v>
      </c>
      <c r="Y426" s="1">
        <f t="shared" ref="Y426:Y430" si="134">+AQ334</f>
        <v>0</v>
      </c>
      <c r="Z426" s="1">
        <f t="shared" ref="Z426:Z430" si="135">+AS334</f>
        <v>1</v>
      </c>
      <c r="AA426" s="1">
        <f t="shared" ref="AA426:AA430" si="136">+AU334</f>
        <v>0</v>
      </c>
      <c r="AB426" s="1">
        <f t="shared" ref="AB426:AB430" si="137">+AW334</f>
        <v>0</v>
      </c>
      <c r="AC426" s="1">
        <f t="shared" ref="AC426:AC430" si="138">+AY334</f>
        <v>0</v>
      </c>
      <c r="AD426" s="1">
        <f t="shared" ref="AD426:AD430" si="139">+BA334</f>
        <v>0</v>
      </c>
      <c r="AG426" s="1">
        <v>0</v>
      </c>
      <c r="AH426" s="1">
        <v>0</v>
      </c>
      <c r="AI426" s="1">
        <v>0</v>
      </c>
      <c r="AJ426" s="1">
        <v>0</v>
      </c>
      <c r="AK426" s="1">
        <v>0</v>
      </c>
      <c r="AL426" s="1">
        <v>0</v>
      </c>
    </row>
    <row r="427" spans="2:38" hidden="1">
      <c r="B427" s="7"/>
      <c r="H427" s="1" t="s">
        <v>181</v>
      </c>
      <c r="I427" s="55">
        <f>+I420+1</f>
        <v>11</v>
      </c>
      <c r="J427" s="55"/>
      <c r="K427" s="1" t="s">
        <v>182</v>
      </c>
      <c r="Q427" s="1">
        <f t="shared" si="128"/>
        <v>0</v>
      </c>
      <c r="R427" s="1">
        <f t="shared" si="129"/>
        <v>0</v>
      </c>
      <c r="S427" s="1">
        <f t="shared" si="130"/>
        <v>0</v>
      </c>
      <c r="T427" s="1">
        <f t="shared" si="131"/>
        <v>0</v>
      </c>
      <c r="U427" s="1">
        <f t="shared" si="132"/>
        <v>0</v>
      </c>
      <c r="V427" s="1">
        <f t="shared" si="133"/>
        <v>0</v>
      </c>
      <c r="W427" s="55" t="s">
        <v>183</v>
      </c>
      <c r="X427" s="55"/>
      <c r="Y427" s="1">
        <f t="shared" si="134"/>
        <v>0</v>
      </c>
      <c r="Z427" s="1">
        <f t="shared" si="135"/>
        <v>0</v>
      </c>
      <c r="AA427" s="1">
        <f t="shared" si="136"/>
        <v>1</v>
      </c>
      <c r="AB427" s="1">
        <f t="shared" si="137"/>
        <v>0</v>
      </c>
      <c r="AC427" s="1">
        <f t="shared" si="138"/>
        <v>0</v>
      </c>
      <c r="AD427" s="1">
        <f t="shared" si="139"/>
        <v>0</v>
      </c>
      <c r="AE427" s="55" t="s">
        <v>171</v>
      </c>
      <c r="AF427" s="55"/>
      <c r="AG427" s="1">
        <v>0</v>
      </c>
      <c r="AH427" s="1">
        <v>0</v>
      </c>
      <c r="AI427" s="1">
        <v>0</v>
      </c>
      <c r="AJ427" s="1">
        <v>0</v>
      </c>
      <c r="AK427" s="1">
        <v>0</v>
      </c>
      <c r="AL427" s="1">
        <v>0</v>
      </c>
    </row>
    <row r="428" spans="2:38" hidden="1">
      <c r="B428" s="7"/>
      <c r="Q428" s="1">
        <f t="shared" si="128"/>
        <v>-71250</v>
      </c>
      <c r="R428" s="1">
        <f t="shared" si="129"/>
        <v>0</v>
      </c>
      <c r="S428" s="1">
        <f t="shared" si="130"/>
        <v>0</v>
      </c>
      <c r="T428" s="1">
        <f t="shared" si="131"/>
        <v>71250</v>
      </c>
      <c r="U428" s="1">
        <f t="shared" si="132"/>
        <v>0</v>
      </c>
      <c r="V428" s="1">
        <f t="shared" si="133"/>
        <v>0</v>
      </c>
      <c r="Y428" s="1">
        <f t="shared" si="134"/>
        <v>0</v>
      </c>
      <c r="Z428" s="1">
        <f t="shared" si="135"/>
        <v>0</v>
      </c>
      <c r="AA428" s="1">
        <f t="shared" si="136"/>
        <v>0</v>
      </c>
      <c r="AB428" s="1">
        <f t="shared" si="137"/>
        <v>1</v>
      </c>
      <c r="AC428" s="1">
        <f t="shared" si="138"/>
        <v>0</v>
      </c>
      <c r="AD428" s="1">
        <f t="shared" si="139"/>
        <v>0</v>
      </c>
      <c r="AG428" s="1">
        <v>-71250</v>
      </c>
      <c r="AH428" s="1">
        <v>0</v>
      </c>
      <c r="AI428" s="1">
        <v>0</v>
      </c>
      <c r="AJ428" s="1">
        <v>71250</v>
      </c>
      <c r="AK428" s="1">
        <v>0</v>
      </c>
      <c r="AL428" s="1">
        <v>0</v>
      </c>
    </row>
    <row r="429" spans="2:38" hidden="1">
      <c r="B429" s="7"/>
      <c r="Q429" s="1">
        <f t="shared" si="128"/>
        <v>0</v>
      </c>
      <c r="R429" s="1">
        <f t="shared" si="129"/>
        <v>0</v>
      </c>
      <c r="S429" s="1">
        <f t="shared" si="130"/>
        <v>0</v>
      </c>
      <c r="T429" s="1">
        <f t="shared" si="131"/>
        <v>0</v>
      </c>
      <c r="U429" s="1">
        <f t="shared" si="132"/>
        <v>0</v>
      </c>
      <c r="V429" s="1">
        <f t="shared" si="133"/>
        <v>0</v>
      </c>
      <c r="Y429" s="1">
        <f t="shared" si="134"/>
        <v>0</v>
      </c>
      <c r="Z429" s="1">
        <f t="shared" si="135"/>
        <v>0</v>
      </c>
      <c r="AA429" s="1">
        <f t="shared" si="136"/>
        <v>0</v>
      </c>
      <c r="AB429" s="1">
        <f t="shared" si="137"/>
        <v>0</v>
      </c>
      <c r="AC429" s="1">
        <f t="shared" si="138"/>
        <v>1</v>
      </c>
      <c r="AD429" s="1">
        <f t="shared" si="139"/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</row>
    <row r="430" spans="2:38" hidden="1">
      <c r="B430" s="7"/>
      <c r="Q430" s="1">
        <f t="shared" si="128"/>
        <v>0</v>
      </c>
      <c r="R430" s="1">
        <f t="shared" si="129"/>
        <v>0</v>
      </c>
      <c r="S430" s="1">
        <f t="shared" si="130"/>
        <v>0</v>
      </c>
      <c r="T430" s="1">
        <f t="shared" si="131"/>
        <v>0</v>
      </c>
      <c r="U430" s="1">
        <f t="shared" si="132"/>
        <v>0</v>
      </c>
      <c r="V430" s="1">
        <f t="shared" si="133"/>
        <v>0</v>
      </c>
      <c r="Y430" s="1">
        <f t="shared" si="134"/>
        <v>0</v>
      </c>
      <c r="Z430" s="1">
        <f t="shared" si="135"/>
        <v>0</v>
      </c>
      <c r="AA430" s="1">
        <f t="shared" si="136"/>
        <v>0</v>
      </c>
      <c r="AB430" s="1">
        <f t="shared" si="137"/>
        <v>0</v>
      </c>
      <c r="AC430" s="1">
        <f t="shared" si="138"/>
        <v>0</v>
      </c>
      <c r="AD430" s="1">
        <f t="shared" si="139"/>
        <v>1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</row>
    <row r="431" spans="2:38" hidden="1">
      <c r="B431" s="7"/>
    </row>
    <row r="432" spans="2:38" hidden="1">
      <c r="B432" s="7"/>
      <c r="Q432" s="1">
        <f t="shared" ref="Q432:Q437" si="140">+K260</f>
        <v>71250</v>
      </c>
      <c r="R432" s="1">
        <f t="shared" ref="R432:R437" si="141">+P260</f>
        <v>0</v>
      </c>
      <c r="S432" s="1">
        <f t="shared" ref="S432:S437" si="142">+U260</f>
        <v>0</v>
      </c>
      <c r="T432" s="1">
        <f t="shared" ref="T432:T437" si="143">+Z260</f>
        <v>-71250</v>
      </c>
      <c r="U432" s="1">
        <f t="shared" ref="U432:U437" si="144">+AE260</f>
        <v>0</v>
      </c>
      <c r="V432" s="1">
        <f t="shared" ref="V432:V437" si="145">+AJ260</f>
        <v>0</v>
      </c>
      <c r="Y432" s="1">
        <f>+Y425</f>
        <v>1</v>
      </c>
      <c r="Z432" s="1">
        <f t="shared" ref="Z432:AD432" si="146">+Z425</f>
        <v>0</v>
      </c>
      <c r="AA432" s="1">
        <f t="shared" si="146"/>
        <v>0</v>
      </c>
      <c r="AB432" s="1">
        <f t="shared" si="146"/>
        <v>0</v>
      </c>
      <c r="AC432" s="1">
        <f t="shared" si="146"/>
        <v>0</v>
      </c>
      <c r="AD432" s="1">
        <f t="shared" si="146"/>
        <v>0</v>
      </c>
      <c r="AG432" s="1" cm="1">
        <f t="array" ref="AG432:AL437">MMULT(MMULT(TRANSPOSE(Y432:AD437),Q432:V437),Y432:AD437)</f>
        <v>71250</v>
      </c>
      <c r="AH432" s="1">
        <v>0</v>
      </c>
      <c r="AI432" s="1">
        <v>0</v>
      </c>
      <c r="AJ432" s="1">
        <v>-71250</v>
      </c>
      <c r="AK432" s="1">
        <v>0</v>
      </c>
      <c r="AL432" s="1">
        <v>0</v>
      </c>
    </row>
    <row r="433" spans="2:38" hidden="1">
      <c r="B433" s="7"/>
      <c r="Q433" s="1">
        <f t="shared" si="140"/>
        <v>0</v>
      </c>
      <c r="R433" s="1">
        <f t="shared" si="141"/>
        <v>0</v>
      </c>
      <c r="S433" s="1">
        <f t="shared" si="142"/>
        <v>0</v>
      </c>
      <c r="T433" s="1">
        <f t="shared" si="143"/>
        <v>0</v>
      </c>
      <c r="U433" s="1">
        <f t="shared" si="144"/>
        <v>0</v>
      </c>
      <c r="V433" s="1">
        <f t="shared" si="145"/>
        <v>0</v>
      </c>
      <c r="Y433" s="1">
        <f t="shared" ref="Y433:AD433" si="147">+Y426</f>
        <v>0</v>
      </c>
      <c r="Z433" s="1">
        <f t="shared" si="147"/>
        <v>1</v>
      </c>
      <c r="AA433" s="1">
        <f t="shared" si="147"/>
        <v>0</v>
      </c>
      <c r="AB433" s="1">
        <f t="shared" si="147"/>
        <v>0</v>
      </c>
      <c r="AC433" s="1">
        <f t="shared" si="147"/>
        <v>0</v>
      </c>
      <c r="AD433" s="1">
        <f t="shared" si="147"/>
        <v>0</v>
      </c>
      <c r="AG433" s="1">
        <v>0</v>
      </c>
      <c r="AH433" s="1">
        <v>0</v>
      </c>
      <c r="AI433" s="1">
        <v>0</v>
      </c>
      <c r="AJ433" s="1">
        <v>0</v>
      </c>
      <c r="AK433" s="1">
        <v>0</v>
      </c>
      <c r="AL433" s="1">
        <v>0</v>
      </c>
    </row>
    <row r="434" spans="2:38" hidden="1">
      <c r="B434" s="7"/>
      <c r="H434" s="1" t="s">
        <v>181</v>
      </c>
      <c r="I434" s="55">
        <f>+I427+1</f>
        <v>12</v>
      </c>
      <c r="J434" s="55"/>
      <c r="K434" s="1" t="s">
        <v>182</v>
      </c>
      <c r="Q434" s="1">
        <f t="shared" si="140"/>
        <v>0</v>
      </c>
      <c r="R434" s="1">
        <f t="shared" si="141"/>
        <v>0</v>
      </c>
      <c r="S434" s="1">
        <f t="shared" si="142"/>
        <v>0</v>
      </c>
      <c r="T434" s="1">
        <f t="shared" si="143"/>
        <v>0</v>
      </c>
      <c r="U434" s="1">
        <f t="shared" si="144"/>
        <v>0</v>
      </c>
      <c r="V434" s="1">
        <f t="shared" si="145"/>
        <v>0</v>
      </c>
      <c r="W434" s="55" t="s">
        <v>183</v>
      </c>
      <c r="X434" s="55"/>
      <c r="Y434" s="1">
        <f t="shared" ref="Y434:AD434" si="148">+Y427</f>
        <v>0</v>
      </c>
      <c r="Z434" s="1">
        <f t="shared" si="148"/>
        <v>0</v>
      </c>
      <c r="AA434" s="1">
        <f t="shared" si="148"/>
        <v>1</v>
      </c>
      <c r="AB434" s="1">
        <f t="shared" si="148"/>
        <v>0</v>
      </c>
      <c r="AC434" s="1">
        <f t="shared" si="148"/>
        <v>0</v>
      </c>
      <c r="AD434" s="1">
        <f t="shared" si="148"/>
        <v>0</v>
      </c>
      <c r="AE434" s="55" t="s">
        <v>171</v>
      </c>
      <c r="AF434" s="55"/>
      <c r="AG434" s="1">
        <v>0</v>
      </c>
      <c r="AH434" s="1">
        <v>0</v>
      </c>
      <c r="AI434" s="1">
        <v>0</v>
      </c>
      <c r="AJ434" s="1">
        <v>0</v>
      </c>
      <c r="AK434" s="1">
        <v>0</v>
      </c>
      <c r="AL434" s="1">
        <v>0</v>
      </c>
    </row>
    <row r="435" spans="2:38" hidden="1">
      <c r="B435" s="7"/>
      <c r="Q435" s="1">
        <f t="shared" si="140"/>
        <v>-71250</v>
      </c>
      <c r="R435" s="1">
        <f t="shared" si="141"/>
        <v>0</v>
      </c>
      <c r="S435" s="1">
        <f t="shared" si="142"/>
        <v>0</v>
      </c>
      <c r="T435" s="1">
        <f t="shared" si="143"/>
        <v>71250</v>
      </c>
      <c r="U435" s="1">
        <f t="shared" si="144"/>
        <v>0</v>
      </c>
      <c r="V435" s="1">
        <f t="shared" si="145"/>
        <v>0</v>
      </c>
      <c r="Y435" s="1">
        <f t="shared" ref="Y435:AD435" si="149">+Y428</f>
        <v>0</v>
      </c>
      <c r="Z435" s="1">
        <f t="shared" si="149"/>
        <v>0</v>
      </c>
      <c r="AA435" s="1">
        <f t="shared" si="149"/>
        <v>0</v>
      </c>
      <c r="AB435" s="1">
        <f t="shared" si="149"/>
        <v>1</v>
      </c>
      <c r="AC435" s="1">
        <f t="shared" si="149"/>
        <v>0</v>
      </c>
      <c r="AD435" s="1">
        <f t="shared" si="149"/>
        <v>0</v>
      </c>
      <c r="AG435" s="1">
        <v>-71250</v>
      </c>
      <c r="AH435" s="1">
        <v>0</v>
      </c>
      <c r="AI435" s="1">
        <v>0</v>
      </c>
      <c r="AJ435" s="1">
        <v>71250</v>
      </c>
      <c r="AK435" s="1">
        <v>0</v>
      </c>
      <c r="AL435" s="1">
        <v>0</v>
      </c>
    </row>
    <row r="436" spans="2:38" hidden="1">
      <c r="B436" s="7"/>
      <c r="Q436" s="1">
        <f t="shared" si="140"/>
        <v>0</v>
      </c>
      <c r="R436" s="1">
        <f t="shared" si="141"/>
        <v>0</v>
      </c>
      <c r="S436" s="1">
        <f t="shared" si="142"/>
        <v>0</v>
      </c>
      <c r="T436" s="1">
        <f t="shared" si="143"/>
        <v>0</v>
      </c>
      <c r="U436" s="1">
        <f t="shared" si="144"/>
        <v>0</v>
      </c>
      <c r="V436" s="1">
        <f t="shared" si="145"/>
        <v>0</v>
      </c>
      <c r="Y436" s="1">
        <f t="shared" ref="Y436:AD436" si="150">+Y429</f>
        <v>0</v>
      </c>
      <c r="Z436" s="1">
        <f t="shared" si="150"/>
        <v>0</v>
      </c>
      <c r="AA436" s="1">
        <f t="shared" si="150"/>
        <v>0</v>
      </c>
      <c r="AB436" s="1">
        <f t="shared" si="150"/>
        <v>0</v>
      </c>
      <c r="AC436" s="1">
        <f t="shared" si="150"/>
        <v>1</v>
      </c>
      <c r="AD436" s="1">
        <f t="shared" si="150"/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  <c r="AL436" s="1">
        <v>0</v>
      </c>
    </row>
    <row r="437" spans="2:38" hidden="1">
      <c r="B437" s="7"/>
      <c r="Q437" s="1">
        <f t="shared" si="140"/>
        <v>0</v>
      </c>
      <c r="R437" s="1">
        <f t="shared" si="141"/>
        <v>0</v>
      </c>
      <c r="S437" s="1">
        <f t="shared" si="142"/>
        <v>0</v>
      </c>
      <c r="T437" s="1">
        <f t="shared" si="143"/>
        <v>0</v>
      </c>
      <c r="U437" s="1">
        <f t="shared" si="144"/>
        <v>0</v>
      </c>
      <c r="V437" s="1">
        <f t="shared" si="145"/>
        <v>0</v>
      </c>
      <c r="Y437" s="1">
        <f t="shared" ref="Y437:AD437" si="151">+Y430</f>
        <v>0</v>
      </c>
      <c r="Z437" s="1">
        <f t="shared" si="151"/>
        <v>0</v>
      </c>
      <c r="AA437" s="1">
        <f t="shared" si="151"/>
        <v>0</v>
      </c>
      <c r="AB437" s="1">
        <f t="shared" si="151"/>
        <v>0</v>
      </c>
      <c r="AC437" s="1">
        <f t="shared" si="151"/>
        <v>0</v>
      </c>
      <c r="AD437" s="1">
        <f t="shared" si="151"/>
        <v>1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</row>
    <row r="438" spans="2:38" hidden="1">
      <c r="B438" s="7"/>
    </row>
    <row r="439" spans="2:38" hidden="1">
      <c r="B439" s="7"/>
      <c r="Q439" s="1">
        <f t="shared" ref="Q439:Q444" si="152">+K267</f>
        <v>71250</v>
      </c>
      <c r="R439" s="1">
        <f t="shared" ref="R439:R444" si="153">+P267</f>
        <v>0</v>
      </c>
      <c r="S439" s="1">
        <f t="shared" ref="S439:S444" si="154">+U267</f>
        <v>0</v>
      </c>
      <c r="T439" s="1">
        <f t="shared" ref="T439:T444" si="155">+Z267</f>
        <v>-71250</v>
      </c>
      <c r="U439" s="1">
        <f t="shared" ref="U439:U444" si="156">+AE267</f>
        <v>0</v>
      </c>
      <c r="V439" s="1">
        <f t="shared" ref="V439:V444" si="157">+AJ267</f>
        <v>0</v>
      </c>
      <c r="Y439" s="1">
        <f>+Y432</f>
        <v>1</v>
      </c>
      <c r="Z439" s="1">
        <f t="shared" ref="Z439:AD439" si="158">+Z432</f>
        <v>0</v>
      </c>
      <c r="AA439" s="1">
        <f t="shared" si="158"/>
        <v>0</v>
      </c>
      <c r="AB439" s="1">
        <f t="shared" si="158"/>
        <v>0</v>
      </c>
      <c r="AC439" s="1">
        <f t="shared" si="158"/>
        <v>0</v>
      </c>
      <c r="AD439" s="1">
        <f t="shared" si="158"/>
        <v>0</v>
      </c>
      <c r="AG439" s="1" cm="1">
        <f t="array" ref="AG439:AL444">MMULT(MMULT(TRANSPOSE(Y439:AD444),Q439:V444),Y439:AD444)</f>
        <v>71250</v>
      </c>
      <c r="AH439" s="1">
        <v>0</v>
      </c>
      <c r="AI439" s="1">
        <v>0</v>
      </c>
      <c r="AJ439" s="1">
        <v>-71250</v>
      </c>
      <c r="AK439" s="1">
        <v>0</v>
      </c>
      <c r="AL439" s="1">
        <v>0</v>
      </c>
    </row>
    <row r="440" spans="2:38" hidden="1">
      <c r="B440" s="7"/>
      <c r="Q440" s="1">
        <f t="shared" si="152"/>
        <v>0</v>
      </c>
      <c r="R440" s="1">
        <f t="shared" si="153"/>
        <v>0</v>
      </c>
      <c r="S440" s="1">
        <f t="shared" si="154"/>
        <v>0</v>
      </c>
      <c r="T440" s="1">
        <f t="shared" si="155"/>
        <v>0</v>
      </c>
      <c r="U440" s="1">
        <f t="shared" si="156"/>
        <v>0</v>
      </c>
      <c r="V440" s="1">
        <f t="shared" si="157"/>
        <v>0</v>
      </c>
      <c r="Y440" s="1">
        <f t="shared" ref="Y440:AD440" si="159">+Y433</f>
        <v>0</v>
      </c>
      <c r="Z440" s="1">
        <f t="shared" si="159"/>
        <v>1</v>
      </c>
      <c r="AA440" s="1">
        <f t="shared" si="159"/>
        <v>0</v>
      </c>
      <c r="AB440" s="1">
        <f t="shared" si="159"/>
        <v>0</v>
      </c>
      <c r="AC440" s="1">
        <f t="shared" si="159"/>
        <v>0</v>
      </c>
      <c r="AD440" s="1">
        <f t="shared" si="159"/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</row>
    <row r="441" spans="2:38" hidden="1">
      <c r="B441" s="7"/>
      <c r="H441" s="1" t="s">
        <v>181</v>
      </c>
      <c r="I441" s="55">
        <f>+I434+1</f>
        <v>13</v>
      </c>
      <c r="J441" s="55"/>
      <c r="K441" s="1" t="s">
        <v>182</v>
      </c>
      <c r="Q441" s="1">
        <f t="shared" si="152"/>
        <v>0</v>
      </c>
      <c r="R441" s="1">
        <f t="shared" si="153"/>
        <v>0</v>
      </c>
      <c r="S441" s="1">
        <f t="shared" si="154"/>
        <v>0</v>
      </c>
      <c r="T441" s="1">
        <f t="shared" si="155"/>
        <v>0</v>
      </c>
      <c r="U441" s="1">
        <f t="shared" si="156"/>
        <v>0</v>
      </c>
      <c r="V441" s="1">
        <f t="shared" si="157"/>
        <v>0</v>
      </c>
      <c r="W441" s="55" t="s">
        <v>183</v>
      </c>
      <c r="X441" s="55"/>
      <c r="Y441" s="1">
        <f t="shared" ref="Y441:AD441" si="160">+Y434</f>
        <v>0</v>
      </c>
      <c r="Z441" s="1">
        <f t="shared" si="160"/>
        <v>0</v>
      </c>
      <c r="AA441" s="1">
        <f t="shared" si="160"/>
        <v>1</v>
      </c>
      <c r="AB441" s="1">
        <f t="shared" si="160"/>
        <v>0</v>
      </c>
      <c r="AC441" s="1">
        <f t="shared" si="160"/>
        <v>0</v>
      </c>
      <c r="AD441" s="1">
        <f t="shared" si="160"/>
        <v>0</v>
      </c>
      <c r="AE441" s="55" t="s">
        <v>171</v>
      </c>
      <c r="AF441" s="55"/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</row>
    <row r="442" spans="2:38" hidden="1">
      <c r="B442" s="7"/>
      <c r="Q442" s="1">
        <f t="shared" si="152"/>
        <v>-71250</v>
      </c>
      <c r="R442" s="1">
        <f t="shared" si="153"/>
        <v>0</v>
      </c>
      <c r="S442" s="1">
        <f t="shared" si="154"/>
        <v>0</v>
      </c>
      <c r="T442" s="1">
        <f t="shared" si="155"/>
        <v>71250</v>
      </c>
      <c r="U442" s="1">
        <f t="shared" si="156"/>
        <v>0</v>
      </c>
      <c r="V442" s="1">
        <f t="shared" si="157"/>
        <v>0</v>
      </c>
      <c r="Y442" s="1">
        <f t="shared" ref="Y442:AD442" si="161">+Y435</f>
        <v>0</v>
      </c>
      <c r="Z442" s="1">
        <f t="shared" si="161"/>
        <v>0</v>
      </c>
      <c r="AA442" s="1">
        <f t="shared" si="161"/>
        <v>0</v>
      </c>
      <c r="AB442" s="1">
        <f t="shared" si="161"/>
        <v>1</v>
      </c>
      <c r="AC442" s="1">
        <f t="shared" si="161"/>
        <v>0</v>
      </c>
      <c r="AD442" s="1">
        <f t="shared" si="161"/>
        <v>0</v>
      </c>
      <c r="AG442" s="1">
        <v>-71250</v>
      </c>
      <c r="AH442" s="1">
        <v>0</v>
      </c>
      <c r="AI442" s="1">
        <v>0</v>
      </c>
      <c r="AJ442" s="1">
        <v>71250</v>
      </c>
      <c r="AK442" s="1">
        <v>0</v>
      </c>
      <c r="AL442" s="1">
        <v>0</v>
      </c>
    </row>
    <row r="443" spans="2:38" hidden="1">
      <c r="B443" s="7"/>
      <c r="Q443" s="1">
        <f t="shared" si="152"/>
        <v>0</v>
      </c>
      <c r="R443" s="1">
        <f t="shared" si="153"/>
        <v>0</v>
      </c>
      <c r="S443" s="1">
        <f t="shared" si="154"/>
        <v>0</v>
      </c>
      <c r="T443" s="1">
        <f t="shared" si="155"/>
        <v>0</v>
      </c>
      <c r="U443" s="1">
        <f t="shared" si="156"/>
        <v>0</v>
      </c>
      <c r="V443" s="1">
        <f t="shared" si="157"/>
        <v>0</v>
      </c>
      <c r="Y443" s="1">
        <f t="shared" ref="Y443:AD443" si="162">+Y436</f>
        <v>0</v>
      </c>
      <c r="Z443" s="1">
        <f t="shared" si="162"/>
        <v>0</v>
      </c>
      <c r="AA443" s="1">
        <f t="shared" si="162"/>
        <v>0</v>
      </c>
      <c r="AB443" s="1">
        <f t="shared" si="162"/>
        <v>0</v>
      </c>
      <c r="AC443" s="1">
        <f t="shared" si="162"/>
        <v>1</v>
      </c>
      <c r="AD443" s="1">
        <f t="shared" si="162"/>
        <v>0</v>
      </c>
      <c r="AG443" s="1">
        <v>0</v>
      </c>
      <c r="AH443" s="1">
        <v>0</v>
      </c>
      <c r="AI443" s="1">
        <v>0</v>
      </c>
      <c r="AJ443" s="1">
        <v>0</v>
      </c>
      <c r="AK443" s="1">
        <v>0</v>
      </c>
      <c r="AL443" s="1">
        <v>0</v>
      </c>
    </row>
    <row r="444" spans="2:38" hidden="1">
      <c r="B444" s="7"/>
      <c r="Q444" s="1">
        <f t="shared" si="152"/>
        <v>0</v>
      </c>
      <c r="R444" s="1">
        <f t="shared" si="153"/>
        <v>0</v>
      </c>
      <c r="S444" s="1">
        <f t="shared" si="154"/>
        <v>0</v>
      </c>
      <c r="T444" s="1">
        <f t="shared" si="155"/>
        <v>0</v>
      </c>
      <c r="U444" s="1">
        <f t="shared" si="156"/>
        <v>0</v>
      </c>
      <c r="V444" s="1">
        <f t="shared" si="157"/>
        <v>0</v>
      </c>
      <c r="Y444" s="1">
        <f t="shared" ref="Y444:AD444" si="163">+Y437</f>
        <v>0</v>
      </c>
      <c r="Z444" s="1">
        <f t="shared" si="163"/>
        <v>0</v>
      </c>
      <c r="AA444" s="1">
        <f t="shared" si="163"/>
        <v>0</v>
      </c>
      <c r="AB444" s="1">
        <f t="shared" si="163"/>
        <v>0</v>
      </c>
      <c r="AC444" s="1">
        <f t="shared" si="163"/>
        <v>0</v>
      </c>
      <c r="AD444" s="1">
        <f t="shared" si="163"/>
        <v>1</v>
      </c>
      <c r="AG444" s="1">
        <v>0</v>
      </c>
      <c r="AH444" s="1">
        <v>0</v>
      </c>
      <c r="AI444" s="1">
        <v>0</v>
      </c>
      <c r="AJ444" s="1">
        <v>0</v>
      </c>
      <c r="AK444" s="1">
        <v>0</v>
      </c>
      <c r="AL444" s="1">
        <v>0</v>
      </c>
    </row>
    <row r="445" spans="2:38" hidden="1">
      <c r="B445" s="7"/>
    </row>
    <row r="446" spans="2:38" hidden="1">
      <c r="B446" s="7"/>
      <c r="Q446" s="1">
        <f t="shared" ref="Q446:Q451" si="164">+K274</f>
        <v>71250</v>
      </c>
      <c r="R446" s="1">
        <f t="shared" ref="R446:R451" si="165">+P274</f>
        <v>0</v>
      </c>
      <c r="S446" s="1">
        <f t="shared" ref="S446:S451" si="166">+U274</f>
        <v>0</v>
      </c>
      <c r="T446" s="1">
        <f t="shared" ref="T446:T451" si="167">+Z274</f>
        <v>-71250</v>
      </c>
      <c r="U446" s="1">
        <f t="shared" ref="U446:U451" si="168">+AE274</f>
        <v>0</v>
      </c>
      <c r="V446" s="1">
        <f t="shared" ref="V446:V451" si="169">+AJ274</f>
        <v>0</v>
      </c>
      <c r="Y446" s="1">
        <f>+Y439</f>
        <v>1</v>
      </c>
      <c r="Z446" s="1">
        <f t="shared" ref="Z446:AD446" si="170">+Z439</f>
        <v>0</v>
      </c>
      <c r="AA446" s="1">
        <f t="shared" si="170"/>
        <v>0</v>
      </c>
      <c r="AB446" s="1">
        <f t="shared" si="170"/>
        <v>0</v>
      </c>
      <c r="AC446" s="1">
        <f t="shared" si="170"/>
        <v>0</v>
      </c>
      <c r="AD446" s="1">
        <f t="shared" si="170"/>
        <v>0</v>
      </c>
      <c r="AG446" s="1" cm="1">
        <f t="array" ref="AG446:AL451">MMULT(MMULT(TRANSPOSE(Y446:AD451),Q446:V451),Y446:AD451)</f>
        <v>71250</v>
      </c>
      <c r="AH446" s="1">
        <v>0</v>
      </c>
      <c r="AI446" s="1">
        <v>0</v>
      </c>
      <c r="AJ446" s="1">
        <v>-71250</v>
      </c>
      <c r="AK446" s="1">
        <v>0</v>
      </c>
      <c r="AL446" s="1">
        <v>0</v>
      </c>
    </row>
    <row r="447" spans="2:38" hidden="1">
      <c r="B447" s="7"/>
      <c r="Q447" s="1">
        <f t="shared" si="164"/>
        <v>0</v>
      </c>
      <c r="R447" s="1">
        <f t="shared" si="165"/>
        <v>0</v>
      </c>
      <c r="S447" s="1">
        <f t="shared" si="166"/>
        <v>0</v>
      </c>
      <c r="T447" s="1">
        <f t="shared" si="167"/>
        <v>0</v>
      </c>
      <c r="U447" s="1">
        <f t="shared" si="168"/>
        <v>0</v>
      </c>
      <c r="V447" s="1">
        <f t="shared" si="169"/>
        <v>0</v>
      </c>
      <c r="Y447" s="1">
        <f t="shared" ref="Y447:AD447" si="171">+Y440</f>
        <v>0</v>
      </c>
      <c r="Z447" s="1">
        <f t="shared" si="171"/>
        <v>1</v>
      </c>
      <c r="AA447" s="1">
        <f t="shared" si="171"/>
        <v>0</v>
      </c>
      <c r="AB447" s="1">
        <f t="shared" si="171"/>
        <v>0</v>
      </c>
      <c r="AC447" s="1">
        <f t="shared" si="171"/>
        <v>0</v>
      </c>
      <c r="AD447" s="1">
        <f t="shared" si="171"/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v>0</v>
      </c>
    </row>
    <row r="448" spans="2:38" hidden="1">
      <c r="B448" s="7"/>
      <c r="H448" s="1" t="s">
        <v>181</v>
      </c>
      <c r="I448" s="55">
        <f>+I441+1</f>
        <v>14</v>
      </c>
      <c r="J448" s="55"/>
      <c r="K448" s="1" t="s">
        <v>182</v>
      </c>
      <c r="Q448" s="1">
        <f t="shared" si="164"/>
        <v>0</v>
      </c>
      <c r="R448" s="1">
        <f t="shared" si="165"/>
        <v>0</v>
      </c>
      <c r="S448" s="1">
        <f t="shared" si="166"/>
        <v>0</v>
      </c>
      <c r="T448" s="1">
        <f t="shared" si="167"/>
        <v>0</v>
      </c>
      <c r="U448" s="1">
        <f t="shared" si="168"/>
        <v>0</v>
      </c>
      <c r="V448" s="1">
        <f t="shared" si="169"/>
        <v>0</v>
      </c>
      <c r="W448" s="55" t="s">
        <v>183</v>
      </c>
      <c r="X448" s="55"/>
      <c r="Y448" s="1">
        <f t="shared" ref="Y448:AD448" si="172">+Y441</f>
        <v>0</v>
      </c>
      <c r="Z448" s="1">
        <f t="shared" si="172"/>
        <v>0</v>
      </c>
      <c r="AA448" s="1">
        <f t="shared" si="172"/>
        <v>1</v>
      </c>
      <c r="AB448" s="1">
        <f t="shared" si="172"/>
        <v>0</v>
      </c>
      <c r="AC448" s="1">
        <f t="shared" si="172"/>
        <v>0</v>
      </c>
      <c r="AD448" s="1">
        <f t="shared" si="172"/>
        <v>0</v>
      </c>
      <c r="AE448" s="55" t="s">
        <v>171</v>
      </c>
      <c r="AF448" s="55"/>
      <c r="AG448" s="1">
        <v>0</v>
      </c>
      <c r="AH448" s="1">
        <v>0</v>
      </c>
      <c r="AI448" s="1">
        <v>0</v>
      </c>
      <c r="AJ448" s="1">
        <v>0</v>
      </c>
      <c r="AK448" s="1">
        <v>0</v>
      </c>
      <c r="AL448" s="1">
        <v>0</v>
      </c>
    </row>
    <row r="449" spans="2:38" hidden="1">
      <c r="B449" s="7"/>
      <c r="Q449" s="1">
        <f t="shared" si="164"/>
        <v>-71250</v>
      </c>
      <c r="R449" s="1">
        <f t="shared" si="165"/>
        <v>0</v>
      </c>
      <c r="S449" s="1">
        <f t="shared" si="166"/>
        <v>0</v>
      </c>
      <c r="T449" s="1">
        <f t="shared" si="167"/>
        <v>71250</v>
      </c>
      <c r="U449" s="1">
        <f t="shared" si="168"/>
        <v>0</v>
      </c>
      <c r="V449" s="1">
        <f t="shared" si="169"/>
        <v>0</v>
      </c>
      <c r="Y449" s="1">
        <f t="shared" ref="Y449:AD449" si="173">+Y442</f>
        <v>0</v>
      </c>
      <c r="Z449" s="1">
        <f t="shared" si="173"/>
        <v>0</v>
      </c>
      <c r="AA449" s="1">
        <f t="shared" si="173"/>
        <v>0</v>
      </c>
      <c r="AB449" s="1">
        <f t="shared" si="173"/>
        <v>1</v>
      </c>
      <c r="AC449" s="1">
        <f t="shared" si="173"/>
        <v>0</v>
      </c>
      <c r="AD449" s="1">
        <f t="shared" si="173"/>
        <v>0</v>
      </c>
      <c r="AG449" s="1">
        <v>-71250</v>
      </c>
      <c r="AH449" s="1">
        <v>0</v>
      </c>
      <c r="AI449" s="1">
        <v>0</v>
      </c>
      <c r="AJ449" s="1">
        <v>71250</v>
      </c>
      <c r="AK449" s="1">
        <v>0</v>
      </c>
      <c r="AL449" s="1">
        <v>0</v>
      </c>
    </row>
    <row r="450" spans="2:38" hidden="1">
      <c r="B450" s="7"/>
      <c r="Q450" s="1">
        <f t="shared" si="164"/>
        <v>0</v>
      </c>
      <c r="R450" s="1">
        <f t="shared" si="165"/>
        <v>0</v>
      </c>
      <c r="S450" s="1">
        <f t="shared" si="166"/>
        <v>0</v>
      </c>
      <c r="T450" s="1">
        <f t="shared" si="167"/>
        <v>0</v>
      </c>
      <c r="U450" s="1">
        <f t="shared" si="168"/>
        <v>0</v>
      </c>
      <c r="V450" s="1">
        <f t="shared" si="169"/>
        <v>0</v>
      </c>
      <c r="Y450" s="1">
        <f t="shared" ref="Y450:AD450" si="174">+Y443</f>
        <v>0</v>
      </c>
      <c r="Z450" s="1">
        <f t="shared" si="174"/>
        <v>0</v>
      </c>
      <c r="AA450" s="1">
        <f t="shared" si="174"/>
        <v>0</v>
      </c>
      <c r="AB450" s="1">
        <f t="shared" si="174"/>
        <v>0</v>
      </c>
      <c r="AC450" s="1">
        <f t="shared" si="174"/>
        <v>1</v>
      </c>
      <c r="AD450" s="1">
        <f t="shared" si="174"/>
        <v>0</v>
      </c>
      <c r="AG450" s="1">
        <v>0</v>
      </c>
      <c r="AH450" s="1">
        <v>0</v>
      </c>
      <c r="AI450" s="1">
        <v>0</v>
      </c>
      <c r="AJ450" s="1">
        <v>0</v>
      </c>
      <c r="AK450" s="1">
        <v>0</v>
      </c>
      <c r="AL450" s="1">
        <v>0</v>
      </c>
    </row>
    <row r="451" spans="2:38" hidden="1">
      <c r="B451" s="7"/>
      <c r="Q451" s="1">
        <f t="shared" si="164"/>
        <v>0</v>
      </c>
      <c r="R451" s="1">
        <f t="shared" si="165"/>
        <v>0</v>
      </c>
      <c r="S451" s="1">
        <f t="shared" si="166"/>
        <v>0</v>
      </c>
      <c r="T451" s="1">
        <f t="shared" si="167"/>
        <v>0</v>
      </c>
      <c r="U451" s="1">
        <f t="shared" si="168"/>
        <v>0</v>
      </c>
      <c r="V451" s="1">
        <f t="shared" si="169"/>
        <v>0</v>
      </c>
      <c r="Y451" s="1">
        <f t="shared" ref="Y451:AD451" si="175">+Y444</f>
        <v>0</v>
      </c>
      <c r="Z451" s="1">
        <f t="shared" si="175"/>
        <v>0</v>
      </c>
      <c r="AA451" s="1">
        <f t="shared" si="175"/>
        <v>0</v>
      </c>
      <c r="AB451" s="1">
        <f t="shared" si="175"/>
        <v>0</v>
      </c>
      <c r="AC451" s="1">
        <f t="shared" si="175"/>
        <v>0</v>
      </c>
      <c r="AD451" s="1">
        <f t="shared" si="175"/>
        <v>1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</row>
    <row r="452" spans="2:38" hidden="1">
      <c r="B452" s="7"/>
    </row>
    <row r="453" spans="2:38" hidden="1">
      <c r="B453" s="7"/>
      <c r="Q453" s="1">
        <f t="shared" ref="Q453:Q458" si="176">+K281</f>
        <v>71250</v>
      </c>
      <c r="R453" s="1">
        <f t="shared" ref="R453:R458" si="177">+P281</f>
        <v>0</v>
      </c>
      <c r="S453" s="1">
        <f t="shared" ref="S453:S458" si="178">+U281</f>
        <v>0</v>
      </c>
      <c r="T453" s="1">
        <f t="shared" ref="T453:T458" si="179">+Z281</f>
        <v>-71250</v>
      </c>
      <c r="U453" s="1">
        <f t="shared" ref="U453:U458" si="180">+AE281</f>
        <v>0</v>
      </c>
      <c r="V453" s="1">
        <f t="shared" ref="V453:V458" si="181">+AJ281</f>
        <v>0</v>
      </c>
      <c r="Y453" s="1">
        <f>+Y446</f>
        <v>1</v>
      </c>
      <c r="Z453" s="1">
        <f t="shared" ref="Z453:AD453" si="182">+Z446</f>
        <v>0</v>
      </c>
      <c r="AA453" s="1">
        <f t="shared" si="182"/>
        <v>0</v>
      </c>
      <c r="AB453" s="1">
        <f t="shared" si="182"/>
        <v>0</v>
      </c>
      <c r="AC453" s="1">
        <f t="shared" si="182"/>
        <v>0</v>
      </c>
      <c r="AD453" s="1">
        <f t="shared" si="182"/>
        <v>0</v>
      </c>
      <c r="AG453" s="1" cm="1">
        <f t="array" ref="AG453:AL458">MMULT(MMULT(TRANSPOSE(Y453:AD458),Q453:V458),Y453:AD458)</f>
        <v>71250</v>
      </c>
      <c r="AH453" s="1">
        <v>0</v>
      </c>
      <c r="AI453" s="1">
        <v>0</v>
      </c>
      <c r="AJ453" s="1">
        <v>-71250</v>
      </c>
      <c r="AK453" s="1">
        <v>0</v>
      </c>
      <c r="AL453" s="1">
        <v>0</v>
      </c>
    </row>
    <row r="454" spans="2:38" hidden="1">
      <c r="B454" s="7"/>
      <c r="Q454" s="1">
        <f t="shared" si="176"/>
        <v>0</v>
      </c>
      <c r="R454" s="1">
        <f t="shared" si="177"/>
        <v>0</v>
      </c>
      <c r="S454" s="1">
        <f t="shared" si="178"/>
        <v>0</v>
      </c>
      <c r="T454" s="1">
        <f t="shared" si="179"/>
        <v>0</v>
      </c>
      <c r="U454" s="1">
        <f t="shared" si="180"/>
        <v>0</v>
      </c>
      <c r="V454" s="1">
        <f t="shared" si="181"/>
        <v>0</v>
      </c>
      <c r="Y454" s="1">
        <f t="shared" ref="Y454:AD454" si="183">+Y447</f>
        <v>0</v>
      </c>
      <c r="Z454" s="1">
        <f t="shared" si="183"/>
        <v>1</v>
      </c>
      <c r="AA454" s="1">
        <f t="shared" si="183"/>
        <v>0</v>
      </c>
      <c r="AB454" s="1">
        <f t="shared" si="183"/>
        <v>0</v>
      </c>
      <c r="AC454" s="1">
        <f t="shared" si="183"/>
        <v>0</v>
      </c>
      <c r="AD454" s="1">
        <f t="shared" si="183"/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</row>
    <row r="455" spans="2:38" hidden="1">
      <c r="B455" s="7"/>
      <c r="H455" s="1" t="s">
        <v>181</v>
      </c>
      <c r="I455" s="55">
        <f>+I448+1</f>
        <v>15</v>
      </c>
      <c r="J455" s="55"/>
      <c r="K455" s="1" t="s">
        <v>182</v>
      </c>
      <c r="Q455" s="1">
        <f t="shared" si="176"/>
        <v>0</v>
      </c>
      <c r="R455" s="1">
        <f t="shared" si="177"/>
        <v>0</v>
      </c>
      <c r="S455" s="1">
        <f t="shared" si="178"/>
        <v>0</v>
      </c>
      <c r="T455" s="1">
        <f t="shared" si="179"/>
        <v>0</v>
      </c>
      <c r="U455" s="1">
        <f t="shared" si="180"/>
        <v>0</v>
      </c>
      <c r="V455" s="1">
        <f t="shared" si="181"/>
        <v>0</v>
      </c>
      <c r="W455" s="55" t="s">
        <v>183</v>
      </c>
      <c r="X455" s="55"/>
      <c r="Y455" s="1">
        <f t="shared" ref="Y455:AD455" si="184">+Y448</f>
        <v>0</v>
      </c>
      <c r="Z455" s="1">
        <f t="shared" si="184"/>
        <v>0</v>
      </c>
      <c r="AA455" s="1">
        <f t="shared" si="184"/>
        <v>1</v>
      </c>
      <c r="AB455" s="1">
        <f t="shared" si="184"/>
        <v>0</v>
      </c>
      <c r="AC455" s="1">
        <f t="shared" si="184"/>
        <v>0</v>
      </c>
      <c r="AD455" s="1">
        <f t="shared" si="184"/>
        <v>0</v>
      </c>
      <c r="AE455" s="55" t="s">
        <v>171</v>
      </c>
      <c r="AF455" s="55"/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</row>
    <row r="456" spans="2:38" hidden="1">
      <c r="B456" s="7"/>
      <c r="Q456" s="1">
        <f t="shared" si="176"/>
        <v>-71250</v>
      </c>
      <c r="R456" s="1">
        <f t="shared" si="177"/>
        <v>0</v>
      </c>
      <c r="S456" s="1">
        <f t="shared" si="178"/>
        <v>0</v>
      </c>
      <c r="T456" s="1">
        <f t="shared" si="179"/>
        <v>71250</v>
      </c>
      <c r="U456" s="1">
        <f t="shared" si="180"/>
        <v>0</v>
      </c>
      <c r="V456" s="1">
        <f t="shared" si="181"/>
        <v>0</v>
      </c>
      <c r="Y456" s="1">
        <f t="shared" ref="Y456:AD456" si="185">+Y449</f>
        <v>0</v>
      </c>
      <c r="Z456" s="1">
        <f t="shared" si="185"/>
        <v>0</v>
      </c>
      <c r="AA456" s="1">
        <f t="shared" si="185"/>
        <v>0</v>
      </c>
      <c r="AB456" s="1">
        <f t="shared" si="185"/>
        <v>1</v>
      </c>
      <c r="AC456" s="1">
        <f t="shared" si="185"/>
        <v>0</v>
      </c>
      <c r="AD456" s="1">
        <f t="shared" si="185"/>
        <v>0</v>
      </c>
      <c r="AG456" s="1">
        <v>-71250</v>
      </c>
      <c r="AH456" s="1">
        <v>0</v>
      </c>
      <c r="AI456" s="1">
        <v>0</v>
      </c>
      <c r="AJ456" s="1">
        <v>71250</v>
      </c>
      <c r="AK456" s="1">
        <v>0</v>
      </c>
      <c r="AL456" s="1">
        <v>0</v>
      </c>
    </row>
    <row r="457" spans="2:38" hidden="1">
      <c r="B457" s="7"/>
      <c r="Q457" s="1">
        <f t="shared" si="176"/>
        <v>0</v>
      </c>
      <c r="R457" s="1">
        <f t="shared" si="177"/>
        <v>0</v>
      </c>
      <c r="S457" s="1">
        <f t="shared" si="178"/>
        <v>0</v>
      </c>
      <c r="T457" s="1">
        <f t="shared" si="179"/>
        <v>0</v>
      </c>
      <c r="U457" s="1">
        <f t="shared" si="180"/>
        <v>0</v>
      </c>
      <c r="V457" s="1">
        <f t="shared" si="181"/>
        <v>0</v>
      </c>
      <c r="Y457" s="1">
        <f t="shared" ref="Y457:AD457" si="186">+Y450</f>
        <v>0</v>
      </c>
      <c r="Z457" s="1">
        <f t="shared" si="186"/>
        <v>0</v>
      </c>
      <c r="AA457" s="1">
        <f t="shared" si="186"/>
        <v>0</v>
      </c>
      <c r="AB457" s="1">
        <f t="shared" si="186"/>
        <v>0</v>
      </c>
      <c r="AC457" s="1">
        <f t="shared" si="186"/>
        <v>1</v>
      </c>
      <c r="AD457" s="1">
        <f t="shared" si="186"/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</row>
    <row r="458" spans="2:38" hidden="1">
      <c r="B458" s="7"/>
      <c r="Q458" s="1">
        <f t="shared" si="176"/>
        <v>0</v>
      </c>
      <c r="R458" s="1">
        <f t="shared" si="177"/>
        <v>0</v>
      </c>
      <c r="S458" s="1">
        <f t="shared" si="178"/>
        <v>0</v>
      </c>
      <c r="T458" s="1">
        <f t="shared" si="179"/>
        <v>0</v>
      </c>
      <c r="U458" s="1">
        <f t="shared" si="180"/>
        <v>0</v>
      </c>
      <c r="V458" s="1">
        <f t="shared" si="181"/>
        <v>0</v>
      </c>
      <c r="Y458" s="1">
        <f t="shared" ref="Y458:AD458" si="187">+Y451</f>
        <v>0</v>
      </c>
      <c r="Z458" s="1">
        <f t="shared" si="187"/>
        <v>0</v>
      </c>
      <c r="AA458" s="1">
        <f t="shared" si="187"/>
        <v>0</v>
      </c>
      <c r="AB458" s="1">
        <f t="shared" si="187"/>
        <v>0</v>
      </c>
      <c r="AC458" s="1">
        <f t="shared" si="187"/>
        <v>0</v>
      </c>
      <c r="AD458" s="1">
        <f t="shared" si="187"/>
        <v>1</v>
      </c>
      <c r="AG458" s="1">
        <v>0</v>
      </c>
      <c r="AH458" s="1">
        <v>0</v>
      </c>
      <c r="AI458" s="1">
        <v>0</v>
      </c>
      <c r="AJ458" s="1">
        <v>0</v>
      </c>
      <c r="AK458" s="1">
        <v>0</v>
      </c>
      <c r="AL458" s="1">
        <v>0</v>
      </c>
    </row>
    <row r="459" spans="2:38" hidden="1">
      <c r="B459" s="7"/>
    </row>
    <row r="460" spans="2:38" hidden="1">
      <c r="B460" s="7"/>
      <c r="Q460" s="1">
        <f t="shared" ref="Q460:Q465" si="188">+K288</f>
        <v>53442.02466224497</v>
      </c>
      <c r="R460" s="1">
        <f t="shared" ref="R460:R465" si="189">+P288</f>
        <v>0</v>
      </c>
      <c r="S460" s="1">
        <f t="shared" ref="S460:S465" si="190">+U288</f>
        <v>0</v>
      </c>
      <c r="T460" s="1">
        <f t="shared" ref="T460:T465" si="191">+Z288</f>
        <v>-53442.02466224497</v>
      </c>
      <c r="U460" s="1">
        <f t="shared" ref="U460:U465" si="192">+AE288</f>
        <v>0</v>
      </c>
      <c r="V460" s="1">
        <f t="shared" ref="V460:V465" si="193">+AJ288</f>
        <v>0</v>
      </c>
      <c r="Y460" s="1">
        <f>+K341</f>
        <v>0.89442719099991586</v>
      </c>
      <c r="Z460" s="1">
        <f>+M341</f>
        <v>0.44721359549995793</v>
      </c>
      <c r="AA460" s="1">
        <f>+O341</f>
        <v>0</v>
      </c>
      <c r="AB460" s="1">
        <f>+Q341</f>
        <v>0</v>
      </c>
      <c r="AC460" s="1">
        <f>+S341</f>
        <v>0</v>
      </c>
      <c r="AD460" s="1">
        <f>+U341</f>
        <v>0</v>
      </c>
      <c r="AG460" s="1" cm="1">
        <f t="array" ref="AG460:AL465">MMULT(MMULT(TRANSPOSE(Y460:AD465),Q460:V465),Y460:AD465)</f>
        <v>42753.619729795973</v>
      </c>
      <c r="AH460" s="1">
        <v>21376.809864897987</v>
      </c>
      <c r="AI460" s="1">
        <v>0</v>
      </c>
      <c r="AJ460" s="1">
        <v>-42753.619729795973</v>
      </c>
      <c r="AK460" s="1">
        <v>-21376.809864897987</v>
      </c>
      <c r="AL460" s="1">
        <v>0</v>
      </c>
    </row>
    <row r="461" spans="2:38" hidden="1">
      <c r="B461" s="7"/>
      <c r="Q461" s="1">
        <f t="shared" si="188"/>
        <v>0</v>
      </c>
      <c r="R461" s="1">
        <f t="shared" si="189"/>
        <v>0</v>
      </c>
      <c r="S461" s="1">
        <f t="shared" si="190"/>
        <v>0</v>
      </c>
      <c r="T461" s="1">
        <f t="shared" si="191"/>
        <v>0</v>
      </c>
      <c r="U461" s="1">
        <f t="shared" si="192"/>
        <v>0</v>
      </c>
      <c r="V461" s="1">
        <f t="shared" si="193"/>
        <v>0</v>
      </c>
      <c r="Y461" s="1">
        <f t="shared" ref="Y461:Y465" si="194">+K342</f>
        <v>-0.44721359549995793</v>
      </c>
      <c r="Z461" s="1">
        <f t="shared" ref="Z461:Z465" si="195">+M342</f>
        <v>0.89442719099991586</v>
      </c>
      <c r="AA461" s="1">
        <f t="shared" ref="AA461:AA465" si="196">+O342</f>
        <v>0</v>
      </c>
      <c r="AB461" s="1">
        <f t="shared" ref="AB461:AB465" si="197">+Q342</f>
        <v>0</v>
      </c>
      <c r="AC461" s="1">
        <f t="shared" ref="AC461:AC465" si="198">+S342</f>
        <v>0</v>
      </c>
      <c r="AD461" s="1">
        <f t="shared" ref="AD461:AD465" si="199">+U342</f>
        <v>0</v>
      </c>
      <c r="AG461" s="1">
        <v>21376.809864897987</v>
      </c>
      <c r="AH461" s="1">
        <v>10688.404932448993</v>
      </c>
      <c r="AI461" s="1">
        <v>0</v>
      </c>
      <c r="AJ461" s="1">
        <v>-21376.809864897987</v>
      </c>
      <c r="AK461" s="1">
        <v>-10688.404932448993</v>
      </c>
      <c r="AL461" s="1">
        <v>0</v>
      </c>
    </row>
    <row r="462" spans="2:38" hidden="1">
      <c r="B462" s="7"/>
      <c r="H462" s="1" t="s">
        <v>181</v>
      </c>
      <c r="I462" s="55">
        <f>+I455+1</f>
        <v>16</v>
      </c>
      <c r="J462" s="55"/>
      <c r="K462" s="1" t="s">
        <v>182</v>
      </c>
      <c r="Q462" s="1">
        <f t="shared" si="188"/>
        <v>0</v>
      </c>
      <c r="R462" s="1">
        <f t="shared" si="189"/>
        <v>0</v>
      </c>
      <c r="S462" s="1">
        <f t="shared" si="190"/>
        <v>0</v>
      </c>
      <c r="T462" s="1">
        <f t="shared" si="191"/>
        <v>0</v>
      </c>
      <c r="U462" s="1">
        <f t="shared" si="192"/>
        <v>0</v>
      </c>
      <c r="V462" s="1">
        <f t="shared" si="193"/>
        <v>0</v>
      </c>
      <c r="W462" s="55" t="s">
        <v>183</v>
      </c>
      <c r="X462" s="55"/>
      <c r="Y462" s="1">
        <f t="shared" si="194"/>
        <v>0</v>
      </c>
      <c r="Z462" s="1">
        <f t="shared" si="195"/>
        <v>0</v>
      </c>
      <c r="AA462" s="1">
        <f t="shared" si="196"/>
        <v>1</v>
      </c>
      <c r="AB462" s="1">
        <f t="shared" si="197"/>
        <v>0</v>
      </c>
      <c r="AC462" s="1">
        <f t="shared" si="198"/>
        <v>0</v>
      </c>
      <c r="AD462" s="1">
        <f t="shared" si="199"/>
        <v>0</v>
      </c>
      <c r="AE462" s="55" t="s">
        <v>171</v>
      </c>
      <c r="AF462" s="55"/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</row>
    <row r="463" spans="2:38" hidden="1">
      <c r="B463" s="7"/>
      <c r="Q463" s="1">
        <f t="shared" si="188"/>
        <v>-53442.02466224497</v>
      </c>
      <c r="R463" s="1">
        <f t="shared" si="189"/>
        <v>0</v>
      </c>
      <c r="S463" s="1">
        <f t="shared" si="190"/>
        <v>0</v>
      </c>
      <c r="T463" s="1">
        <f t="shared" si="191"/>
        <v>53442.02466224497</v>
      </c>
      <c r="U463" s="1">
        <f t="shared" si="192"/>
        <v>0</v>
      </c>
      <c r="V463" s="1">
        <f t="shared" si="193"/>
        <v>0</v>
      </c>
      <c r="Y463" s="1">
        <f t="shared" si="194"/>
        <v>0</v>
      </c>
      <c r="Z463" s="1">
        <f t="shared" si="195"/>
        <v>0</v>
      </c>
      <c r="AA463" s="1">
        <f t="shared" si="196"/>
        <v>0</v>
      </c>
      <c r="AB463" s="1">
        <f t="shared" si="197"/>
        <v>0.89442719099991586</v>
      </c>
      <c r="AC463" s="1">
        <f t="shared" si="198"/>
        <v>0.44721359549995793</v>
      </c>
      <c r="AD463" s="1">
        <f t="shared" si="199"/>
        <v>0</v>
      </c>
      <c r="AG463" s="1">
        <v>-42753.619729795973</v>
      </c>
      <c r="AH463" s="1">
        <v>-21376.809864897987</v>
      </c>
      <c r="AI463" s="1">
        <v>0</v>
      </c>
      <c r="AJ463" s="1">
        <v>42753.619729795973</v>
      </c>
      <c r="AK463" s="1">
        <v>21376.809864897987</v>
      </c>
      <c r="AL463" s="1">
        <v>0</v>
      </c>
    </row>
    <row r="464" spans="2:38" hidden="1">
      <c r="B464" s="7"/>
      <c r="Q464" s="1">
        <f t="shared" si="188"/>
        <v>0</v>
      </c>
      <c r="R464" s="1">
        <f t="shared" si="189"/>
        <v>0</v>
      </c>
      <c r="S464" s="1">
        <f t="shared" si="190"/>
        <v>0</v>
      </c>
      <c r="T464" s="1">
        <f t="shared" si="191"/>
        <v>0</v>
      </c>
      <c r="U464" s="1">
        <f t="shared" si="192"/>
        <v>0</v>
      </c>
      <c r="V464" s="1">
        <f t="shared" si="193"/>
        <v>0</v>
      </c>
      <c r="Y464" s="1">
        <f t="shared" si="194"/>
        <v>0</v>
      </c>
      <c r="Z464" s="1">
        <f t="shared" si="195"/>
        <v>0</v>
      </c>
      <c r="AA464" s="1">
        <f t="shared" si="196"/>
        <v>0</v>
      </c>
      <c r="AB464" s="1">
        <f t="shared" si="197"/>
        <v>-0.44721359549995793</v>
      </c>
      <c r="AC464" s="1">
        <f t="shared" si="198"/>
        <v>0.89442719099991586</v>
      </c>
      <c r="AD464" s="1">
        <f t="shared" si="199"/>
        <v>0</v>
      </c>
      <c r="AG464" s="1">
        <v>-21376.809864897987</v>
      </c>
      <c r="AH464" s="1">
        <v>-10688.404932448993</v>
      </c>
      <c r="AI464" s="1">
        <v>0</v>
      </c>
      <c r="AJ464" s="1">
        <v>21376.809864897987</v>
      </c>
      <c r="AK464" s="1">
        <v>10688.404932448993</v>
      </c>
      <c r="AL464" s="1">
        <v>0</v>
      </c>
    </row>
    <row r="465" spans="2:38" hidden="1">
      <c r="B465" s="7"/>
      <c r="Q465" s="1">
        <f t="shared" si="188"/>
        <v>0</v>
      </c>
      <c r="R465" s="1">
        <f t="shared" si="189"/>
        <v>0</v>
      </c>
      <c r="S465" s="1">
        <f t="shared" si="190"/>
        <v>0</v>
      </c>
      <c r="T465" s="1">
        <f t="shared" si="191"/>
        <v>0</v>
      </c>
      <c r="U465" s="1">
        <f t="shared" si="192"/>
        <v>0</v>
      </c>
      <c r="V465" s="1">
        <f t="shared" si="193"/>
        <v>0</v>
      </c>
      <c r="Y465" s="1">
        <f t="shared" si="194"/>
        <v>0</v>
      </c>
      <c r="Z465" s="1">
        <f t="shared" si="195"/>
        <v>0</v>
      </c>
      <c r="AA465" s="1">
        <f t="shared" si="196"/>
        <v>0</v>
      </c>
      <c r="AB465" s="1">
        <f t="shared" si="197"/>
        <v>0</v>
      </c>
      <c r="AC465" s="1">
        <f t="shared" si="198"/>
        <v>0</v>
      </c>
      <c r="AD465" s="1">
        <f t="shared" si="199"/>
        <v>1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</row>
    <row r="466" spans="2:38" hidden="1">
      <c r="B466" s="7"/>
    </row>
    <row r="467" spans="2:38" hidden="1">
      <c r="B467" s="7"/>
      <c r="Q467" s="1">
        <f t="shared" ref="Q467:Q472" si="200">+K295</f>
        <v>53970.830885168827</v>
      </c>
      <c r="R467" s="1">
        <f t="shared" ref="R467:R472" si="201">+P295</f>
        <v>0</v>
      </c>
      <c r="S467" s="1">
        <f t="shared" ref="S467:S472" si="202">+U295</f>
        <v>0</v>
      </c>
      <c r="T467" s="1">
        <f t="shared" ref="T467:T472" si="203">+Z295</f>
        <v>-53970.830885168827</v>
      </c>
      <c r="U467" s="1">
        <f t="shared" ref="U467:U472" si="204">+AE295</f>
        <v>0</v>
      </c>
      <c r="V467" s="1">
        <f t="shared" ref="V467:V472" si="205">+AJ295</f>
        <v>0</v>
      </c>
      <c r="Y467" s="1">
        <f>+AC341</f>
        <v>0.90327750435428988</v>
      </c>
      <c r="Z467" s="1">
        <f>+AE341</f>
        <v>-0.42905681456828765</v>
      </c>
      <c r="AA467" s="1">
        <f>+AG341</f>
        <v>0</v>
      </c>
      <c r="AB467" s="1">
        <f>+AI341</f>
        <v>0</v>
      </c>
      <c r="AC467" s="1">
        <f>+AK341</f>
        <v>0</v>
      </c>
      <c r="AD467" s="1">
        <f>+AM341</f>
        <v>0</v>
      </c>
      <c r="AG467" s="1" cm="1">
        <f t="array" ref="AG467:AL472">MMULT(MMULT(TRANSPOSE(Y467:AD472),Q467:V472),Y467:AD472)</f>
        <v>44035.354113345304</v>
      </c>
      <c r="AH467" s="1">
        <v>-20916.793203839017</v>
      </c>
      <c r="AI467" s="1">
        <v>0</v>
      </c>
      <c r="AJ467" s="1">
        <v>-44035.354113345304</v>
      </c>
      <c r="AK467" s="1">
        <v>20916.793203839017</v>
      </c>
      <c r="AL467" s="1">
        <v>0</v>
      </c>
    </row>
    <row r="468" spans="2:38" hidden="1">
      <c r="B468" s="7"/>
      <c r="Q468" s="1">
        <f t="shared" si="200"/>
        <v>0</v>
      </c>
      <c r="R468" s="1">
        <f t="shared" si="201"/>
        <v>0</v>
      </c>
      <c r="S468" s="1">
        <f t="shared" si="202"/>
        <v>0</v>
      </c>
      <c r="T468" s="1">
        <f t="shared" si="203"/>
        <v>0</v>
      </c>
      <c r="U468" s="1">
        <f t="shared" si="204"/>
        <v>0</v>
      </c>
      <c r="V468" s="1">
        <f t="shared" si="205"/>
        <v>0</v>
      </c>
      <c r="Y468" s="1">
        <f t="shared" ref="Y468:Y472" si="206">+AC342</f>
        <v>0.42905681456828765</v>
      </c>
      <c r="Z468" s="1">
        <f t="shared" ref="Z468:Z472" si="207">+AE342</f>
        <v>0.90327750435428988</v>
      </c>
      <c r="AA468" s="1">
        <f t="shared" ref="AA468:AA472" si="208">+AG342</f>
        <v>0</v>
      </c>
      <c r="AB468" s="1">
        <f t="shared" ref="AB468:AB472" si="209">+AI342</f>
        <v>0</v>
      </c>
      <c r="AC468" s="1">
        <f t="shared" ref="AC468:AC472" si="210">+AK342</f>
        <v>0</v>
      </c>
      <c r="AD468" s="1">
        <f t="shared" ref="AD468:AD472" si="211">+AM342</f>
        <v>0</v>
      </c>
      <c r="AG468" s="1">
        <v>-20916.793203839017</v>
      </c>
      <c r="AH468" s="1">
        <v>9935.4767718235325</v>
      </c>
      <c r="AI468" s="1">
        <v>0</v>
      </c>
      <c r="AJ468" s="1">
        <v>20916.793203839017</v>
      </c>
      <c r="AK468" s="1">
        <v>-9935.4767718235325</v>
      </c>
      <c r="AL468" s="1">
        <v>0</v>
      </c>
    </row>
    <row r="469" spans="2:38" hidden="1">
      <c r="B469" s="7"/>
      <c r="H469" s="1" t="s">
        <v>181</v>
      </c>
      <c r="I469" s="55">
        <f>+I462+1</f>
        <v>17</v>
      </c>
      <c r="J469" s="55"/>
      <c r="K469" s="1" t="s">
        <v>182</v>
      </c>
      <c r="Q469" s="1">
        <f t="shared" si="200"/>
        <v>0</v>
      </c>
      <c r="R469" s="1">
        <f t="shared" si="201"/>
        <v>0</v>
      </c>
      <c r="S469" s="1">
        <f t="shared" si="202"/>
        <v>0</v>
      </c>
      <c r="T469" s="1">
        <f t="shared" si="203"/>
        <v>0</v>
      </c>
      <c r="U469" s="1">
        <f t="shared" si="204"/>
        <v>0</v>
      </c>
      <c r="V469" s="1">
        <f t="shared" si="205"/>
        <v>0</v>
      </c>
      <c r="W469" s="55" t="s">
        <v>183</v>
      </c>
      <c r="X469" s="55"/>
      <c r="Y469" s="1">
        <f t="shared" si="206"/>
        <v>0</v>
      </c>
      <c r="Z469" s="1">
        <f t="shared" si="207"/>
        <v>0</v>
      </c>
      <c r="AA469" s="1">
        <f t="shared" si="208"/>
        <v>1</v>
      </c>
      <c r="AB469" s="1">
        <f t="shared" si="209"/>
        <v>0</v>
      </c>
      <c r="AC469" s="1">
        <f t="shared" si="210"/>
        <v>0</v>
      </c>
      <c r="AD469" s="1">
        <f t="shared" si="211"/>
        <v>0</v>
      </c>
      <c r="AE469" s="55" t="s">
        <v>171</v>
      </c>
      <c r="AF469" s="55"/>
      <c r="AG469" s="1">
        <v>0</v>
      </c>
      <c r="AH469" s="1">
        <v>0</v>
      </c>
      <c r="AI469" s="1">
        <v>0</v>
      </c>
      <c r="AJ469" s="1">
        <v>0</v>
      </c>
      <c r="AK469" s="1">
        <v>0</v>
      </c>
      <c r="AL469" s="1">
        <v>0</v>
      </c>
    </row>
    <row r="470" spans="2:38" hidden="1">
      <c r="B470" s="7"/>
      <c r="Q470" s="1">
        <f t="shared" si="200"/>
        <v>-53970.830885168827</v>
      </c>
      <c r="R470" s="1">
        <f t="shared" si="201"/>
        <v>0</v>
      </c>
      <c r="S470" s="1">
        <f t="shared" si="202"/>
        <v>0</v>
      </c>
      <c r="T470" s="1">
        <f t="shared" si="203"/>
        <v>53970.830885168827</v>
      </c>
      <c r="U470" s="1">
        <f t="shared" si="204"/>
        <v>0</v>
      </c>
      <c r="V470" s="1">
        <f t="shared" si="205"/>
        <v>0</v>
      </c>
      <c r="Y470" s="1">
        <f t="shared" si="206"/>
        <v>0</v>
      </c>
      <c r="Z470" s="1">
        <f t="shared" si="207"/>
        <v>0</v>
      </c>
      <c r="AA470" s="1">
        <f t="shared" si="208"/>
        <v>0</v>
      </c>
      <c r="AB470" s="1">
        <f t="shared" si="209"/>
        <v>0.90327750435428988</v>
      </c>
      <c r="AC470" s="1">
        <f t="shared" si="210"/>
        <v>-0.42905681456828765</v>
      </c>
      <c r="AD470" s="1">
        <f t="shared" si="211"/>
        <v>0</v>
      </c>
      <c r="AG470" s="1">
        <v>-44035.354113345304</v>
      </c>
      <c r="AH470" s="1">
        <v>20916.793203839017</v>
      </c>
      <c r="AI470" s="1">
        <v>0</v>
      </c>
      <c r="AJ470" s="1">
        <v>44035.354113345304</v>
      </c>
      <c r="AK470" s="1">
        <v>-20916.793203839017</v>
      </c>
      <c r="AL470" s="1">
        <v>0</v>
      </c>
    </row>
    <row r="471" spans="2:38" hidden="1">
      <c r="B471" s="7"/>
      <c r="Q471" s="1">
        <f t="shared" si="200"/>
        <v>0</v>
      </c>
      <c r="R471" s="1">
        <f t="shared" si="201"/>
        <v>0</v>
      </c>
      <c r="S471" s="1">
        <f t="shared" si="202"/>
        <v>0</v>
      </c>
      <c r="T471" s="1">
        <f t="shared" si="203"/>
        <v>0</v>
      </c>
      <c r="U471" s="1">
        <f t="shared" si="204"/>
        <v>0</v>
      </c>
      <c r="V471" s="1">
        <f t="shared" si="205"/>
        <v>0</v>
      </c>
      <c r="Y471" s="1">
        <f t="shared" si="206"/>
        <v>0</v>
      </c>
      <c r="Z471" s="1">
        <f t="shared" si="207"/>
        <v>0</v>
      </c>
      <c r="AA471" s="1">
        <f t="shared" si="208"/>
        <v>0</v>
      </c>
      <c r="AB471" s="1">
        <f t="shared" si="209"/>
        <v>0.42905681456828765</v>
      </c>
      <c r="AC471" s="1">
        <f t="shared" si="210"/>
        <v>0.90327750435428988</v>
      </c>
      <c r="AD471" s="1">
        <f t="shared" si="211"/>
        <v>0</v>
      </c>
      <c r="AG471" s="1">
        <v>20916.793203839017</v>
      </c>
      <c r="AH471" s="1">
        <v>-9935.4767718235325</v>
      </c>
      <c r="AI471" s="1">
        <v>0</v>
      </c>
      <c r="AJ471" s="1">
        <v>-20916.793203839017</v>
      </c>
      <c r="AK471" s="1">
        <v>9935.4767718235325</v>
      </c>
      <c r="AL471" s="1">
        <v>0</v>
      </c>
    </row>
    <row r="472" spans="2:38" hidden="1">
      <c r="B472" s="7"/>
      <c r="Q472" s="1">
        <f t="shared" si="200"/>
        <v>0</v>
      </c>
      <c r="R472" s="1">
        <f t="shared" si="201"/>
        <v>0</v>
      </c>
      <c r="S472" s="1">
        <f t="shared" si="202"/>
        <v>0</v>
      </c>
      <c r="T472" s="1">
        <f t="shared" si="203"/>
        <v>0</v>
      </c>
      <c r="U472" s="1">
        <f t="shared" si="204"/>
        <v>0</v>
      </c>
      <c r="V472" s="1">
        <f t="shared" si="205"/>
        <v>0</v>
      </c>
      <c r="Y472" s="1">
        <f t="shared" si="206"/>
        <v>0</v>
      </c>
      <c r="Z472" s="1">
        <f t="shared" si="207"/>
        <v>0</v>
      </c>
      <c r="AA472" s="1">
        <f t="shared" si="208"/>
        <v>0</v>
      </c>
      <c r="AB472" s="1">
        <f t="shared" si="209"/>
        <v>0</v>
      </c>
      <c r="AC472" s="1">
        <f t="shared" si="210"/>
        <v>0</v>
      </c>
      <c r="AD472" s="1">
        <f t="shared" si="211"/>
        <v>1</v>
      </c>
      <c r="AG472" s="1">
        <v>0</v>
      </c>
      <c r="AH472" s="1">
        <v>0</v>
      </c>
      <c r="AI472" s="1">
        <v>0</v>
      </c>
      <c r="AJ472" s="1">
        <v>0</v>
      </c>
      <c r="AK472" s="1">
        <v>0</v>
      </c>
      <c r="AL472" s="1">
        <v>0</v>
      </c>
    </row>
    <row r="473" spans="2:38" hidden="1">
      <c r="B473" s="7"/>
    </row>
    <row r="474" spans="2:38" hidden="1">
      <c r="B474" s="7"/>
      <c r="Q474" s="1">
        <f t="shared" ref="Q474:Q479" si="212">+K302</f>
        <v>54740.400760405806</v>
      </c>
      <c r="R474" s="1">
        <f t="shared" ref="R474:R479" si="213">+P302</f>
        <v>0</v>
      </c>
      <c r="S474" s="1">
        <f t="shared" ref="S474:S479" si="214">+U302</f>
        <v>0</v>
      </c>
      <c r="T474" s="1">
        <f t="shared" ref="T474:T479" si="215">+Z302</f>
        <v>-54740.400760405806</v>
      </c>
      <c r="U474" s="1">
        <f t="shared" ref="U474:U479" si="216">+AE302</f>
        <v>0</v>
      </c>
      <c r="V474" s="1">
        <f t="shared" ref="V474:V479" si="217">+AJ302</f>
        <v>0</v>
      </c>
      <c r="Y474" s="1">
        <f>+AT341</f>
        <v>0.9161573349021892</v>
      </c>
      <c r="Z474" s="1">
        <f>+AV341</f>
        <v>0.4008188340197078</v>
      </c>
      <c r="AA474" s="1">
        <f>+AX341</f>
        <v>0</v>
      </c>
      <c r="AB474" s="1">
        <f>+AZ341</f>
        <v>0</v>
      </c>
      <c r="AC474" s="1">
        <f>+BB341</f>
        <v>0</v>
      </c>
      <c r="AD474" s="1">
        <f>+BD341</f>
        <v>0</v>
      </c>
      <c r="AG474" s="1" cm="1">
        <f t="array" ref="AG474:AL479">MMULT(MMULT(TRANSPOSE(Y474:AD479),Q474:V479),Y474:AD479)</f>
        <v>45946.041293979957</v>
      </c>
      <c r="AH474" s="1">
        <v>20101.393066116234</v>
      </c>
      <c r="AI474" s="1">
        <v>0</v>
      </c>
      <c r="AJ474" s="1">
        <v>-45946.041293979957</v>
      </c>
      <c r="AK474" s="1">
        <v>-20101.393066116234</v>
      </c>
      <c r="AL474" s="1">
        <v>0</v>
      </c>
    </row>
    <row r="475" spans="2:38" hidden="1">
      <c r="B475" s="7"/>
      <c r="Q475" s="1">
        <f t="shared" si="212"/>
        <v>0</v>
      </c>
      <c r="R475" s="1">
        <f t="shared" si="213"/>
        <v>0</v>
      </c>
      <c r="S475" s="1">
        <f t="shared" si="214"/>
        <v>0</v>
      </c>
      <c r="T475" s="1">
        <f t="shared" si="215"/>
        <v>0</v>
      </c>
      <c r="U475" s="1">
        <f t="shared" si="216"/>
        <v>0</v>
      </c>
      <c r="V475" s="1">
        <f t="shared" si="217"/>
        <v>0</v>
      </c>
      <c r="Y475" s="1">
        <f t="shared" ref="Y475:Y479" si="218">+AT342</f>
        <v>-0.4008188340197078</v>
      </c>
      <c r="Z475" s="1">
        <f t="shared" ref="Z475:Z479" si="219">+AV342</f>
        <v>0.9161573349021892</v>
      </c>
      <c r="AA475" s="1">
        <f t="shared" ref="AA475:AA479" si="220">+AX342</f>
        <v>0</v>
      </c>
      <c r="AB475" s="1">
        <f t="shared" ref="AB475:AB479" si="221">+AZ342</f>
        <v>0</v>
      </c>
      <c r="AC475" s="1">
        <f t="shared" ref="AC475:AC479" si="222">+BB342</f>
        <v>0</v>
      </c>
      <c r="AD475" s="1">
        <f t="shared" ref="AD475:AD479" si="223">+BD342</f>
        <v>0</v>
      </c>
      <c r="AG475" s="1">
        <v>20101.393066116234</v>
      </c>
      <c r="AH475" s="1">
        <v>8794.3594664258526</v>
      </c>
      <c r="AI475" s="1">
        <v>0</v>
      </c>
      <c r="AJ475" s="1">
        <v>-20101.393066116234</v>
      </c>
      <c r="AK475" s="1">
        <v>-8794.3594664258526</v>
      </c>
      <c r="AL475" s="1">
        <v>0</v>
      </c>
    </row>
    <row r="476" spans="2:38" hidden="1">
      <c r="B476" s="7"/>
      <c r="H476" s="1" t="s">
        <v>181</v>
      </c>
      <c r="I476" s="55">
        <f>+I469+1</f>
        <v>18</v>
      </c>
      <c r="J476" s="55"/>
      <c r="K476" s="1" t="s">
        <v>182</v>
      </c>
      <c r="Q476" s="1">
        <f t="shared" si="212"/>
        <v>0</v>
      </c>
      <c r="R476" s="1">
        <f t="shared" si="213"/>
        <v>0</v>
      </c>
      <c r="S476" s="1">
        <f t="shared" si="214"/>
        <v>0</v>
      </c>
      <c r="T476" s="1">
        <f t="shared" si="215"/>
        <v>0</v>
      </c>
      <c r="U476" s="1">
        <f t="shared" si="216"/>
        <v>0</v>
      </c>
      <c r="V476" s="1">
        <f t="shared" si="217"/>
        <v>0</v>
      </c>
      <c r="W476" s="55" t="s">
        <v>183</v>
      </c>
      <c r="X476" s="55"/>
      <c r="Y476" s="1">
        <f t="shared" si="218"/>
        <v>0</v>
      </c>
      <c r="Z476" s="1">
        <f t="shared" si="219"/>
        <v>0</v>
      </c>
      <c r="AA476" s="1">
        <f t="shared" si="220"/>
        <v>1</v>
      </c>
      <c r="AB476" s="1">
        <f t="shared" si="221"/>
        <v>0</v>
      </c>
      <c r="AC476" s="1">
        <f t="shared" si="222"/>
        <v>0</v>
      </c>
      <c r="AD476" s="1">
        <f t="shared" si="223"/>
        <v>0</v>
      </c>
      <c r="AE476" s="55" t="s">
        <v>171</v>
      </c>
      <c r="AF476" s="55"/>
      <c r="AG476" s="1">
        <v>0</v>
      </c>
      <c r="AH476" s="1">
        <v>0</v>
      </c>
      <c r="AI476" s="1">
        <v>0</v>
      </c>
      <c r="AJ476" s="1">
        <v>0</v>
      </c>
      <c r="AK476" s="1">
        <v>0</v>
      </c>
      <c r="AL476" s="1">
        <v>0</v>
      </c>
    </row>
    <row r="477" spans="2:38" hidden="1">
      <c r="B477" s="7"/>
      <c r="Q477" s="1">
        <f t="shared" si="212"/>
        <v>-54740.400760405806</v>
      </c>
      <c r="R477" s="1">
        <f t="shared" si="213"/>
        <v>0</v>
      </c>
      <c r="S477" s="1">
        <f t="shared" si="214"/>
        <v>0</v>
      </c>
      <c r="T477" s="1">
        <f t="shared" si="215"/>
        <v>54740.400760405806</v>
      </c>
      <c r="U477" s="1">
        <f t="shared" si="216"/>
        <v>0</v>
      </c>
      <c r="V477" s="1">
        <f t="shared" si="217"/>
        <v>0</v>
      </c>
      <c r="Y477" s="1">
        <f t="shared" si="218"/>
        <v>0</v>
      </c>
      <c r="Z477" s="1">
        <f t="shared" si="219"/>
        <v>0</v>
      </c>
      <c r="AA477" s="1">
        <f t="shared" si="220"/>
        <v>0</v>
      </c>
      <c r="AB477" s="1">
        <f t="shared" si="221"/>
        <v>0.9161573349021892</v>
      </c>
      <c r="AC477" s="1">
        <f t="shared" si="222"/>
        <v>0.4008188340197078</v>
      </c>
      <c r="AD477" s="1">
        <f t="shared" si="223"/>
        <v>0</v>
      </c>
      <c r="AG477" s="1">
        <v>-45946.041293979957</v>
      </c>
      <c r="AH477" s="1">
        <v>-20101.393066116234</v>
      </c>
      <c r="AI477" s="1">
        <v>0</v>
      </c>
      <c r="AJ477" s="1">
        <v>45946.041293979957</v>
      </c>
      <c r="AK477" s="1">
        <v>20101.393066116234</v>
      </c>
      <c r="AL477" s="1">
        <v>0</v>
      </c>
    </row>
    <row r="478" spans="2:38" hidden="1">
      <c r="B478" s="7"/>
      <c r="Q478" s="1">
        <f t="shared" si="212"/>
        <v>0</v>
      </c>
      <c r="R478" s="1">
        <f t="shared" si="213"/>
        <v>0</v>
      </c>
      <c r="S478" s="1">
        <f t="shared" si="214"/>
        <v>0</v>
      </c>
      <c r="T478" s="1">
        <f t="shared" si="215"/>
        <v>0</v>
      </c>
      <c r="U478" s="1">
        <f t="shared" si="216"/>
        <v>0</v>
      </c>
      <c r="V478" s="1">
        <f t="shared" si="217"/>
        <v>0</v>
      </c>
      <c r="Y478" s="1">
        <f t="shared" si="218"/>
        <v>0</v>
      </c>
      <c r="Z478" s="1">
        <f t="shared" si="219"/>
        <v>0</v>
      </c>
      <c r="AA478" s="1">
        <f t="shared" si="220"/>
        <v>0</v>
      </c>
      <c r="AB478" s="1">
        <f t="shared" si="221"/>
        <v>-0.4008188340197078</v>
      </c>
      <c r="AC478" s="1">
        <f t="shared" si="222"/>
        <v>0.9161573349021892</v>
      </c>
      <c r="AD478" s="1">
        <f t="shared" si="223"/>
        <v>0</v>
      </c>
      <c r="AG478" s="1">
        <v>-20101.393066116234</v>
      </c>
      <c r="AH478" s="1">
        <v>-8794.3594664258526</v>
      </c>
      <c r="AI478" s="1">
        <v>0</v>
      </c>
      <c r="AJ478" s="1">
        <v>20101.393066116234</v>
      </c>
      <c r="AK478" s="1">
        <v>8794.3594664258526</v>
      </c>
      <c r="AL478" s="1">
        <v>0</v>
      </c>
    </row>
    <row r="479" spans="2:38" hidden="1">
      <c r="B479" s="7"/>
      <c r="Q479" s="1">
        <f t="shared" si="212"/>
        <v>0</v>
      </c>
      <c r="R479" s="1">
        <f t="shared" si="213"/>
        <v>0</v>
      </c>
      <c r="S479" s="1">
        <f t="shared" si="214"/>
        <v>0</v>
      </c>
      <c r="T479" s="1">
        <f t="shared" si="215"/>
        <v>0</v>
      </c>
      <c r="U479" s="1">
        <f t="shared" si="216"/>
        <v>0</v>
      </c>
      <c r="V479" s="1">
        <f t="shared" si="217"/>
        <v>0</v>
      </c>
      <c r="Y479" s="1">
        <f t="shared" si="218"/>
        <v>0</v>
      </c>
      <c r="Z479" s="1">
        <f t="shared" si="219"/>
        <v>0</v>
      </c>
      <c r="AA479" s="1">
        <f t="shared" si="220"/>
        <v>0</v>
      </c>
      <c r="AB479" s="1">
        <f t="shared" si="221"/>
        <v>0</v>
      </c>
      <c r="AC479" s="1">
        <f t="shared" si="222"/>
        <v>0</v>
      </c>
      <c r="AD479" s="1">
        <f t="shared" si="223"/>
        <v>1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</row>
    <row r="480" spans="2:38" hidden="1">
      <c r="B480" s="7"/>
    </row>
    <row r="481" spans="2:38" hidden="1">
      <c r="B481" s="7"/>
      <c r="Q481" s="1">
        <f t="shared" ref="Q481:Q486" si="224">+K309</f>
        <v>55945.668359750416</v>
      </c>
      <c r="R481" s="1">
        <f t="shared" ref="R481:R486" si="225">+P309</f>
        <v>0</v>
      </c>
      <c r="S481" s="1">
        <f t="shared" ref="S481:S486" si="226">+U309</f>
        <v>0</v>
      </c>
      <c r="T481" s="1">
        <f t="shared" ref="T481:T486" si="227">+Z309</f>
        <v>-55945.668359750416</v>
      </c>
      <c r="U481" s="1">
        <f t="shared" ref="U481:U486" si="228">+AE309</f>
        <v>0</v>
      </c>
      <c r="V481" s="1">
        <f t="shared" ref="V481:V486" si="229">+AJ309</f>
        <v>0</v>
      </c>
      <c r="Y481" s="1">
        <f>+K348</f>
        <v>0.93632917756904455</v>
      </c>
      <c r="Z481" s="1">
        <f>+M348</f>
        <v>-0.3511234415883917</v>
      </c>
      <c r="AA481" s="1">
        <f>+O348</f>
        <v>0</v>
      </c>
      <c r="AB481" s="1">
        <f>+Q348</f>
        <v>0</v>
      </c>
      <c r="AC481" s="1">
        <f>+S348</f>
        <v>0</v>
      </c>
      <c r="AD481" s="1">
        <f>+U348</f>
        <v>0</v>
      </c>
      <c r="AG481" s="1" cm="1">
        <f t="array" ref="AG481:AL486">MMULT(MMULT(TRANSPOSE(Y481:AD486),Q481:V486),Y481:AD486)</f>
        <v>49048.257192109959</v>
      </c>
      <c r="AH481" s="1">
        <v>-18393.096447041233</v>
      </c>
      <c r="AI481" s="1">
        <v>0</v>
      </c>
      <c r="AJ481" s="1">
        <v>-49048.257192109959</v>
      </c>
      <c r="AK481" s="1">
        <v>18393.096447041233</v>
      </c>
      <c r="AL481" s="1">
        <v>0</v>
      </c>
    </row>
    <row r="482" spans="2:38" hidden="1">
      <c r="B482" s="7"/>
      <c r="Q482" s="1">
        <f t="shared" si="224"/>
        <v>0</v>
      </c>
      <c r="R482" s="1">
        <f t="shared" si="225"/>
        <v>0</v>
      </c>
      <c r="S482" s="1">
        <f t="shared" si="226"/>
        <v>0</v>
      </c>
      <c r="T482" s="1">
        <f t="shared" si="227"/>
        <v>0</v>
      </c>
      <c r="U482" s="1">
        <f t="shared" si="228"/>
        <v>0</v>
      </c>
      <c r="V482" s="1">
        <f t="shared" si="229"/>
        <v>0</v>
      </c>
      <c r="Y482" s="1">
        <f t="shared" ref="Y482:Y486" si="230">+K349</f>
        <v>0.3511234415883917</v>
      </c>
      <c r="Z482" s="1">
        <f t="shared" ref="Z482:Z486" si="231">+M349</f>
        <v>0.93632917756904455</v>
      </c>
      <c r="AA482" s="1">
        <f t="shared" ref="AA482:AA486" si="232">+O349</f>
        <v>0</v>
      </c>
      <c r="AB482" s="1">
        <f t="shared" ref="AB482:AB486" si="233">+Q349</f>
        <v>0</v>
      </c>
      <c r="AC482" s="1">
        <f t="shared" ref="AC482:AC486" si="234">+S349</f>
        <v>0</v>
      </c>
      <c r="AD482" s="1">
        <f t="shared" ref="AD482:AD486" si="235">+U349</f>
        <v>0</v>
      </c>
      <c r="AG482" s="1">
        <v>-18393.096447041233</v>
      </c>
      <c r="AH482" s="1">
        <v>6897.4111676404627</v>
      </c>
      <c r="AI482" s="1">
        <v>0</v>
      </c>
      <c r="AJ482" s="1">
        <v>18393.096447041233</v>
      </c>
      <c r="AK482" s="1">
        <v>-6897.4111676404627</v>
      </c>
      <c r="AL482" s="1">
        <v>0</v>
      </c>
    </row>
    <row r="483" spans="2:38" hidden="1">
      <c r="B483" s="7"/>
      <c r="H483" s="1" t="s">
        <v>181</v>
      </c>
      <c r="I483" s="55">
        <f>+I476+1</f>
        <v>19</v>
      </c>
      <c r="J483" s="55"/>
      <c r="K483" s="1" t="s">
        <v>182</v>
      </c>
      <c r="Q483" s="1">
        <f t="shared" si="224"/>
        <v>0</v>
      </c>
      <c r="R483" s="1">
        <f t="shared" si="225"/>
        <v>0</v>
      </c>
      <c r="S483" s="1">
        <f t="shared" si="226"/>
        <v>0</v>
      </c>
      <c r="T483" s="1">
        <f t="shared" si="227"/>
        <v>0</v>
      </c>
      <c r="U483" s="1">
        <f t="shared" si="228"/>
        <v>0</v>
      </c>
      <c r="V483" s="1">
        <f t="shared" si="229"/>
        <v>0</v>
      </c>
      <c r="W483" s="55" t="s">
        <v>183</v>
      </c>
      <c r="X483" s="55"/>
      <c r="Y483" s="1">
        <f t="shared" si="230"/>
        <v>0</v>
      </c>
      <c r="Z483" s="1">
        <f t="shared" si="231"/>
        <v>0</v>
      </c>
      <c r="AA483" s="1">
        <f t="shared" si="232"/>
        <v>1</v>
      </c>
      <c r="AB483" s="1">
        <f t="shared" si="233"/>
        <v>0</v>
      </c>
      <c r="AC483" s="1">
        <f t="shared" si="234"/>
        <v>0</v>
      </c>
      <c r="AD483" s="1">
        <f t="shared" si="235"/>
        <v>0</v>
      </c>
      <c r="AE483" s="55" t="s">
        <v>171</v>
      </c>
      <c r="AF483" s="55"/>
      <c r="AG483" s="1">
        <v>0</v>
      </c>
      <c r="AH483" s="1">
        <v>0</v>
      </c>
      <c r="AI483" s="1">
        <v>0</v>
      </c>
      <c r="AJ483" s="1">
        <v>0</v>
      </c>
      <c r="AK483" s="1">
        <v>0</v>
      </c>
      <c r="AL483" s="1">
        <v>0</v>
      </c>
    </row>
    <row r="484" spans="2:38" hidden="1">
      <c r="B484" s="7"/>
      <c r="Q484" s="1">
        <f t="shared" si="224"/>
        <v>-55945.668359750416</v>
      </c>
      <c r="R484" s="1">
        <f t="shared" si="225"/>
        <v>0</v>
      </c>
      <c r="S484" s="1">
        <f t="shared" si="226"/>
        <v>0</v>
      </c>
      <c r="T484" s="1">
        <f t="shared" si="227"/>
        <v>55945.668359750416</v>
      </c>
      <c r="U484" s="1">
        <f t="shared" si="228"/>
        <v>0</v>
      </c>
      <c r="V484" s="1">
        <f t="shared" si="229"/>
        <v>0</v>
      </c>
      <c r="Y484" s="1">
        <f t="shared" si="230"/>
        <v>0</v>
      </c>
      <c r="Z484" s="1">
        <f t="shared" si="231"/>
        <v>0</v>
      </c>
      <c r="AA484" s="1">
        <f t="shared" si="232"/>
        <v>0</v>
      </c>
      <c r="AB484" s="1">
        <f t="shared" si="233"/>
        <v>0.93632917756904455</v>
      </c>
      <c r="AC484" s="1">
        <f t="shared" si="234"/>
        <v>-0.3511234415883917</v>
      </c>
      <c r="AD484" s="1">
        <f t="shared" si="235"/>
        <v>0</v>
      </c>
      <c r="AG484" s="1">
        <v>-49048.257192109959</v>
      </c>
      <c r="AH484" s="1">
        <v>18393.096447041233</v>
      </c>
      <c r="AI484" s="1">
        <v>0</v>
      </c>
      <c r="AJ484" s="1">
        <v>49048.257192109959</v>
      </c>
      <c r="AK484" s="1">
        <v>-18393.096447041233</v>
      </c>
      <c r="AL484" s="1">
        <v>0</v>
      </c>
    </row>
    <row r="485" spans="2:38" hidden="1">
      <c r="B485" s="7"/>
      <c r="Q485" s="1">
        <f t="shared" si="224"/>
        <v>0</v>
      </c>
      <c r="R485" s="1">
        <f t="shared" si="225"/>
        <v>0</v>
      </c>
      <c r="S485" s="1">
        <f t="shared" si="226"/>
        <v>0</v>
      </c>
      <c r="T485" s="1">
        <f t="shared" si="227"/>
        <v>0</v>
      </c>
      <c r="U485" s="1">
        <f t="shared" si="228"/>
        <v>0</v>
      </c>
      <c r="V485" s="1">
        <f t="shared" si="229"/>
        <v>0</v>
      </c>
      <c r="Y485" s="1">
        <f t="shared" si="230"/>
        <v>0</v>
      </c>
      <c r="Z485" s="1">
        <f t="shared" si="231"/>
        <v>0</v>
      </c>
      <c r="AA485" s="1">
        <f t="shared" si="232"/>
        <v>0</v>
      </c>
      <c r="AB485" s="1">
        <f t="shared" si="233"/>
        <v>0.3511234415883917</v>
      </c>
      <c r="AC485" s="1">
        <f t="shared" si="234"/>
        <v>0.93632917756904455</v>
      </c>
      <c r="AD485" s="1">
        <f t="shared" si="235"/>
        <v>0</v>
      </c>
      <c r="AG485" s="1">
        <v>18393.096447041233</v>
      </c>
      <c r="AH485" s="1">
        <v>-6897.4111676404627</v>
      </c>
      <c r="AI485" s="1">
        <v>0</v>
      </c>
      <c r="AJ485" s="1">
        <v>-18393.096447041233</v>
      </c>
      <c r="AK485" s="1">
        <v>6897.4111676404627</v>
      </c>
      <c r="AL485" s="1">
        <v>0</v>
      </c>
    </row>
    <row r="486" spans="2:38" hidden="1">
      <c r="B486" s="7"/>
      <c r="Q486" s="1">
        <f t="shared" si="224"/>
        <v>0</v>
      </c>
      <c r="R486" s="1">
        <f t="shared" si="225"/>
        <v>0</v>
      </c>
      <c r="S486" s="1">
        <f t="shared" si="226"/>
        <v>0</v>
      </c>
      <c r="T486" s="1">
        <f t="shared" si="227"/>
        <v>0</v>
      </c>
      <c r="U486" s="1">
        <f t="shared" si="228"/>
        <v>0</v>
      </c>
      <c r="V486" s="1">
        <f t="shared" si="229"/>
        <v>0</v>
      </c>
      <c r="Y486" s="1">
        <f t="shared" si="230"/>
        <v>0</v>
      </c>
      <c r="Z486" s="1">
        <f t="shared" si="231"/>
        <v>0</v>
      </c>
      <c r="AA486" s="1">
        <f t="shared" si="232"/>
        <v>0</v>
      </c>
      <c r="AB486" s="1">
        <f t="shared" si="233"/>
        <v>0</v>
      </c>
      <c r="AC486" s="1">
        <f t="shared" si="234"/>
        <v>0</v>
      </c>
      <c r="AD486" s="1">
        <f t="shared" si="235"/>
        <v>1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</row>
    <row r="487" spans="2:38" hidden="1">
      <c r="B487" s="7"/>
    </row>
    <row r="488" spans="2:38" hidden="1">
      <c r="B488" s="7"/>
      <c r="Q488" s="1">
        <f t="shared" ref="Q488:Q493" si="236">+K316</f>
        <v>56395.536792869534</v>
      </c>
      <c r="R488" s="1">
        <f t="shared" ref="R488:R493" si="237">+P316</f>
        <v>0</v>
      </c>
      <c r="S488" s="1">
        <f t="shared" ref="S488:S493" si="238">+U316</f>
        <v>0</v>
      </c>
      <c r="T488" s="1">
        <f t="shared" ref="T488:T493" si="239">+Z316</f>
        <v>-56395.536792869534</v>
      </c>
      <c r="U488" s="1">
        <f t="shared" ref="U488:U493" si="240">+AE316</f>
        <v>0</v>
      </c>
      <c r="V488" s="1">
        <f t="shared" ref="V488:V493" si="241">+AJ316</f>
        <v>0</v>
      </c>
      <c r="Y488" s="1">
        <f>+AB348</f>
        <v>0.94385835636601745</v>
      </c>
      <c r="Z488" s="1">
        <f>+AD348</f>
        <v>0.33035042472810605</v>
      </c>
      <c r="AA488" s="1">
        <f>+AF348</f>
        <v>0</v>
      </c>
      <c r="AB488" s="1">
        <f>+AH348</f>
        <v>0</v>
      </c>
      <c r="AC488" s="1">
        <f>+AJ348</f>
        <v>0</v>
      </c>
      <c r="AD488" s="1">
        <f>+AL348</f>
        <v>0</v>
      </c>
      <c r="AG488" s="1" cm="1">
        <f t="array" ref="AG488:AL493">MMULT(MMULT(TRANSPOSE(Y488:AD493),Q488:V493),Y488:AD493)</f>
        <v>50241.01273306863</v>
      </c>
      <c r="AH488" s="1">
        <v>17584.354456574019</v>
      </c>
      <c r="AI488" s="1">
        <v>0</v>
      </c>
      <c r="AJ488" s="1">
        <v>-50241.01273306863</v>
      </c>
      <c r="AK488" s="1">
        <v>-17584.354456574019</v>
      </c>
      <c r="AL488" s="1">
        <v>0</v>
      </c>
    </row>
    <row r="489" spans="2:38" hidden="1">
      <c r="B489" s="7"/>
      <c r="Q489" s="1">
        <f t="shared" si="236"/>
        <v>0</v>
      </c>
      <c r="R489" s="1">
        <f t="shared" si="237"/>
        <v>0</v>
      </c>
      <c r="S489" s="1">
        <f t="shared" si="238"/>
        <v>0</v>
      </c>
      <c r="T489" s="1">
        <f t="shared" si="239"/>
        <v>0</v>
      </c>
      <c r="U489" s="1">
        <f t="shared" si="240"/>
        <v>0</v>
      </c>
      <c r="V489" s="1">
        <f t="shared" si="241"/>
        <v>0</v>
      </c>
      <c r="Y489" s="1">
        <f t="shared" ref="Y489:Y493" si="242">+AB349</f>
        <v>-0.33035042472810605</v>
      </c>
      <c r="Z489" s="1">
        <f t="shared" ref="Z489:Z493" si="243">+AD349</f>
        <v>0.94385835636601745</v>
      </c>
      <c r="AA489" s="1">
        <f t="shared" ref="AA489:AA493" si="244">+AF349</f>
        <v>0</v>
      </c>
      <c r="AB489" s="1">
        <f t="shared" ref="AB489:AB493" si="245">+AH349</f>
        <v>0</v>
      </c>
      <c r="AC489" s="1">
        <f t="shared" ref="AC489:AC493" si="246">+AJ349</f>
        <v>0</v>
      </c>
      <c r="AD489" s="1">
        <f t="shared" ref="AD489:AD493" si="247">+AL349</f>
        <v>0</v>
      </c>
      <c r="AG489" s="1">
        <v>17584.354456574019</v>
      </c>
      <c r="AH489" s="1">
        <v>6154.5240598009059</v>
      </c>
      <c r="AI489" s="1">
        <v>0</v>
      </c>
      <c r="AJ489" s="1">
        <v>-17584.354456574019</v>
      </c>
      <c r="AK489" s="1">
        <v>-6154.5240598009059</v>
      </c>
      <c r="AL489" s="1">
        <v>0</v>
      </c>
    </row>
    <row r="490" spans="2:38" hidden="1">
      <c r="B490" s="7"/>
      <c r="H490" s="1" t="s">
        <v>181</v>
      </c>
      <c r="I490" s="55">
        <f>+I483+1</f>
        <v>20</v>
      </c>
      <c r="J490" s="55"/>
      <c r="K490" s="1" t="s">
        <v>182</v>
      </c>
      <c r="Q490" s="1">
        <f t="shared" si="236"/>
        <v>0</v>
      </c>
      <c r="R490" s="1">
        <f t="shared" si="237"/>
        <v>0</v>
      </c>
      <c r="S490" s="1">
        <f t="shared" si="238"/>
        <v>0</v>
      </c>
      <c r="T490" s="1">
        <f t="shared" si="239"/>
        <v>0</v>
      </c>
      <c r="U490" s="1">
        <f t="shared" si="240"/>
        <v>0</v>
      </c>
      <c r="V490" s="1">
        <f t="shared" si="241"/>
        <v>0</v>
      </c>
      <c r="W490" s="55" t="s">
        <v>183</v>
      </c>
      <c r="X490" s="55"/>
      <c r="Y490" s="1">
        <f t="shared" si="242"/>
        <v>0</v>
      </c>
      <c r="Z490" s="1">
        <f t="shared" si="243"/>
        <v>0</v>
      </c>
      <c r="AA490" s="1">
        <f t="shared" si="244"/>
        <v>1</v>
      </c>
      <c r="AB490" s="1">
        <f t="shared" si="245"/>
        <v>0</v>
      </c>
      <c r="AC490" s="1">
        <f t="shared" si="246"/>
        <v>0</v>
      </c>
      <c r="AD490" s="1">
        <f t="shared" si="247"/>
        <v>0</v>
      </c>
      <c r="AE490" s="55" t="s">
        <v>171</v>
      </c>
      <c r="AF490" s="55"/>
      <c r="AG490" s="1">
        <v>0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</row>
    <row r="491" spans="2:38" hidden="1">
      <c r="B491" s="7"/>
      <c r="Q491" s="1">
        <f t="shared" si="236"/>
        <v>-56395.536792869534</v>
      </c>
      <c r="R491" s="1">
        <f t="shared" si="237"/>
        <v>0</v>
      </c>
      <c r="S491" s="1">
        <f t="shared" si="238"/>
        <v>0</v>
      </c>
      <c r="T491" s="1">
        <f t="shared" si="239"/>
        <v>56395.536792869534</v>
      </c>
      <c r="U491" s="1">
        <f t="shared" si="240"/>
        <v>0</v>
      </c>
      <c r="V491" s="1">
        <f t="shared" si="241"/>
        <v>0</v>
      </c>
      <c r="Y491" s="1">
        <f t="shared" si="242"/>
        <v>0</v>
      </c>
      <c r="Z491" s="1">
        <f t="shared" si="243"/>
        <v>0</v>
      </c>
      <c r="AA491" s="1">
        <f t="shared" si="244"/>
        <v>0</v>
      </c>
      <c r="AB491" s="1">
        <f t="shared" si="245"/>
        <v>0.94385835636601745</v>
      </c>
      <c r="AC491" s="1">
        <f t="shared" si="246"/>
        <v>0.33035042472810605</v>
      </c>
      <c r="AD491" s="1">
        <f t="shared" si="247"/>
        <v>0</v>
      </c>
      <c r="AG491" s="1">
        <v>-50241.01273306863</v>
      </c>
      <c r="AH491" s="1">
        <v>-17584.354456574019</v>
      </c>
      <c r="AI491" s="1">
        <v>0</v>
      </c>
      <c r="AJ491" s="1">
        <v>50241.01273306863</v>
      </c>
      <c r="AK491" s="1">
        <v>17584.354456574019</v>
      </c>
      <c r="AL491" s="1">
        <v>0</v>
      </c>
    </row>
    <row r="492" spans="2:38" hidden="1">
      <c r="B492" s="7"/>
      <c r="Q492" s="1">
        <f t="shared" si="236"/>
        <v>0</v>
      </c>
      <c r="R492" s="1">
        <f t="shared" si="237"/>
        <v>0</v>
      </c>
      <c r="S492" s="1">
        <f t="shared" si="238"/>
        <v>0</v>
      </c>
      <c r="T492" s="1">
        <f t="shared" si="239"/>
        <v>0</v>
      </c>
      <c r="U492" s="1">
        <f t="shared" si="240"/>
        <v>0</v>
      </c>
      <c r="V492" s="1">
        <f t="shared" si="241"/>
        <v>0</v>
      </c>
      <c r="Y492" s="1">
        <f t="shared" si="242"/>
        <v>0</v>
      </c>
      <c r="Z492" s="1">
        <f t="shared" si="243"/>
        <v>0</v>
      </c>
      <c r="AA492" s="1">
        <f t="shared" si="244"/>
        <v>0</v>
      </c>
      <c r="AB492" s="1">
        <f t="shared" si="245"/>
        <v>-0.33035042472810605</v>
      </c>
      <c r="AC492" s="1">
        <f t="shared" si="246"/>
        <v>0.94385835636601745</v>
      </c>
      <c r="AD492" s="1">
        <f t="shared" si="247"/>
        <v>0</v>
      </c>
      <c r="AG492" s="1">
        <v>-17584.354456574019</v>
      </c>
      <c r="AH492" s="1">
        <v>-6154.5240598009059</v>
      </c>
      <c r="AI492" s="1">
        <v>0</v>
      </c>
      <c r="AJ492" s="1">
        <v>17584.354456574019</v>
      </c>
      <c r="AK492" s="1">
        <v>6154.5240598009059</v>
      </c>
      <c r="AL492" s="1">
        <v>0</v>
      </c>
    </row>
    <row r="493" spans="2:38" hidden="1">
      <c r="B493" s="7"/>
      <c r="Q493" s="1">
        <f t="shared" si="236"/>
        <v>0</v>
      </c>
      <c r="R493" s="1">
        <f t="shared" si="237"/>
        <v>0</v>
      </c>
      <c r="S493" s="1">
        <f t="shared" si="238"/>
        <v>0</v>
      </c>
      <c r="T493" s="1">
        <f t="shared" si="239"/>
        <v>0</v>
      </c>
      <c r="U493" s="1">
        <f t="shared" si="240"/>
        <v>0</v>
      </c>
      <c r="V493" s="1">
        <f t="shared" si="241"/>
        <v>0</v>
      </c>
      <c r="Y493" s="1">
        <f t="shared" si="242"/>
        <v>0</v>
      </c>
      <c r="Z493" s="1">
        <f t="shared" si="243"/>
        <v>0</v>
      </c>
      <c r="AA493" s="1">
        <f t="shared" si="244"/>
        <v>0</v>
      </c>
      <c r="AB493" s="1">
        <f t="shared" si="245"/>
        <v>0</v>
      </c>
      <c r="AC493" s="1">
        <f t="shared" si="246"/>
        <v>0</v>
      </c>
      <c r="AD493" s="1">
        <f t="shared" si="247"/>
        <v>1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</row>
    <row r="494" spans="2:38" hidden="1">
      <c r="B494" s="7"/>
    </row>
    <row r="495" spans="2:38" hidden="1">
      <c r="B495" s="7"/>
    </row>
    <row r="496" spans="2:38" hidden="1">
      <c r="B496" s="7"/>
    </row>
    <row r="497" spans="2:24" hidden="1">
      <c r="B497" s="7"/>
      <c r="E497" s="100" t="s">
        <v>184</v>
      </c>
      <c r="F497" s="101"/>
      <c r="G497" s="101"/>
      <c r="H497" s="101"/>
      <c r="I497" s="101"/>
      <c r="J497" s="101"/>
      <c r="K497" s="101"/>
      <c r="L497" s="102"/>
      <c r="N497" s="9" t="s">
        <v>185</v>
      </c>
      <c r="O497" s="9"/>
      <c r="P497" s="9"/>
      <c r="Q497" s="9"/>
      <c r="R497" s="9"/>
      <c r="S497" s="9"/>
      <c r="T497" s="9"/>
      <c r="U497" s="9"/>
      <c r="V497" s="9"/>
      <c r="W497" s="9"/>
      <c r="X497" s="9"/>
    </row>
    <row r="498" spans="2:24" hidden="1">
      <c r="B498" s="7"/>
      <c r="E498" s="103" t="s">
        <v>186</v>
      </c>
      <c r="F498" s="104"/>
      <c r="G498" s="107" t="s">
        <v>187</v>
      </c>
      <c r="H498" s="108"/>
      <c r="I498" s="107" t="s">
        <v>188</v>
      </c>
      <c r="J498" s="108"/>
      <c r="K498" s="111" t="s">
        <v>189</v>
      </c>
      <c r="L498" s="112"/>
      <c r="N498" s="44" t="s">
        <v>136</v>
      </c>
      <c r="O498" s="44"/>
      <c r="P498" s="10"/>
      <c r="Q498" s="11" t="s">
        <v>190</v>
      </c>
      <c r="R498" s="11"/>
      <c r="S498" s="11"/>
      <c r="T498" s="11"/>
      <c r="U498" s="11"/>
      <c r="V498" s="11"/>
      <c r="W498" s="11"/>
      <c r="X498" s="12"/>
    </row>
    <row r="499" spans="2:24" ht="12" hidden="1" thickBot="1">
      <c r="B499" s="7"/>
      <c r="E499" s="105"/>
      <c r="F499" s="106"/>
      <c r="G499" s="109"/>
      <c r="H499" s="110"/>
      <c r="I499" s="109"/>
      <c r="J499" s="110"/>
      <c r="K499" s="113"/>
      <c r="L499" s="114"/>
      <c r="N499" s="44" t="s">
        <v>137</v>
      </c>
      <c r="O499" s="44"/>
      <c r="P499" s="10"/>
      <c r="Q499" s="11" t="s">
        <v>191</v>
      </c>
      <c r="R499" s="11"/>
      <c r="S499" s="11"/>
      <c r="T499" s="11"/>
      <c r="U499" s="11"/>
      <c r="V499" s="11"/>
      <c r="W499" s="11"/>
      <c r="X499" s="12"/>
    </row>
    <row r="500" spans="2:24" ht="12" hidden="1" thickTop="1">
      <c r="B500" s="7"/>
      <c r="E500" s="88">
        <v>1</v>
      </c>
      <c r="F500" s="68"/>
      <c r="G500" s="74">
        <v>1</v>
      </c>
      <c r="H500" s="76"/>
      <c r="I500" s="74">
        <v>2</v>
      </c>
      <c r="J500" s="76"/>
      <c r="K500" s="74">
        <v>3</v>
      </c>
      <c r="L500" s="76"/>
      <c r="N500" s="44" t="s">
        <v>138</v>
      </c>
      <c r="O500" s="44"/>
      <c r="P500" s="10"/>
      <c r="Q500" s="11" t="s">
        <v>192</v>
      </c>
      <c r="R500" s="11"/>
      <c r="S500" s="11"/>
      <c r="T500" s="11"/>
      <c r="U500" s="11"/>
      <c r="V500" s="11"/>
      <c r="W500" s="11"/>
      <c r="X500" s="12"/>
    </row>
    <row r="501" spans="2:24" hidden="1">
      <c r="B501" s="7"/>
      <c r="E501" s="34">
        <v>2</v>
      </c>
      <c r="F501" s="36"/>
      <c r="G501" s="37">
        <v>4</v>
      </c>
      <c r="H501" s="73"/>
      <c r="I501" s="37">
        <v>5</v>
      </c>
      <c r="J501" s="73"/>
      <c r="K501" s="37">
        <v>6</v>
      </c>
      <c r="L501" s="73"/>
      <c r="N501" s="44" t="s">
        <v>139</v>
      </c>
      <c r="O501" s="44"/>
      <c r="P501" s="10"/>
      <c r="Q501" s="11" t="s">
        <v>242</v>
      </c>
      <c r="R501" s="11"/>
      <c r="S501" s="11"/>
      <c r="T501" s="11"/>
      <c r="U501" s="11"/>
      <c r="V501" s="11"/>
      <c r="W501" s="11"/>
      <c r="X501" s="12"/>
    </row>
    <row r="502" spans="2:24" hidden="1">
      <c r="B502" s="7"/>
      <c r="E502" s="34">
        <v>3</v>
      </c>
      <c r="F502" s="36"/>
      <c r="G502" s="37">
        <v>7</v>
      </c>
      <c r="H502" s="73"/>
      <c r="I502" s="37">
        <v>8</v>
      </c>
      <c r="J502" s="73"/>
      <c r="K502" s="37">
        <v>9</v>
      </c>
      <c r="L502" s="73"/>
      <c r="N502" s="44" t="s">
        <v>140</v>
      </c>
      <c r="O502" s="44"/>
      <c r="P502" s="10"/>
      <c r="Q502" s="11" t="s">
        <v>243</v>
      </c>
      <c r="R502" s="11"/>
      <c r="S502" s="11"/>
      <c r="T502" s="11"/>
      <c r="U502" s="11"/>
      <c r="V502" s="11"/>
      <c r="W502" s="11"/>
      <c r="X502" s="12"/>
    </row>
    <row r="503" spans="2:24" hidden="1">
      <c r="B503" s="7"/>
      <c r="E503" s="34">
        <v>4</v>
      </c>
      <c r="F503" s="36"/>
      <c r="G503" s="37">
        <v>10</v>
      </c>
      <c r="H503" s="73"/>
      <c r="I503" s="37">
        <v>11</v>
      </c>
      <c r="J503" s="73"/>
      <c r="K503" s="37">
        <v>12</v>
      </c>
      <c r="L503" s="73"/>
      <c r="N503" s="44" t="s">
        <v>141</v>
      </c>
      <c r="O503" s="44"/>
      <c r="P503" s="10"/>
      <c r="Q503" s="11" t="s">
        <v>244</v>
      </c>
      <c r="R503" s="11"/>
      <c r="S503" s="11"/>
      <c r="T503" s="11"/>
      <c r="U503" s="11"/>
      <c r="V503" s="11"/>
      <c r="W503" s="11"/>
      <c r="X503" s="12"/>
    </row>
    <row r="504" spans="2:24" hidden="1">
      <c r="B504" s="7"/>
      <c r="E504" s="34">
        <v>5</v>
      </c>
      <c r="F504" s="36"/>
      <c r="G504" s="37">
        <v>13</v>
      </c>
      <c r="H504" s="73"/>
      <c r="I504" s="37">
        <v>14</v>
      </c>
      <c r="J504" s="73"/>
      <c r="K504" s="37">
        <v>15</v>
      </c>
      <c r="L504" s="73"/>
      <c r="N504" s="44" t="s">
        <v>142</v>
      </c>
      <c r="O504" s="44"/>
      <c r="P504" s="10"/>
      <c r="Q504" s="11" t="s">
        <v>245</v>
      </c>
      <c r="R504" s="11"/>
      <c r="S504" s="11"/>
      <c r="T504" s="11"/>
      <c r="U504" s="11"/>
      <c r="V504" s="11"/>
      <c r="W504" s="11"/>
      <c r="X504" s="12"/>
    </row>
    <row r="505" spans="2:24" hidden="1">
      <c r="B505" s="7"/>
      <c r="E505" s="34">
        <v>6</v>
      </c>
      <c r="F505" s="36"/>
      <c r="G505" s="37">
        <v>16</v>
      </c>
      <c r="H505" s="73"/>
      <c r="I505" s="37">
        <v>17</v>
      </c>
      <c r="J505" s="73"/>
      <c r="K505" s="37">
        <v>18</v>
      </c>
      <c r="L505" s="73"/>
      <c r="N505" s="44" t="s">
        <v>143</v>
      </c>
      <c r="O505" s="44"/>
      <c r="P505" s="10"/>
      <c r="Q505" s="11" t="s">
        <v>246</v>
      </c>
      <c r="R505" s="11"/>
      <c r="S505" s="11"/>
      <c r="T505" s="11"/>
      <c r="U505" s="11"/>
      <c r="V505" s="11"/>
      <c r="W505" s="11"/>
      <c r="X505" s="12"/>
    </row>
    <row r="506" spans="2:24" hidden="1">
      <c r="B506" s="7"/>
      <c r="E506" s="34">
        <v>7</v>
      </c>
      <c r="F506" s="36"/>
      <c r="G506" s="37">
        <v>19</v>
      </c>
      <c r="H506" s="73"/>
      <c r="I506" s="37">
        <v>20</v>
      </c>
      <c r="J506" s="73"/>
      <c r="K506" s="37">
        <v>21</v>
      </c>
      <c r="L506" s="73"/>
      <c r="N506" s="44" t="s">
        <v>144</v>
      </c>
      <c r="O506" s="44"/>
      <c r="P506" s="10"/>
      <c r="Q506" s="11" t="s">
        <v>247</v>
      </c>
      <c r="R506" s="11"/>
      <c r="S506" s="11"/>
      <c r="T506" s="11"/>
      <c r="U506" s="11"/>
      <c r="V506" s="11"/>
      <c r="W506" s="11"/>
      <c r="X506" s="12"/>
    </row>
    <row r="507" spans="2:24" hidden="1">
      <c r="B507" s="7"/>
      <c r="E507" s="34">
        <v>8</v>
      </c>
      <c r="F507" s="36"/>
      <c r="G507" s="37">
        <v>22</v>
      </c>
      <c r="H507" s="73"/>
      <c r="I507" s="37">
        <v>23</v>
      </c>
      <c r="J507" s="73"/>
      <c r="K507" s="37">
        <v>24</v>
      </c>
      <c r="L507" s="73"/>
      <c r="N507" s="44" t="s">
        <v>145</v>
      </c>
      <c r="O507" s="44"/>
      <c r="P507" s="10"/>
      <c r="Q507" s="11" t="s">
        <v>248</v>
      </c>
      <c r="R507" s="11"/>
      <c r="S507" s="11"/>
      <c r="T507" s="11"/>
      <c r="U507" s="11"/>
      <c r="V507" s="11"/>
      <c r="W507" s="11"/>
      <c r="X507" s="12"/>
    </row>
    <row r="508" spans="2:24" hidden="1">
      <c r="B508" s="7"/>
      <c r="E508" s="34">
        <v>9</v>
      </c>
      <c r="F508" s="36"/>
      <c r="G508" s="37">
        <v>25</v>
      </c>
      <c r="H508" s="73"/>
      <c r="I508" s="37">
        <v>26</v>
      </c>
      <c r="J508" s="73"/>
      <c r="K508" s="37">
        <v>27</v>
      </c>
      <c r="L508" s="73"/>
      <c r="N508" s="87" t="s">
        <v>146</v>
      </c>
      <c r="O508" s="87"/>
      <c r="P508" s="10"/>
      <c r="Q508" s="11" t="s">
        <v>249</v>
      </c>
      <c r="R508" s="11"/>
      <c r="S508" s="11"/>
      <c r="T508" s="11"/>
      <c r="U508" s="11"/>
      <c r="V508" s="11"/>
      <c r="W508" s="11"/>
      <c r="X508" s="12"/>
    </row>
    <row r="509" spans="2:24" hidden="1">
      <c r="B509" s="7"/>
      <c r="E509" s="34">
        <v>10</v>
      </c>
      <c r="F509" s="36"/>
      <c r="G509" s="37">
        <v>28</v>
      </c>
      <c r="H509" s="73"/>
      <c r="I509" s="37">
        <v>29</v>
      </c>
      <c r="J509" s="73"/>
      <c r="K509" s="37">
        <v>30</v>
      </c>
      <c r="L509" s="73"/>
      <c r="N509" s="87" t="s">
        <v>147</v>
      </c>
      <c r="O509" s="87"/>
      <c r="P509" s="10"/>
      <c r="Q509" s="11" t="s">
        <v>250</v>
      </c>
      <c r="R509" s="11"/>
      <c r="S509" s="11"/>
      <c r="T509" s="11"/>
      <c r="U509" s="11"/>
      <c r="V509" s="11"/>
      <c r="W509" s="11"/>
      <c r="X509" s="12"/>
    </row>
    <row r="510" spans="2:24" hidden="1">
      <c r="B510" s="7"/>
      <c r="E510" s="34">
        <v>11</v>
      </c>
      <c r="F510" s="36"/>
      <c r="G510" s="37">
        <v>31</v>
      </c>
      <c r="H510" s="73"/>
      <c r="I510" s="37">
        <v>32</v>
      </c>
      <c r="J510" s="73"/>
      <c r="K510" s="37">
        <v>33</v>
      </c>
      <c r="L510" s="73"/>
      <c r="N510" s="87" t="s">
        <v>148</v>
      </c>
      <c r="O510" s="87"/>
      <c r="P510" s="10"/>
      <c r="Q510" s="11" t="s">
        <v>251</v>
      </c>
      <c r="R510" s="11"/>
      <c r="S510" s="11"/>
      <c r="T510" s="11"/>
      <c r="U510" s="11"/>
      <c r="V510" s="11"/>
      <c r="W510" s="11"/>
      <c r="X510" s="12"/>
    </row>
    <row r="511" spans="2:24" hidden="1">
      <c r="B511" s="7"/>
      <c r="E511" s="34">
        <v>12</v>
      </c>
      <c r="F511" s="36"/>
      <c r="G511" s="37">
        <v>34</v>
      </c>
      <c r="H511" s="73"/>
      <c r="I511" s="37">
        <v>35</v>
      </c>
      <c r="J511" s="73"/>
      <c r="K511" s="37">
        <v>36</v>
      </c>
      <c r="L511" s="73"/>
      <c r="N511" s="87" t="s">
        <v>149</v>
      </c>
      <c r="O511" s="87"/>
      <c r="P511" s="10"/>
      <c r="Q511" s="11" t="s">
        <v>252</v>
      </c>
      <c r="R511" s="11"/>
      <c r="S511" s="11"/>
      <c r="T511" s="11"/>
      <c r="U511" s="11"/>
      <c r="V511" s="11"/>
      <c r="W511" s="11"/>
      <c r="X511" s="12"/>
    </row>
    <row r="512" spans="2:24" hidden="1">
      <c r="B512" s="7"/>
      <c r="N512" s="87" t="s">
        <v>150</v>
      </c>
      <c r="O512" s="87"/>
      <c r="P512" s="10"/>
      <c r="Q512" s="11" t="s">
        <v>253</v>
      </c>
      <c r="R512" s="11"/>
      <c r="S512" s="11"/>
      <c r="T512" s="11"/>
      <c r="U512" s="11"/>
      <c r="V512" s="11"/>
      <c r="W512" s="11"/>
      <c r="X512" s="12"/>
    </row>
    <row r="513" spans="2:71" hidden="1">
      <c r="B513" s="7"/>
      <c r="N513" s="44" t="s">
        <v>151</v>
      </c>
      <c r="O513" s="44"/>
      <c r="P513" s="10"/>
      <c r="Q513" s="11" t="s">
        <v>254</v>
      </c>
      <c r="R513" s="11"/>
      <c r="S513" s="11"/>
      <c r="T513" s="11"/>
      <c r="U513" s="11"/>
      <c r="V513" s="11"/>
      <c r="W513" s="11"/>
      <c r="X513" s="12"/>
    </row>
    <row r="514" spans="2:71" hidden="1">
      <c r="B514" s="7"/>
      <c r="N514" s="44" t="s">
        <v>152</v>
      </c>
      <c r="O514" s="44"/>
      <c r="P514" s="10"/>
      <c r="Q514" s="11" t="s">
        <v>255</v>
      </c>
      <c r="R514" s="11"/>
      <c r="S514" s="11"/>
      <c r="T514" s="11"/>
      <c r="U514" s="11"/>
      <c r="V514" s="11"/>
      <c r="W514" s="11"/>
      <c r="X514" s="12"/>
    </row>
    <row r="515" spans="2:71" hidden="1">
      <c r="B515" s="7"/>
      <c r="N515" s="44" t="s">
        <v>153</v>
      </c>
      <c r="O515" s="44"/>
      <c r="P515" s="10"/>
      <c r="Q515" s="11" t="s">
        <v>256</v>
      </c>
      <c r="R515" s="11"/>
      <c r="S515" s="11"/>
      <c r="T515" s="11"/>
      <c r="U515" s="11"/>
      <c r="V515" s="11"/>
      <c r="W515" s="11"/>
      <c r="X515" s="12"/>
    </row>
    <row r="516" spans="2:71" hidden="1">
      <c r="B516" s="7"/>
      <c r="N516" s="44" t="s">
        <v>154</v>
      </c>
      <c r="O516" s="44"/>
      <c r="P516" s="10"/>
      <c r="Q516" s="11" t="s">
        <v>257</v>
      </c>
      <c r="R516" s="11"/>
      <c r="S516" s="11"/>
      <c r="T516" s="11"/>
      <c r="U516" s="11"/>
      <c r="V516" s="11"/>
      <c r="W516" s="11"/>
      <c r="X516" s="12"/>
    </row>
    <row r="517" spans="2:71" hidden="1">
      <c r="B517" s="7"/>
      <c r="N517" s="44" t="s">
        <v>155</v>
      </c>
      <c r="O517" s="44"/>
      <c r="P517" s="10"/>
      <c r="Q517" s="11" t="s">
        <v>258</v>
      </c>
      <c r="R517" s="11"/>
      <c r="S517" s="11"/>
      <c r="T517" s="11"/>
      <c r="U517" s="11"/>
      <c r="V517" s="11"/>
      <c r="W517" s="11"/>
      <c r="X517" s="12"/>
    </row>
    <row r="518" spans="2:71" hidden="1">
      <c r="B518" s="7"/>
    </row>
    <row r="519" spans="2:71" hidden="1">
      <c r="B519" s="7"/>
      <c r="C519" s="1" t="s">
        <v>304</v>
      </c>
      <c r="BC519" s="1">
        <v>4</v>
      </c>
      <c r="BF519" s="1">
        <v>5</v>
      </c>
      <c r="BI519" s="1">
        <v>6</v>
      </c>
      <c r="BL519" s="1">
        <v>31</v>
      </c>
      <c r="BO519" s="1">
        <v>32</v>
      </c>
      <c r="BR519" s="1">
        <v>33</v>
      </c>
    </row>
    <row r="520" spans="2:71" ht="12" hidden="1" thickBot="1">
      <c r="B520" s="7"/>
      <c r="C520" s="99" t="s">
        <v>157</v>
      </c>
      <c r="D520" s="99"/>
      <c r="E520" s="99"/>
      <c r="F520" s="99" t="s">
        <v>193</v>
      </c>
      <c r="G520" s="99"/>
      <c r="H520" s="99"/>
      <c r="I520" s="99" t="s">
        <v>177</v>
      </c>
      <c r="J520" s="99"/>
      <c r="K520" s="99"/>
      <c r="L520" s="99" t="s">
        <v>178</v>
      </c>
      <c r="M520" s="99"/>
      <c r="N520" s="99"/>
      <c r="O520" s="99" t="s">
        <v>194</v>
      </c>
      <c r="P520" s="99"/>
      <c r="Q520" s="99"/>
      <c r="R520" s="99" t="s">
        <v>195</v>
      </c>
      <c r="S520" s="99"/>
      <c r="T520" s="99"/>
      <c r="U520" s="99" t="s">
        <v>196</v>
      </c>
      <c r="V520" s="99"/>
      <c r="W520" s="99"/>
      <c r="X520" s="99" t="s">
        <v>197</v>
      </c>
      <c r="Y520" s="99"/>
      <c r="Z520" s="99"/>
      <c r="AA520" s="99" t="s">
        <v>198</v>
      </c>
      <c r="AB520" s="99"/>
      <c r="AC520" s="99"/>
      <c r="AD520" s="99" t="s">
        <v>199</v>
      </c>
      <c r="AE520" s="99"/>
      <c r="AF520" s="99"/>
      <c r="AG520" s="99" t="s">
        <v>200</v>
      </c>
      <c r="AH520" s="99"/>
      <c r="AI520" s="99"/>
      <c r="AJ520" s="99" t="s">
        <v>201</v>
      </c>
      <c r="AK520" s="99"/>
      <c r="AL520" s="99"/>
      <c r="AM520" s="99" t="s">
        <v>202</v>
      </c>
      <c r="AN520" s="99"/>
      <c r="AO520" s="99"/>
      <c r="AP520" s="99" t="s">
        <v>203</v>
      </c>
      <c r="AQ520" s="99"/>
      <c r="AR520" s="99"/>
      <c r="AS520" s="99" t="s">
        <v>204</v>
      </c>
      <c r="AT520" s="99"/>
      <c r="AU520" s="99"/>
      <c r="AV520" s="99" t="s">
        <v>205</v>
      </c>
      <c r="AW520" s="99"/>
      <c r="AX520" s="99"/>
      <c r="AY520" s="99" t="s">
        <v>206</v>
      </c>
      <c r="AZ520" s="99"/>
      <c r="BA520" s="99"/>
      <c r="BB520" s="99" t="s">
        <v>207</v>
      </c>
      <c r="BC520" s="99"/>
      <c r="BD520" s="99"/>
      <c r="BE520" s="99" t="s">
        <v>208</v>
      </c>
      <c r="BF520" s="99"/>
      <c r="BG520" s="99"/>
      <c r="BH520" s="99" t="s">
        <v>209</v>
      </c>
      <c r="BI520" s="99"/>
      <c r="BJ520" s="99"/>
      <c r="BK520" s="99" t="s">
        <v>210</v>
      </c>
      <c r="BL520" s="99"/>
      <c r="BM520" s="99"/>
      <c r="BN520" s="99" t="s">
        <v>211</v>
      </c>
      <c r="BO520" s="99"/>
      <c r="BP520" s="99"/>
      <c r="BQ520" s="99" t="s">
        <v>212</v>
      </c>
      <c r="BR520" s="99"/>
      <c r="BS520" s="99"/>
    </row>
    <row r="521" spans="2:71" ht="12" hidden="1" thickTop="1">
      <c r="B521" s="7"/>
      <c r="C521" s="42" t="str">
        <f>+AI43</f>
        <v>e11</v>
      </c>
      <c r="D521" s="42"/>
      <c r="E521" s="42"/>
      <c r="F521" s="42">
        <f>+R54</f>
        <v>8</v>
      </c>
      <c r="G521" s="42"/>
      <c r="H521" s="42"/>
      <c r="I521" s="42">
        <v>1</v>
      </c>
      <c r="J521" s="42"/>
      <c r="K521" s="42"/>
      <c r="L521" s="42">
        <v>0</v>
      </c>
      <c r="M521" s="42"/>
      <c r="N521" s="42"/>
      <c r="O521" s="42">
        <f>-R41</f>
        <v>-15</v>
      </c>
      <c r="P521" s="42"/>
      <c r="Q521" s="42"/>
      <c r="R521" s="42">
        <v>0</v>
      </c>
      <c r="S521" s="42"/>
      <c r="T521" s="42"/>
      <c r="U521" s="42">
        <f>-O521*F521/2</f>
        <v>60</v>
      </c>
      <c r="V521" s="42"/>
      <c r="W521" s="42"/>
      <c r="X521" s="42">
        <v>0</v>
      </c>
      <c r="Y521" s="42"/>
      <c r="Z521" s="42"/>
      <c r="AA521" s="42">
        <f>-R521</f>
        <v>0</v>
      </c>
      <c r="AB521" s="42"/>
      <c r="AC521" s="42"/>
      <c r="AD521" s="42">
        <f>U521</f>
        <v>60</v>
      </c>
      <c r="AE521" s="42"/>
      <c r="AF521" s="42"/>
      <c r="AG521" s="42">
        <f>-X521</f>
        <v>0</v>
      </c>
      <c r="AH521" s="42"/>
      <c r="AI521" s="42"/>
      <c r="AJ521" s="42">
        <v>0</v>
      </c>
      <c r="AK521" s="42"/>
      <c r="AL521" s="42"/>
      <c r="AM521" s="42">
        <f>-U521</f>
        <v>-60</v>
      </c>
      <c r="AN521" s="42"/>
      <c r="AO521" s="42"/>
      <c r="AP521" s="42">
        <f>-X521</f>
        <v>0</v>
      </c>
      <c r="AQ521" s="42"/>
      <c r="AR521" s="42"/>
      <c r="AS521" s="42">
        <v>0</v>
      </c>
      <c r="AT521" s="42"/>
      <c r="AU521" s="42"/>
      <c r="AV521" s="42">
        <f>-AD521</f>
        <v>-60</v>
      </c>
      <c r="AW521" s="42"/>
      <c r="AX521" s="42"/>
      <c r="AY521" s="42">
        <f>-AG521</f>
        <v>0</v>
      </c>
      <c r="AZ521" s="42"/>
      <c r="BA521" s="42"/>
      <c r="BB521" s="42">
        <f>AJ521*I521-AM521*L521</f>
        <v>0</v>
      </c>
      <c r="BC521" s="42"/>
      <c r="BD521" s="42"/>
      <c r="BE521" s="42">
        <f>AJ521*L521+AM521*I521</f>
        <v>-60</v>
      </c>
      <c r="BF521" s="42"/>
      <c r="BG521" s="42"/>
      <c r="BH521" s="42">
        <f>+AP521</f>
        <v>0</v>
      </c>
      <c r="BI521" s="42"/>
      <c r="BJ521" s="42"/>
      <c r="BK521" s="42">
        <f>AS521*I521-AV521*L521</f>
        <v>0</v>
      </c>
      <c r="BL521" s="42"/>
      <c r="BM521" s="42"/>
      <c r="BN521" s="42">
        <f>AS521*L521+AV521*I521</f>
        <v>-60</v>
      </c>
      <c r="BO521" s="42"/>
      <c r="BP521" s="42"/>
      <c r="BQ521" s="42">
        <f>+AY521</f>
        <v>0</v>
      </c>
      <c r="BR521" s="42"/>
      <c r="BS521" s="42"/>
    </row>
    <row r="522" spans="2:71" hidden="1">
      <c r="B522" s="7"/>
      <c r="C522" s="46" t="str">
        <f>+AI34</f>
        <v>e12</v>
      </c>
      <c r="D522" s="46"/>
      <c r="E522" s="46"/>
      <c r="F522" s="46">
        <f>+F521</f>
        <v>8</v>
      </c>
      <c r="G522" s="46"/>
      <c r="H522" s="46"/>
      <c r="I522" s="46">
        <v>1</v>
      </c>
      <c r="J522" s="46"/>
      <c r="K522" s="46"/>
      <c r="L522" s="46">
        <v>0</v>
      </c>
      <c r="M522" s="46"/>
      <c r="N522" s="46"/>
      <c r="O522" s="46">
        <f>-R32</f>
        <v>-25</v>
      </c>
      <c r="P522" s="46"/>
      <c r="Q522" s="46"/>
      <c r="R522" s="46">
        <v>0</v>
      </c>
      <c r="S522" s="46"/>
      <c r="T522" s="46"/>
      <c r="U522" s="42">
        <f t="shared" ref="U522:U525" si="248">-O522*F522/2</f>
        <v>100</v>
      </c>
      <c r="V522" s="42"/>
      <c r="W522" s="42"/>
      <c r="X522" s="46">
        <v>0</v>
      </c>
      <c r="Y522" s="46"/>
      <c r="Z522" s="46"/>
      <c r="AA522" s="42">
        <f t="shared" ref="AA522:AA525" si="249">-R522</f>
        <v>0</v>
      </c>
      <c r="AB522" s="42"/>
      <c r="AC522" s="42"/>
      <c r="AD522" s="46">
        <f>U522</f>
        <v>100</v>
      </c>
      <c r="AE522" s="46"/>
      <c r="AF522" s="46"/>
      <c r="AG522" s="46">
        <f>-X522</f>
        <v>0</v>
      </c>
      <c r="AH522" s="46"/>
      <c r="AI522" s="46"/>
      <c r="AJ522" s="42">
        <v>0</v>
      </c>
      <c r="AK522" s="42"/>
      <c r="AL522" s="42"/>
      <c r="AM522" s="42">
        <f t="shared" ref="AM522:AM525" si="250">-U522</f>
        <v>-100</v>
      </c>
      <c r="AN522" s="42"/>
      <c r="AO522" s="42"/>
      <c r="AP522" s="42">
        <f t="shared" ref="AP522:AP525" si="251">-X522</f>
        <v>0</v>
      </c>
      <c r="AQ522" s="42"/>
      <c r="AR522" s="42"/>
      <c r="AS522" s="42">
        <v>0</v>
      </c>
      <c r="AT522" s="42"/>
      <c r="AU522" s="42"/>
      <c r="AV522" s="42">
        <f t="shared" ref="AV522:AV525" si="252">-AD522</f>
        <v>-100</v>
      </c>
      <c r="AW522" s="42"/>
      <c r="AX522" s="42"/>
      <c r="AY522" s="42">
        <f t="shared" ref="AY522:AY525" si="253">-AG522</f>
        <v>0</v>
      </c>
      <c r="AZ522" s="42"/>
      <c r="BA522" s="42"/>
      <c r="BB522" s="42">
        <f t="shared" ref="BB522:BB525" si="254">AJ522*I522-AM522*L522</f>
        <v>0</v>
      </c>
      <c r="BC522" s="42"/>
      <c r="BD522" s="42"/>
      <c r="BE522" s="42">
        <f t="shared" ref="BE522:BE525" si="255">AJ522*L522+AM522*I522</f>
        <v>-100</v>
      </c>
      <c r="BF522" s="42"/>
      <c r="BG522" s="42"/>
      <c r="BH522" s="42">
        <f t="shared" ref="BH522:BH525" si="256">+AP522</f>
        <v>0</v>
      </c>
      <c r="BI522" s="42"/>
      <c r="BJ522" s="42"/>
      <c r="BK522" s="42">
        <f t="shared" ref="BK522:BK525" si="257">AS522*I522-AV522*L522</f>
        <v>0</v>
      </c>
      <c r="BL522" s="42"/>
      <c r="BM522" s="42"/>
      <c r="BN522" s="42">
        <f t="shared" ref="BN522:BN525" si="258">AS522*L522+AV522*I522</f>
        <v>-100</v>
      </c>
      <c r="BO522" s="42"/>
      <c r="BP522" s="42"/>
      <c r="BQ522" s="42">
        <f t="shared" ref="BQ522:BQ525" si="259">+AY522</f>
        <v>0</v>
      </c>
      <c r="BR522" s="42"/>
      <c r="BS522" s="42"/>
    </row>
    <row r="523" spans="2:71" hidden="1">
      <c r="B523" s="7"/>
      <c r="C523" s="46" t="str">
        <f>+AI25</f>
        <v>e13</v>
      </c>
      <c r="D523" s="46"/>
      <c r="E523" s="46"/>
      <c r="F523" s="46">
        <f t="shared" ref="F523:F525" si="260">+F522</f>
        <v>8</v>
      </c>
      <c r="G523" s="46"/>
      <c r="H523" s="46"/>
      <c r="I523" s="46">
        <v>1</v>
      </c>
      <c r="J523" s="46"/>
      <c r="K523" s="46"/>
      <c r="L523" s="46">
        <v>0</v>
      </c>
      <c r="M523" s="46"/>
      <c r="N523" s="46"/>
      <c r="O523" s="46">
        <f>-R23</f>
        <v>-35</v>
      </c>
      <c r="P523" s="46"/>
      <c r="Q523" s="46"/>
      <c r="R523" s="46">
        <v>0</v>
      </c>
      <c r="S523" s="46"/>
      <c r="T523" s="46"/>
      <c r="U523" s="42">
        <f t="shared" si="248"/>
        <v>140</v>
      </c>
      <c r="V523" s="42"/>
      <c r="W523" s="42"/>
      <c r="X523" s="46">
        <v>0</v>
      </c>
      <c r="Y523" s="46"/>
      <c r="Z523" s="46"/>
      <c r="AA523" s="42">
        <f t="shared" si="249"/>
        <v>0</v>
      </c>
      <c r="AB523" s="42"/>
      <c r="AC523" s="42"/>
      <c r="AD523" s="46">
        <f>U523</f>
        <v>140</v>
      </c>
      <c r="AE523" s="46"/>
      <c r="AF523" s="46"/>
      <c r="AG523" s="46">
        <f>-X523</f>
        <v>0</v>
      </c>
      <c r="AH523" s="46"/>
      <c r="AI523" s="46"/>
      <c r="AJ523" s="42">
        <v>0</v>
      </c>
      <c r="AK523" s="42"/>
      <c r="AL523" s="42"/>
      <c r="AM523" s="42">
        <f t="shared" si="250"/>
        <v>-140</v>
      </c>
      <c r="AN523" s="42"/>
      <c r="AO523" s="42"/>
      <c r="AP523" s="42">
        <f t="shared" si="251"/>
        <v>0</v>
      </c>
      <c r="AQ523" s="42"/>
      <c r="AR523" s="42"/>
      <c r="AS523" s="42">
        <v>0</v>
      </c>
      <c r="AT523" s="42"/>
      <c r="AU523" s="42"/>
      <c r="AV523" s="42">
        <f t="shared" si="252"/>
        <v>-140</v>
      </c>
      <c r="AW523" s="42"/>
      <c r="AX523" s="42"/>
      <c r="AY523" s="42">
        <f t="shared" si="253"/>
        <v>0</v>
      </c>
      <c r="AZ523" s="42"/>
      <c r="BA523" s="42"/>
      <c r="BB523" s="42">
        <f t="shared" si="254"/>
        <v>0</v>
      </c>
      <c r="BC523" s="42"/>
      <c r="BD523" s="42"/>
      <c r="BE523" s="42">
        <f t="shared" si="255"/>
        <v>-140</v>
      </c>
      <c r="BF523" s="42"/>
      <c r="BG523" s="42"/>
      <c r="BH523" s="42">
        <f t="shared" si="256"/>
        <v>0</v>
      </c>
      <c r="BI523" s="42"/>
      <c r="BJ523" s="42"/>
      <c r="BK523" s="42">
        <f t="shared" si="257"/>
        <v>0</v>
      </c>
      <c r="BL523" s="42"/>
      <c r="BM523" s="42"/>
      <c r="BN523" s="42">
        <f t="shared" si="258"/>
        <v>-140</v>
      </c>
      <c r="BO523" s="42"/>
      <c r="BP523" s="42"/>
      <c r="BQ523" s="42">
        <f t="shared" si="259"/>
        <v>0</v>
      </c>
      <c r="BR523" s="42"/>
      <c r="BS523" s="42"/>
    </row>
    <row r="524" spans="2:71" hidden="1">
      <c r="B524" s="7"/>
      <c r="C524" s="46" t="str">
        <f>+AI16</f>
        <v>e14</v>
      </c>
      <c r="D524" s="46"/>
      <c r="E524" s="46"/>
      <c r="F524" s="46">
        <f t="shared" si="260"/>
        <v>8</v>
      </c>
      <c r="G524" s="46"/>
      <c r="H524" s="46"/>
      <c r="I524" s="46">
        <v>1</v>
      </c>
      <c r="J524" s="46"/>
      <c r="K524" s="46"/>
      <c r="L524" s="46">
        <v>0</v>
      </c>
      <c r="M524" s="46"/>
      <c r="N524" s="46"/>
      <c r="O524" s="46">
        <f>-R14</f>
        <v>-45</v>
      </c>
      <c r="P524" s="46"/>
      <c r="Q524" s="46"/>
      <c r="R524" s="46">
        <v>0</v>
      </c>
      <c r="S524" s="46"/>
      <c r="T524" s="46"/>
      <c r="U524" s="42">
        <f t="shared" si="248"/>
        <v>180</v>
      </c>
      <c r="V524" s="42"/>
      <c r="W524" s="42"/>
      <c r="X524" s="46">
        <v>0</v>
      </c>
      <c r="Y524" s="46"/>
      <c r="Z524" s="46"/>
      <c r="AA524" s="42">
        <f t="shared" si="249"/>
        <v>0</v>
      </c>
      <c r="AB524" s="42"/>
      <c r="AC524" s="42"/>
      <c r="AD524" s="46">
        <f t="shared" ref="AD524:AD525" si="261">U524</f>
        <v>180</v>
      </c>
      <c r="AE524" s="46"/>
      <c r="AF524" s="46"/>
      <c r="AG524" s="46">
        <f t="shared" ref="AG524:AG525" si="262">-X524</f>
        <v>0</v>
      </c>
      <c r="AH524" s="46"/>
      <c r="AI524" s="46"/>
      <c r="AJ524" s="42">
        <v>0</v>
      </c>
      <c r="AK524" s="42"/>
      <c r="AL524" s="42"/>
      <c r="AM524" s="42">
        <f t="shared" si="250"/>
        <v>-180</v>
      </c>
      <c r="AN524" s="42"/>
      <c r="AO524" s="42"/>
      <c r="AP524" s="42">
        <f t="shared" si="251"/>
        <v>0</v>
      </c>
      <c r="AQ524" s="42"/>
      <c r="AR524" s="42"/>
      <c r="AS524" s="42">
        <v>0</v>
      </c>
      <c r="AT524" s="42"/>
      <c r="AU524" s="42"/>
      <c r="AV524" s="42">
        <f t="shared" si="252"/>
        <v>-180</v>
      </c>
      <c r="AW524" s="42"/>
      <c r="AX524" s="42"/>
      <c r="AY524" s="42">
        <f t="shared" si="253"/>
        <v>0</v>
      </c>
      <c r="AZ524" s="42"/>
      <c r="BA524" s="42"/>
      <c r="BB524" s="42">
        <f t="shared" si="254"/>
        <v>0</v>
      </c>
      <c r="BC524" s="42"/>
      <c r="BD524" s="42"/>
      <c r="BE524" s="42">
        <f t="shared" si="255"/>
        <v>-180</v>
      </c>
      <c r="BF524" s="42"/>
      <c r="BG524" s="42"/>
      <c r="BH524" s="42">
        <f t="shared" si="256"/>
        <v>0</v>
      </c>
      <c r="BI524" s="42"/>
      <c r="BJ524" s="42"/>
      <c r="BK524" s="42">
        <f t="shared" si="257"/>
        <v>0</v>
      </c>
      <c r="BL524" s="42"/>
      <c r="BM524" s="42"/>
      <c r="BN524" s="42">
        <f t="shared" si="258"/>
        <v>-180</v>
      </c>
      <c r="BO524" s="42"/>
      <c r="BP524" s="42"/>
      <c r="BQ524" s="42">
        <f t="shared" si="259"/>
        <v>0</v>
      </c>
      <c r="BR524" s="42"/>
      <c r="BS524" s="42"/>
    </row>
    <row r="525" spans="2:71" hidden="1">
      <c r="B525" s="7"/>
      <c r="C525" s="46" t="str">
        <f>+AI7</f>
        <v>e15</v>
      </c>
      <c r="D525" s="46"/>
      <c r="E525" s="46"/>
      <c r="F525" s="46">
        <f t="shared" si="260"/>
        <v>8</v>
      </c>
      <c r="G525" s="46"/>
      <c r="H525" s="46"/>
      <c r="I525" s="46">
        <v>1</v>
      </c>
      <c r="J525" s="46"/>
      <c r="K525" s="46"/>
      <c r="L525" s="46">
        <v>0</v>
      </c>
      <c r="M525" s="46"/>
      <c r="N525" s="46"/>
      <c r="O525" s="46">
        <f>-R5</f>
        <v>-55</v>
      </c>
      <c r="P525" s="46"/>
      <c r="Q525" s="46"/>
      <c r="R525" s="46">
        <v>0</v>
      </c>
      <c r="S525" s="46"/>
      <c r="T525" s="46"/>
      <c r="U525" s="42">
        <f t="shared" si="248"/>
        <v>220</v>
      </c>
      <c r="V525" s="42"/>
      <c r="W525" s="42"/>
      <c r="X525" s="46">
        <v>0</v>
      </c>
      <c r="Y525" s="46"/>
      <c r="Z525" s="46"/>
      <c r="AA525" s="42">
        <f t="shared" si="249"/>
        <v>0</v>
      </c>
      <c r="AB525" s="42"/>
      <c r="AC525" s="42"/>
      <c r="AD525" s="46">
        <f t="shared" si="261"/>
        <v>220</v>
      </c>
      <c r="AE525" s="46"/>
      <c r="AF525" s="46"/>
      <c r="AG525" s="46">
        <f t="shared" si="262"/>
        <v>0</v>
      </c>
      <c r="AH525" s="46"/>
      <c r="AI525" s="46"/>
      <c r="AJ525" s="42">
        <v>0</v>
      </c>
      <c r="AK525" s="42"/>
      <c r="AL525" s="42"/>
      <c r="AM525" s="42">
        <f t="shared" si="250"/>
        <v>-220</v>
      </c>
      <c r="AN525" s="42"/>
      <c r="AO525" s="42"/>
      <c r="AP525" s="42">
        <f t="shared" si="251"/>
        <v>0</v>
      </c>
      <c r="AQ525" s="42"/>
      <c r="AR525" s="42"/>
      <c r="AS525" s="42">
        <v>0</v>
      </c>
      <c r="AT525" s="42"/>
      <c r="AU525" s="42"/>
      <c r="AV525" s="42">
        <f t="shared" si="252"/>
        <v>-220</v>
      </c>
      <c r="AW525" s="42"/>
      <c r="AX525" s="42"/>
      <c r="AY525" s="42">
        <f t="shared" si="253"/>
        <v>0</v>
      </c>
      <c r="AZ525" s="42"/>
      <c r="BA525" s="42"/>
      <c r="BB525" s="42">
        <f t="shared" si="254"/>
        <v>0</v>
      </c>
      <c r="BC525" s="42"/>
      <c r="BD525" s="42"/>
      <c r="BE525" s="42">
        <f t="shared" si="255"/>
        <v>-220</v>
      </c>
      <c r="BF525" s="42"/>
      <c r="BG525" s="42"/>
      <c r="BH525" s="42">
        <f t="shared" si="256"/>
        <v>0</v>
      </c>
      <c r="BI525" s="42"/>
      <c r="BJ525" s="42"/>
      <c r="BK525" s="42">
        <f t="shared" si="257"/>
        <v>0</v>
      </c>
      <c r="BL525" s="42"/>
      <c r="BM525" s="42"/>
      <c r="BN525" s="42">
        <f t="shared" si="258"/>
        <v>-220</v>
      </c>
      <c r="BO525" s="42"/>
      <c r="BP525" s="42"/>
      <c r="BQ525" s="42">
        <f t="shared" si="259"/>
        <v>0</v>
      </c>
      <c r="BR525" s="42"/>
      <c r="BS525" s="42"/>
    </row>
    <row r="526" spans="2:71" hidden="1">
      <c r="B526" s="7"/>
    </row>
    <row r="527" spans="2:71" hidden="1">
      <c r="B527" s="7"/>
      <c r="C527" s="1" t="s">
        <v>303</v>
      </c>
    </row>
    <row r="528" spans="2:71" hidden="1">
      <c r="B528" s="7"/>
      <c r="C528" s="46">
        <v>1</v>
      </c>
      <c r="D528" s="46"/>
      <c r="E528" s="37" t="s">
        <v>213</v>
      </c>
      <c r="F528" s="73"/>
      <c r="G528" s="46">
        <v>0</v>
      </c>
      <c r="H528" s="46"/>
      <c r="I528" s="46"/>
    </row>
    <row r="529" spans="2:9" hidden="1">
      <c r="B529" s="7"/>
      <c r="C529" s="46"/>
      <c r="D529" s="46"/>
      <c r="E529" s="37" t="s">
        <v>214</v>
      </c>
      <c r="F529" s="73"/>
      <c r="G529" s="46">
        <v>0</v>
      </c>
      <c r="H529" s="46"/>
      <c r="I529" s="46"/>
    </row>
    <row r="530" spans="2:9" hidden="1">
      <c r="B530" s="7"/>
      <c r="C530" s="46"/>
      <c r="D530" s="46"/>
      <c r="E530" s="37" t="s">
        <v>215</v>
      </c>
      <c r="F530" s="73"/>
      <c r="G530" s="46">
        <v>0</v>
      </c>
      <c r="H530" s="46"/>
      <c r="I530" s="46"/>
    </row>
    <row r="531" spans="2:9" hidden="1">
      <c r="B531" s="7"/>
      <c r="C531" s="81">
        <f>+C528+1</f>
        <v>2</v>
      </c>
      <c r="D531" s="82"/>
      <c r="E531" s="37" t="s">
        <v>213</v>
      </c>
      <c r="F531" s="73"/>
      <c r="G531" s="46">
        <f>+H43</f>
        <v>110</v>
      </c>
      <c r="H531" s="46"/>
      <c r="I531" s="46"/>
    </row>
    <row r="532" spans="2:9" hidden="1">
      <c r="B532" s="7"/>
      <c r="C532" s="83"/>
      <c r="D532" s="84"/>
      <c r="E532" s="37" t="s">
        <v>214</v>
      </c>
      <c r="F532" s="73"/>
      <c r="G532" s="46">
        <f>+BE521</f>
        <v>-60</v>
      </c>
      <c r="H532" s="46"/>
      <c r="I532" s="46"/>
    </row>
    <row r="533" spans="2:9" hidden="1">
      <c r="B533" s="7"/>
      <c r="C533" s="85"/>
      <c r="D533" s="86"/>
      <c r="E533" s="37" t="s">
        <v>215</v>
      </c>
      <c r="F533" s="73"/>
      <c r="G533" s="46">
        <f>+BH521</f>
        <v>0</v>
      </c>
      <c r="H533" s="46"/>
      <c r="I533" s="46"/>
    </row>
    <row r="534" spans="2:9" hidden="1">
      <c r="B534" s="7"/>
      <c r="C534" s="81">
        <f t="shared" ref="C534" si="263">+C531+1</f>
        <v>3</v>
      </c>
      <c r="D534" s="82"/>
      <c r="E534" s="37" t="s">
        <v>213</v>
      </c>
      <c r="F534" s="73"/>
      <c r="G534" s="46">
        <f>+H34</f>
        <v>120</v>
      </c>
      <c r="H534" s="46"/>
      <c r="I534" s="46"/>
    </row>
    <row r="535" spans="2:9" hidden="1">
      <c r="B535" s="7"/>
      <c r="C535" s="83"/>
      <c r="D535" s="84"/>
      <c r="E535" s="37" t="s">
        <v>214</v>
      </c>
      <c r="F535" s="73"/>
      <c r="G535" s="46">
        <f>+BE522</f>
        <v>-100</v>
      </c>
      <c r="H535" s="46"/>
      <c r="I535" s="46"/>
    </row>
    <row r="536" spans="2:9" hidden="1">
      <c r="B536" s="7"/>
      <c r="C536" s="85"/>
      <c r="D536" s="86"/>
      <c r="E536" s="37" t="s">
        <v>215</v>
      </c>
      <c r="F536" s="73"/>
      <c r="G536" s="46">
        <f>+BH522</f>
        <v>0</v>
      </c>
      <c r="H536" s="46"/>
      <c r="I536" s="46"/>
    </row>
    <row r="537" spans="2:9" hidden="1">
      <c r="B537" s="7"/>
      <c r="C537" s="81">
        <f t="shared" ref="C537" si="264">+C534+1</f>
        <v>4</v>
      </c>
      <c r="D537" s="82"/>
      <c r="E537" s="37" t="s">
        <v>213</v>
      </c>
      <c r="F537" s="73"/>
      <c r="G537" s="46">
        <f>+H25</f>
        <v>130</v>
      </c>
      <c r="H537" s="46"/>
      <c r="I537" s="46"/>
    </row>
    <row r="538" spans="2:9" hidden="1">
      <c r="B538" s="7"/>
      <c r="C538" s="83"/>
      <c r="D538" s="84"/>
      <c r="E538" s="37" t="s">
        <v>214</v>
      </c>
      <c r="F538" s="73"/>
      <c r="G538" s="46">
        <f>+BE523</f>
        <v>-140</v>
      </c>
      <c r="H538" s="46"/>
      <c r="I538" s="46"/>
    </row>
    <row r="539" spans="2:9" hidden="1">
      <c r="B539" s="7"/>
      <c r="C539" s="85"/>
      <c r="D539" s="86"/>
      <c r="E539" s="37" t="s">
        <v>215</v>
      </c>
      <c r="F539" s="73"/>
      <c r="G539" s="46">
        <f>+BH523</f>
        <v>0</v>
      </c>
      <c r="H539" s="46"/>
      <c r="I539" s="46"/>
    </row>
    <row r="540" spans="2:9" hidden="1">
      <c r="B540" s="7"/>
      <c r="C540" s="81">
        <f t="shared" ref="C540" si="265">+C537+1</f>
        <v>5</v>
      </c>
      <c r="D540" s="82"/>
      <c r="E540" s="37" t="s">
        <v>213</v>
      </c>
      <c r="F540" s="73"/>
      <c r="G540" s="46">
        <f>+H16</f>
        <v>140</v>
      </c>
      <c r="H540" s="46"/>
      <c r="I540" s="46"/>
    </row>
    <row r="541" spans="2:9" hidden="1">
      <c r="B541" s="7"/>
      <c r="C541" s="83"/>
      <c r="D541" s="84"/>
      <c r="E541" s="37" t="s">
        <v>214</v>
      </c>
      <c r="F541" s="73"/>
      <c r="G541" s="46">
        <f>+BE524</f>
        <v>-180</v>
      </c>
      <c r="H541" s="46"/>
      <c r="I541" s="46"/>
    </row>
    <row r="542" spans="2:9" hidden="1">
      <c r="B542" s="7"/>
      <c r="C542" s="85"/>
      <c r="D542" s="86"/>
      <c r="E542" s="37" t="s">
        <v>215</v>
      </c>
      <c r="F542" s="73"/>
      <c r="G542" s="46">
        <f>+BH524</f>
        <v>0</v>
      </c>
      <c r="H542" s="46"/>
      <c r="I542" s="46"/>
    </row>
    <row r="543" spans="2:9" hidden="1">
      <c r="B543" s="7"/>
      <c r="C543" s="81">
        <f t="shared" ref="C543" si="266">+C540+1</f>
        <v>6</v>
      </c>
      <c r="D543" s="82"/>
      <c r="E543" s="37" t="s">
        <v>213</v>
      </c>
      <c r="F543" s="73"/>
      <c r="G543" s="46">
        <f>+H7</f>
        <v>150</v>
      </c>
      <c r="H543" s="46"/>
      <c r="I543" s="46"/>
    </row>
    <row r="544" spans="2:9" hidden="1">
      <c r="B544" s="7"/>
      <c r="C544" s="83"/>
      <c r="D544" s="84"/>
      <c r="E544" s="37" t="s">
        <v>214</v>
      </c>
      <c r="F544" s="73"/>
      <c r="G544" s="46">
        <f>+BE525</f>
        <v>-220</v>
      </c>
      <c r="H544" s="46"/>
      <c r="I544" s="46"/>
    </row>
    <row r="545" spans="2:9" hidden="1">
      <c r="B545" s="7"/>
      <c r="C545" s="85"/>
      <c r="D545" s="86"/>
      <c r="E545" s="37" t="s">
        <v>215</v>
      </c>
      <c r="F545" s="73"/>
      <c r="G545" s="46">
        <f>+BH525</f>
        <v>0</v>
      </c>
      <c r="H545" s="46"/>
      <c r="I545" s="46"/>
    </row>
    <row r="546" spans="2:9" hidden="1">
      <c r="B546" s="7"/>
      <c r="C546" s="81">
        <f t="shared" ref="C546" si="267">+C543+1</f>
        <v>7</v>
      </c>
      <c r="D546" s="82"/>
      <c r="E546" s="37" t="s">
        <v>213</v>
      </c>
      <c r="F546" s="73"/>
      <c r="G546" s="46">
        <f>+BK521</f>
        <v>0</v>
      </c>
      <c r="H546" s="46"/>
      <c r="I546" s="46"/>
    </row>
    <row r="547" spans="2:9" hidden="1">
      <c r="B547" s="7"/>
      <c r="C547" s="83"/>
      <c r="D547" s="84"/>
      <c r="E547" s="37" t="s">
        <v>214</v>
      </c>
      <c r="F547" s="73"/>
      <c r="G547" s="46">
        <f>+G544</f>
        <v>-220</v>
      </c>
      <c r="H547" s="46"/>
      <c r="I547" s="46"/>
    </row>
    <row r="548" spans="2:9" hidden="1">
      <c r="B548" s="7"/>
      <c r="C548" s="85"/>
      <c r="D548" s="86"/>
      <c r="E548" s="37" t="s">
        <v>215</v>
      </c>
      <c r="F548" s="73"/>
      <c r="G548" s="46">
        <f>+BQ521</f>
        <v>0</v>
      </c>
      <c r="H548" s="46"/>
      <c r="I548" s="46"/>
    </row>
    <row r="549" spans="2:9" hidden="1">
      <c r="B549" s="7"/>
      <c r="C549" s="81">
        <f t="shared" ref="C549" si="268">+C546+1</f>
        <v>8</v>
      </c>
      <c r="D549" s="82"/>
      <c r="E549" s="37" t="s">
        <v>213</v>
      </c>
      <c r="F549" s="73"/>
      <c r="G549" s="46">
        <f>+BK522</f>
        <v>0</v>
      </c>
      <c r="H549" s="46"/>
      <c r="I549" s="46"/>
    </row>
    <row r="550" spans="2:9" hidden="1">
      <c r="B550" s="7"/>
      <c r="C550" s="83"/>
      <c r="D550" s="84"/>
      <c r="E550" s="37" t="s">
        <v>214</v>
      </c>
      <c r="F550" s="73"/>
      <c r="G550" s="46">
        <f>+G541</f>
        <v>-180</v>
      </c>
      <c r="H550" s="46"/>
      <c r="I550" s="46"/>
    </row>
    <row r="551" spans="2:9" hidden="1">
      <c r="B551" s="7"/>
      <c r="C551" s="85"/>
      <c r="D551" s="86"/>
      <c r="E551" s="37" t="s">
        <v>215</v>
      </c>
      <c r="F551" s="73"/>
      <c r="G551" s="46">
        <f>+BQ522</f>
        <v>0</v>
      </c>
      <c r="H551" s="46"/>
      <c r="I551" s="46"/>
    </row>
    <row r="552" spans="2:9" hidden="1">
      <c r="B552" s="7"/>
      <c r="C552" s="81">
        <f t="shared" ref="C552" si="269">+C549+1</f>
        <v>9</v>
      </c>
      <c r="D552" s="82"/>
      <c r="E552" s="37" t="s">
        <v>213</v>
      </c>
      <c r="F552" s="73"/>
      <c r="G552" s="46">
        <f>+BK523</f>
        <v>0</v>
      </c>
      <c r="H552" s="46"/>
      <c r="I552" s="46"/>
    </row>
    <row r="553" spans="2:9" hidden="1">
      <c r="B553" s="7"/>
      <c r="C553" s="83"/>
      <c r="D553" s="84"/>
      <c r="E553" s="37" t="s">
        <v>214</v>
      </c>
      <c r="F553" s="73"/>
      <c r="G553" s="46">
        <f>+G538</f>
        <v>-140</v>
      </c>
      <c r="H553" s="46"/>
      <c r="I553" s="46"/>
    </row>
    <row r="554" spans="2:9" hidden="1">
      <c r="B554" s="7"/>
      <c r="C554" s="85"/>
      <c r="D554" s="86"/>
      <c r="E554" s="37" t="s">
        <v>215</v>
      </c>
      <c r="F554" s="73"/>
      <c r="G554" s="46">
        <f>+BQ523</f>
        <v>0</v>
      </c>
      <c r="H554" s="46"/>
      <c r="I554" s="46"/>
    </row>
    <row r="555" spans="2:9" hidden="1">
      <c r="B555" s="7"/>
      <c r="C555" s="81">
        <f t="shared" ref="C555" si="270">+C552+1</f>
        <v>10</v>
      </c>
      <c r="D555" s="82"/>
      <c r="E555" s="37" t="s">
        <v>213</v>
      </c>
      <c r="F555" s="73"/>
      <c r="G555" s="46">
        <f>+BK524</f>
        <v>0</v>
      </c>
      <c r="H555" s="46"/>
      <c r="I555" s="46"/>
    </row>
    <row r="556" spans="2:9" hidden="1">
      <c r="B556" s="7"/>
      <c r="C556" s="83"/>
      <c r="D556" s="84"/>
      <c r="E556" s="37" t="s">
        <v>214</v>
      </c>
      <c r="F556" s="73"/>
      <c r="G556" s="46">
        <f>+G535</f>
        <v>-100</v>
      </c>
      <c r="H556" s="46"/>
      <c r="I556" s="46"/>
    </row>
    <row r="557" spans="2:9" hidden="1">
      <c r="B557" s="7"/>
      <c r="C557" s="85"/>
      <c r="D557" s="86"/>
      <c r="E557" s="37" t="s">
        <v>215</v>
      </c>
      <c r="F557" s="73"/>
      <c r="G557" s="46">
        <f>+BQ524</f>
        <v>0</v>
      </c>
      <c r="H557" s="46"/>
      <c r="I557" s="46"/>
    </row>
    <row r="558" spans="2:9" hidden="1">
      <c r="B558" s="7"/>
      <c r="C558" s="81">
        <f t="shared" ref="C558" si="271">+C555+1</f>
        <v>11</v>
      </c>
      <c r="D558" s="82"/>
      <c r="E558" s="37" t="s">
        <v>213</v>
      </c>
      <c r="F558" s="73"/>
      <c r="G558" s="46">
        <f>+BK525</f>
        <v>0</v>
      </c>
      <c r="H558" s="46"/>
      <c r="I558" s="46"/>
    </row>
    <row r="559" spans="2:9" hidden="1">
      <c r="B559" s="7"/>
      <c r="C559" s="83"/>
      <c r="D559" s="84"/>
      <c r="E559" s="37" t="s">
        <v>214</v>
      </c>
      <c r="F559" s="73"/>
      <c r="G559" s="46">
        <f>+G532</f>
        <v>-60</v>
      </c>
      <c r="H559" s="46"/>
      <c r="I559" s="46"/>
    </row>
    <row r="560" spans="2:9" hidden="1">
      <c r="B560" s="7"/>
      <c r="C560" s="85"/>
      <c r="D560" s="86"/>
      <c r="E560" s="37" t="s">
        <v>215</v>
      </c>
      <c r="F560" s="73"/>
      <c r="G560" s="46">
        <f>+BQ525</f>
        <v>0</v>
      </c>
      <c r="H560" s="46"/>
      <c r="I560" s="46"/>
    </row>
    <row r="561" spans="2:50" hidden="1">
      <c r="B561" s="7"/>
      <c r="C561" s="81">
        <f t="shared" ref="C561" si="272">+C558+1</f>
        <v>12</v>
      </c>
      <c r="D561" s="82"/>
      <c r="E561" s="37" t="s">
        <v>213</v>
      </c>
      <c r="F561" s="73"/>
      <c r="G561" s="46">
        <v>0</v>
      </c>
      <c r="H561" s="46"/>
      <c r="I561" s="46"/>
    </row>
    <row r="562" spans="2:50" hidden="1">
      <c r="B562" s="7"/>
      <c r="C562" s="83"/>
      <c r="D562" s="84"/>
      <c r="E562" s="37" t="s">
        <v>214</v>
      </c>
      <c r="F562" s="73"/>
      <c r="G562" s="46">
        <v>0</v>
      </c>
      <c r="H562" s="46"/>
      <c r="I562" s="46"/>
    </row>
    <row r="563" spans="2:50" hidden="1">
      <c r="B563" s="7"/>
      <c r="C563" s="85"/>
      <c r="D563" s="86"/>
      <c r="E563" s="37" t="s">
        <v>215</v>
      </c>
      <c r="F563" s="73"/>
      <c r="G563" s="46">
        <v>0</v>
      </c>
      <c r="H563" s="46"/>
      <c r="I563" s="46"/>
    </row>
    <row r="564" spans="2:50" hidden="1">
      <c r="B564" s="7"/>
    </row>
    <row r="565" spans="2:50" hidden="1">
      <c r="B565" s="7"/>
      <c r="D565" s="4" t="s">
        <v>216</v>
      </c>
      <c r="I565" s="4" t="s">
        <v>217</v>
      </c>
      <c r="O565" s="4" t="s">
        <v>218</v>
      </c>
    </row>
    <row r="566" spans="2:50" hidden="1">
      <c r="B566" s="7"/>
      <c r="O566" s="1">
        <v>1</v>
      </c>
      <c r="P566" s="1">
        <v>2</v>
      </c>
      <c r="Q566" s="1">
        <v>3</v>
      </c>
      <c r="R566" s="1">
        <v>4</v>
      </c>
      <c r="S566" s="1">
        <v>5</v>
      </c>
      <c r="T566" s="1">
        <v>6</v>
      </c>
      <c r="U566" s="1">
        <v>7</v>
      </c>
      <c r="V566" s="1">
        <v>8</v>
      </c>
      <c r="W566" s="1">
        <v>9</v>
      </c>
      <c r="X566" s="1">
        <v>10</v>
      </c>
      <c r="Y566" s="1">
        <v>11</v>
      </c>
      <c r="Z566" s="1">
        <v>12</v>
      </c>
      <c r="AA566" s="1">
        <v>13</v>
      </c>
      <c r="AB566" s="1">
        <v>14</v>
      </c>
      <c r="AC566" s="1">
        <v>15</v>
      </c>
      <c r="AD566" s="1">
        <v>16</v>
      </c>
      <c r="AE566" s="1">
        <v>17</v>
      </c>
      <c r="AF566" s="1">
        <v>18</v>
      </c>
      <c r="AG566" s="1">
        <v>19</v>
      </c>
      <c r="AH566" s="1">
        <v>20</v>
      </c>
      <c r="AI566" s="1">
        <v>21</v>
      </c>
      <c r="AJ566" s="1">
        <v>22</v>
      </c>
      <c r="AK566" s="1">
        <v>23</v>
      </c>
      <c r="AL566" s="1">
        <v>24</v>
      </c>
      <c r="AM566" s="1">
        <v>25</v>
      </c>
      <c r="AN566" s="1">
        <v>26</v>
      </c>
      <c r="AO566" s="1">
        <v>27</v>
      </c>
      <c r="AP566" s="1">
        <v>28</v>
      </c>
      <c r="AQ566" s="1">
        <v>29</v>
      </c>
      <c r="AR566" s="1">
        <v>30</v>
      </c>
      <c r="AS566" s="1">
        <v>31</v>
      </c>
      <c r="AT566" s="1">
        <v>32</v>
      </c>
      <c r="AU566" s="1">
        <v>33</v>
      </c>
      <c r="AV566" s="1">
        <v>34</v>
      </c>
      <c r="AW566" s="1">
        <v>35</v>
      </c>
      <c r="AX566" s="1">
        <v>36</v>
      </c>
    </row>
    <row r="567" spans="2:50" hidden="1">
      <c r="B567" s="7"/>
      <c r="C567" s="1">
        <v>1</v>
      </c>
      <c r="D567" s="55">
        <f>+G528*1000</f>
        <v>0</v>
      </c>
      <c r="E567" s="55"/>
      <c r="F567" s="55"/>
      <c r="G567" s="55"/>
      <c r="I567" s="55">
        <v>0</v>
      </c>
      <c r="J567" s="55"/>
      <c r="K567" s="55"/>
      <c r="L567" s="55"/>
      <c r="O567" s="1">
        <f t="shared" ref="O567:Q569" si="273">+AG355+AG460</f>
        <v>44922.057229795973</v>
      </c>
      <c r="P567" s="1">
        <f t="shared" si="273"/>
        <v>21376.809864897987</v>
      </c>
      <c r="Q567" s="1">
        <f t="shared" si="273"/>
        <v>0</v>
      </c>
      <c r="R567" s="1">
        <f t="shared" ref="R567:T569" si="274">+AJ355</f>
        <v>-2168.4375</v>
      </c>
      <c r="S567" s="1">
        <f t="shared" si="274"/>
        <v>0</v>
      </c>
      <c r="T567" s="1">
        <f t="shared" si="274"/>
        <v>-8673750</v>
      </c>
      <c r="AS567" s="1">
        <f t="shared" ref="AS567:AU569" si="275">+AJ460</f>
        <v>-42753.619729795973</v>
      </c>
      <c r="AT567" s="1">
        <f t="shared" si="275"/>
        <v>-21376.809864897987</v>
      </c>
      <c r="AU567" s="1">
        <f t="shared" si="275"/>
        <v>0</v>
      </c>
    </row>
    <row r="568" spans="2:50" hidden="1">
      <c r="B568" s="7"/>
      <c r="C568" s="1">
        <v>2</v>
      </c>
      <c r="D568" s="55">
        <f>+G529*1000</f>
        <v>0</v>
      </c>
      <c r="E568" s="55"/>
      <c r="F568" s="55"/>
      <c r="G568" s="55"/>
      <c r="I568" s="55">
        <v>0</v>
      </c>
      <c r="J568" s="55"/>
      <c r="K568" s="55"/>
      <c r="L568" s="55"/>
      <c r="O568" s="1">
        <f t="shared" si="273"/>
        <v>21376.809864897987</v>
      </c>
      <c r="P568" s="1">
        <f t="shared" si="273"/>
        <v>433188.40493244899</v>
      </c>
      <c r="Q568" s="1">
        <f t="shared" si="273"/>
        <v>0</v>
      </c>
      <c r="R568" s="1">
        <f t="shared" si="274"/>
        <v>0</v>
      </c>
      <c r="S568" s="1">
        <f t="shared" si="274"/>
        <v>-422500</v>
      </c>
      <c r="T568" s="1">
        <f t="shared" si="274"/>
        <v>0</v>
      </c>
      <c r="AS568" s="1">
        <f t="shared" si="275"/>
        <v>-21376.809864897987</v>
      </c>
      <c r="AT568" s="1">
        <f t="shared" si="275"/>
        <v>-10688.404932448993</v>
      </c>
      <c r="AU568" s="1">
        <f t="shared" si="275"/>
        <v>0</v>
      </c>
    </row>
    <row r="569" spans="2:50" hidden="1">
      <c r="B569" s="7"/>
      <c r="C569" s="1">
        <v>3</v>
      </c>
      <c r="D569" s="55">
        <f>+G530*1000000</f>
        <v>0</v>
      </c>
      <c r="E569" s="55"/>
      <c r="F569" s="55"/>
      <c r="G569" s="55"/>
      <c r="I569" s="55">
        <v>0</v>
      </c>
      <c r="J569" s="55"/>
      <c r="K569" s="55"/>
      <c r="L569" s="55"/>
      <c r="O569" s="1">
        <f t="shared" si="273"/>
        <v>0</v>
      </c>
      <c r="P569" s="1">
        <f t="shared" si="273"/>
        <v>0</v>
      </c>
      <c r="Q569" s="1">
        <f t="shared" si="273"/>
        <v>0</v>
      </c>
      <c r="R569" s="1">
        <f t="shared" si="274"/>
        <v>0</v>
      </c>
      <c r="S569" s="1">
        <f t="shared" si="274"/>
        <v>0</v>
      </c>
      <c r="T569" s="1">
        <f t="shared" si="274"/>
        <v>0</v>
      </c>
      <c r="AS569" s="1">
        <f t="shared" si="275"/>
        <v>0</v>
      </c>
      <c r="AT569" s="1">
        <f t="shared" si="275"/>
        <v>0</v>
      </c>
      <c r="AU569" s="1">
        <f t="shared" si="275"/>
        <v>0</v>
      </c>
    </row>
    <row r="570" spans="2:50" hidden="1">
      <c r="B570" s="7"/>
      <c r="C570" s="1">
        <v>4</v>
      </c>
      <c r="D570" s="55">
        <f>+G531*1000</f>
        <v>110000</v>
      </c>
      <c r="E570" s="55"/>
      <c r="F570" s="55"/>
      <c r="G570" s="55"/>
      <c r="I570" s="55">
        <f>+AR606</f>
        <v>18.203095868559359</v>
      </c>
      <c r="J570" s="55"/>
      <c r="K570" s="55"/>
      <c r="L570" s="55"/>
      <c r="O570" s="1">
        <f t="shared" ref="O570:Q572" si="276">+AG358</f>
        <v>-2168.4375</v>
      </c>
      <c r="P570" s="1">
        <f t="shared" si="276"/>
        <v>0</v>
      </c>
      <c r="Q570" s="1">
        <f t="shared" si="276"/>
        <v>0</v>
      </c>
      <c r="R570" s="1">
        <f t="shared" ref="R570:T572" si="277">+AJ358+AG362+AG425</f>
        <v>83535.072577999701</v>
      </c>
      <c r="S570" s="1">
        <f t="shared" si="277"/>
        <v>0</v>
      </c>
      <c r="T570" s="1">
        <f t="shared" si="277"/>
        <v>-10547856.648199446</v>
      </c>
      <c r="U570" s="1">
        <f t="shared" ref="U570:W572" si="278">+AJ362</f>
        <v>-10116.635077999708</v>
      </c>
      <c r="V570" s="1">
        <f t="shared" si="278"/>
        <v>0</v>
      </c>
      <c r="W570" s="1">
        <f t="shared" si="278"/>
        <v>-19221606.648199446</v>
      </c>
      <c r="AS570" s="1">
        <f t="shared" ref="AS570:AU572" si="279">+AJ425</f>
        <v>-71250</v>
      </c>
      <c r="AT570" s="1">
        <f t="shared" si="279"/>
        <v>0</v>
      </c>
      <c r="AU570" s="1">
        <f t="shared" si="279"/>
        <v>0</v>
      </c>
    </row>
    <row r="571" spans="2:50" hidden="1">
      <c r="B571" s="7"/>
      <c r="C571" s="1">
        <v>5</v>
      </c>
      <c r="D571" s="55">
        <f>+G532*1000</f>
        <v>-60000</v>
      </c>
      <c r="E571" s="55"/>
      <c r="F571" s="55"/>
      <c r="G571" s="55"/>
      <c r="I571" s="55">
        <f t="shared" ref="I571:I599" si="280">+AR607</f>
        <v>-0.22322659860163233</v>
      </c>
      <c r="J571" s="55"/>
      <c r="K571" s="55"/>
      <c r="L571" s="55"/>
      <c r="O571" s="1">
        <f t="shared" si="276"/>
        <v>0</v>
      </c>
      <c r="P571" s="1">
        <f t="shared" si="276"/>
        <v>-422500</v>
      </c>
      <c r="Q571" s="1">
        <f t="shared" si="276"/>
        <v>0</v>
      </c>
      <c r="R571" s="1">
        <f t="shared" si="277"/>
        <v>0</v>
      </c>
      <c r="S571" s="1">
        <f t="shared" si="277"/>
        <v>867236.84210526315</v>
      </c>
      <c r="T571" s="1">
        <f t="shared" si="277"/>
        <v>0</v>
      </c>
      <c r="U571" s="1">
        <f t="shared" si="278"/>
        <v>0</v>
      </c>
      <c r="V571" s="1">
        <f t="shared" si="278"/>
        <v>-444736.84210526315</v>
      </c>
      <c r="W571" s="1">
        <f t="shared" si="278"/>
        <v>0</v>
      </c>
      <c r="AS571" s="1">
        <f t="shared" si="279"/>
        <v>0</v>
      </c>
      <c r="AT571" s="1">
        <f t="shared" si="279"/>
        <v>0</v>
      </c>
      <c r="AU571" s="1">
        <f t="shared" si="279"/>
        <v>0</v>
      </c>
    </row>
    <row r="572" spans="2:50" hidden="1">
      <c r="B572" s="7"/>
      <c r="C572" s="1">
        <v>6</v>
      </c>
      <c r="D572" s="55">
        <f>+G533*1000000</f>
        <v>0</v>
      </c>
      <c r="E572" s="55"/>
      <c r="F572" s="55"/>
      <c r="G572" s="55"/>
      <c r="I572" s="55">
        <f t="shared" si="280"/>
        <v>-3.8063359810201146E-3</v>
      </c>
      <c r="J572" s="55"/>
      <c r="K572" s="55"/>
      <c r="L572" s="55"/>
      <c r="O572" s="1">
        <f t="shared" si="276"/>
        <v>-8673750</v>
      </c>
      <c r="P572" s="1">
        <f t="shared" si="276"/>
        <v>0</v>
      </c>
      <c r="Q572" s="1">
        <f t="shared" si="276"/>
        <v>0</v>
      </c>
      <c r="R572" s="1">
        <f t="shared" si="277"/>
        <v>-10547856.648199446</v>
      </c>
      <c r="S572" s="1">
        <f t="shared" si="277"/>
        <v>0</v>
      </c>
      <c r="T572" s="1">
        <f t="shared" si="277"/>
        <v>83389736842.105255</v>
      </c>
      <c r="U572" s="1">
        <f t="shared" si="278"/>
        <v>19221606.648199446</v>
      </c>
      <c r="V572" s="1">
        <f t="shared" si="278"/>
        <v>0</v>
      </c>
      <c r="W572" s="1">
        <f t="shared" si="278"/>
        <v>24347368421.052631</v>
      </c>
      <c r="AS572" s="1">
        <f t="shared" si="279"/>
        <v>0</v>
      </c>
      <c r="AT572" s="1">
        <f t="shared" si="279"/>
        <v>0</v>
      </c>
      <c r="AU572" s="1">
        <f t="shared" si="279"/>
        <v>0</v>
      </c>
    </row>
    <row r="573" spans="2:50" hidden="1">
      <c r="B573" s="7"/>
      <c r="C573" s="1">
        <v>7</v>
      </c>
      <c r="D573" s="55">
        <f>+G534*1000</f>
        <v>120000</v>
      </c>
      <c r="E573" s="55"/>
      <c r="F573" s="55"/>
      <c r="G573" s="55"/>
      <c r="I573" s="55">
        <f t="shared" si="280"/>
        <v>31.207050201061996</v>
      </c>
      <c r="J573" s="55"/>
      <c r="K573" s="55"/>
      <c r="L573" s="55"/>
      <c r="R573" s="1">
        <f t="shared" ref="R573:T575" si="281">+AG365</f>
        <v>-10116.635077999708</v>
      </c>
      <c r="S573" s="1">
        <f t="shared" si="281"/>
        <v>0</v>
      </c>
      <c r="T573" s="1">
        <f t="shared" si="281"/>
        <v>19221606.648199446</v>
      </c>
      <c r="U573" s="1">
        <f t="shared" ref="U573:W575" si="282">+AJ365+AG369+AG432+AG467+AG474</f>
        <v>184295.43573313835</v>
      </c>
      <c r="V573" s="1">
        <f t="shared" si="282"/>
        <v>-815.40013772278326</v>
      </c>
      <c r="W573" s="1">
        <f t="shared" si="282"/>
        <v>-3436352.5354740247</v>
      </c>
      <c r="X573" s="1">
        <f t="shared" ref="X573:Z575" si="283">+AJ369</f>
        <v>-12947.405247813411</v>
      </c>
      <c r="Y573" s="1">
        <f t="shared" si="283"/>
        <v>0</v>
      </c>
      <c r="Z573" s="1">
        <f t="shared" si="283"/>
        <v>-22657959.183673471</v>
      </c>
      <c r="AM573" s="1">
        <f t="shared" ref="AM573:AO575" si="284">+AJ474</f>
        <v>-45946.041293979957</v>
      </c>
      <c r="AN573" s="1">
        <f t="shared" si="284"/>
        <v>-20101.393066116234</v>
      </c>
      <c r="AO573" s="1">
        <f t="shared" si="284"/>
        <v>0</v>
      </c>
      <c r="AP573" s="1">
        <f t="shared" ref="AP573:AR575" si="285">+AJ432</f>
        <v>-71250</v>
      </c>
      <c r="AQ573" s="1">
        <f t="shared" si="285"/>
        <v>0</v>
      </c>
      <c r="AR573" s="1">
        <f t="shared" si="285"/>
        <v>0</v>
      </c>
      <c r="AS573" s="1">
        <f t="shared" ref="AS573:AU575" si="286">+AJ467</f>
        <v>-44035.354113345304</v>
      </c>
      <c r="AT573" s="1">
        <f t="shared" si="286"/>
        <v>20916.793203839017</v>
      </c>
      <c r="AU573" s="1">
        <f t="shared" si="286"/>
        <v>0</v>
      </c>
    </row>
    <row r="574" spans="2:50" hidden="1">
      <c r="B574" s="7"/>
      <c r="C574" s="1">
        <v>8</v>
      </c>
      <c r="D574" s="55">
        <f>+G535*1000</f>
        <v>-100000</v>
      </c>
      <c r="E574" s="55"/>
      <c r="F574" s="55"/>
      <c r="G574" s="55"/>
      <c r="I574" s="55">
        <f t="shared" si="280"/>
        <v>-0.30038062466963261</v>
      </c>
      <c r="J574" s="55"/>
      <c r="K574" s="55"/>
      <c r="L574" s="55"/>
      <c r="R574" s="1">
        <f t="shared" si="281"/>
        <v>0</v>
      </c>
      <c r="S574" s="1">
        <f t="shared" si="281"/>
        <v>-444736.84210526315</v>
      </c>
      <c r="T574" s="1">
        <f t="shared" si="281"/>
        <v>0</v>
      </c>
      <c r="U574" s="1">
        <f t="shared" si="282"/>
        <v>-815.40013772278326</v>
      </c>
      <c r="V574" s="1">
        <f t="shared" si="282"/>
        <v>946323.82120065531</v>
      </c>
      <c r="W574" s="1">
        <f t="shared" si="282"/>
        <v>0</v>
      </c>
      <c r="X574" s="1">
        <f t="shared" si="283"/>
        <v>0</v>
      </c>
      <c r="Y574" s="1">
        <f t="shared" si="283"/>
        <v>-482857.14285714284</v>
      </c>
      <c r="Z574" s="1">
        <f t="shared" si="283"/>
        <v>0</v>
      </c>
      <c r="AM574" s="1">
        <f t="shared" si="284"/>
        <v>-20101.393066116234</v>
      </c>
      <c r="AN574" s="1">
        <f t="shared" si="284"/>
        <v>-8794.3594664258526</v>
      </c>
      <c r="AO574" s="1">
        <f t="shared" si="284"/>
        <v>0</v>
      </c>
      <c r="AP574" s="1">
        <f t="shared" si="285"/>
        <v>0</v>
      </c>
      <c r="AQ574" s="1">
        <f t="shared" si="285"/>
        <v>0</v>
      </c>
      <c r="AR574" s="1">
        <f t="shared" si="285"/>
        <v>0</v>
      </c>
      <c r="AS574" s="1">
        <f t="shared" si="286"/>
        <v>20916.793203839017</v>
      </c>
      <c r="AT574" s="1">
        <f t="shared" si="286"/>
        <v>-9935.4767718235325</v>
      </c>
      <c r="AU574" s="1">
        <f t="shared" si="286"/>
        <v>0</v>
      </c>
    </row>
    <row r="575" spans="2:50" hidden="1">
      <c r="B575" s="7"/>
      <c r="C575" s="1">
        <v>9</v>
      </c>
      <c r="D575" s="55">
        <f>+G536*1000000</f>
        <v>0</v>
      </c>
      <c r="E575" s="55"/>
      <c r="F575" s="55"/>
      <c r="G575" s="55"/>
      <c r="I575" s="55">
        <f t="shared" si="280"/>
        <v>-3.7144319043666755E-3</v>
      </c>
      <c r="J575" s="55"/>
      <c r="K575" s="55"/>
      <c r="L575" s="55"/>
      <c r="R575" s="1">
        <f t="shared" si="281"/>
        <v>-19221606.648199446</v>
      </c>
      <c r="S575" s="1">
        <f t="shared" si="281"/>
        <v>0</v>
      </c>
      <c r="T575" s="1">
        <f t="shared" si="281"/>
        <v>24347368421.052631</v>
      </c>
      <c r="U575" s="1">
        <f t="shared" si="282"/>
        <v>-3436352.5354740247</v>
      </c>
      <c r="V575" s="1">
        <f t="shared" si="282"/>
        <v>0</v>
      </c>
      <c r="W575" s="1">
        <f t="shared" si="282"/>
        <v>101563308270.6767</v>
      </c>
      <c r="X575" s="1">
        <f t="shared" si="283"/>
        <v>22657959.183673471</v>
      </c>
      <c r="Y575" s="1">
        <f t="shared" si="283"/>
        <v>0</v>
      </c>
      <c r="Z575" s="1">
        <f t="shared" si="283"/>
        <v>26434285714.285713</v>
      </c>
      <c r="AM575" s="1">
        <f t="shared" si="284"/>
        <v>0</v>
      </c>
      <c r="AN575" s="1">
        <f t="shared" si="284"/>
        <v>0</v>
      </c>
      <c r="AO575" s="1">
        <f t="shared" si="284"/>
        <v>0</v>
      </c>
      <c r="AP575" s="1">
        <f t="shared" si="285"/>
        <v>0</v>
      </c>
      <c r="AQ575" s="1">
        <f t="shared" si="285"/>
        <v>0</v>
      </c>
      <c r="AR575" s="1">
        <f t="shared" si="285"/>
        <v>0</v>
      </c>
      <c r="AS575" s="1">
        <f t="shared" si="286"/>
        <v>0</v>
      </c>
      <c r="AT575" s="1">
        <f t="shared" si="286"/>
        <v>0</v>
      </c>
      <c r="AU575" s="1">
        <f t="shared" si="286"/>
        <v>0</v>
      </c>
    </row>
    <row r="576" spans="2:50" hidden="1">
      <c r="B576" s="7"/>
      <c r="C576" s="1">
        <v>10</v>
      </c>
      <c r="D576" s="55">
        <f>+G537*1000</f>
        <v>130000</v>
      </c>
      <c r="E576" s="55"/>
      <c r="F576" s="55"/>
      <c r="G576" s="55"/>
      <c r="I576" s="55">
        <f t="shared" si="280"/>
        <v>44.546131412472015</v>
      </c>
      <c r="J576" s="55"/>
      <c r="K576" s="55"/>
      <c r="L576" s="55"/>
      <c r="U576" s="1">
        <f t="shared" ref="U576:W578" si="287">+AG372</f>
        <v>-12947.405247813411</v>
      </c>
      <c r="V576" s="1">
        <f t="shared" si="287"/>
        <v>0</v>
      </c>
      <c r="W576" s="1">
        <f t="shared" si="287"/>
        <v>22657959.183673471</v>
      </c>
      <c r="X576" s="1">
        <f t="shared" ref="X576:Z578" si="288">+AJ372+AG376+AG439</f>
        <v>104757.40524781341</v>
      </c>
      <c r="Y576" s="1">
        <f t="shared" si="288"/>
        <v>0</v>
      </c>
      <c r="Z576" s="1">
        <f t="shared" si="288"/>
        <v>-8182040.8163265288</v>
      </c>
      <c r="AA576" s="1">
        <f t="shared" ref="AA576:AC578" si="289">+AJ376</f>
        <v>-20560</v>
      </c>
      <c r="AB576" s="1">
        <f t="shared" si="289"/>
        <v>0</v>
      </c>
      <c r="AC576" s="1">
        <f t="shared" si="289"/>
        <v>-30840000</v>
      </c>
      <c r="AM576" s="1">
        <f t="shared" ref="AM576:AO578" si="290">+AJ439</f>
        <v>-71250</v>
      </c>
      <c r="AN576" s="1">
        <f t="shared" si="290"/>
        <v>0</v>
      </c>
      <c r="AO576" s="1">
        <f t="shared" si="290"/>
        <v>0</v>
      </c>
    </row>
    <row r="577" spans="2:44" hidden="1">
      <c r="B577" s="7"/>
      <c r="C577" s="1">
        <v>11</v>
      </c>
      <c r="D577" s="55">
        <f>+G538*1000</f>
        <v>-140000</v>
      </c>
      <c r="E577" s="55"/>
      <c r="F577" s="55"/>
      <c r="G577" s="55"/>
      <c r="I577" s="55">
        <f t="shared" si="280"/>
        <v>-1.0724657809048392</v>
      </c>
      <c r="J577" s="55"/>
      <c r="K577" s="55"/>
      <c r="L577" s="55"/>
      <c r="U577" s="1">
        <f t="shared" si="287"/>
        <v>0</v>
      </c>
      <c r="V577" s="1">
        <f t="shared" si="287"/>
        <v>-482857.14285714284</v>
      </c>
      <c r="W577" s="1">
        <f t="shared" si="287"/>
        <v>0</v>
      </c>
      <c r="X577" s="1">
        <f t="shared" si="288"/>
        <v>0</v>
      </c>
      <c r="Y577" s="1">
        <f t="shared" si="288"/>
        <v>1046190.4761904762</v>
      </c>
      <c r="Z577" s="1">
        <f t="shared" si="288"/>
        <v>0</v>
      </c>
      <c r="AA577" s="1">
        <f t="shared" si="289"/>
        <v>0</v>
      </c>
      <c r="AB577" s="1">
        <f t="shared" si="289"/>
        <v>-563333.33333333337</v>
      </c>
      <c r="AC577" s="1">
        <f t="shared" si="289"/>
        <v>0</v>
      </c>
      <c r="AM577" s="1">
        <f t="shared" si="290"/>
        <v>0</v>
      </c>
      <c r="AN577" s="1">
        <f t="shared" si="290"/>
        <v>0</v>
      </c>
      <c r="AO577" s="1">
        <f t="shared" si="290"/>
        <v>0</v>
      </c>
    </row>
    <row r="578" spans="2:44" hidden="1">
      <c r="B578" s="7"/>
      <c r="C578" s="1">
        <v>12</v>
      </c>
      <c r="D578" s="55">
        <f>+G539*1000000</f>
        <v>0</v>
      </c>
      <c r="E578" s="55"/>
      <c r="F578" s="55"/>
      <c r="G578" s="55"/>
      <c r="I578" s="55">
        <f t="shared" si="280"/>
        <v>-3.1122080073475869E-3</v>
      </c>
      <c r="J578" s="55"/>
      <c r="K578" s="55"/>
      <c r="L578" s="55"/>
      <c r="U578" s="1">
        <f t="shared" si="287"/>
        <v>-22657959.183673471</v>
      </c>
      <c r="V578" s="1">
        <f t="shared" si="287"/>
        <v>0</v>
      </c>
      <c r="W578" s="1">
        <f t="shared" si="287"/>
        <v>26434285714.285713</v>
      </c>
      <c r="X578" s="1">
        <f t="shared" si="288"/>
        <v>-8182040.8163265288</v>
      </c>
      <c r="Y578" s="1">
        <f t="shared" si="288"/>
        <v>0</v>
      </c>
      <c r="Z578" s="1">
        <f t="shared" si="288"/>
        <v>114548571428.57143</v>
      </c>
      <c r="AA578" s="1">
        <f t="shared" si="289"/>
        <v>30840000</v>
      </c>
      <c r="AB578" s="1">
        <f t="shared" si="289"/>
        <v>0</v>
      </c>
      <c r="AC578" s="1">
        <f t="shared" si="289"/>
        <v>30840000000</v>
      </c>
      <c r="AM578" s="1">
        <f t="shared" si="290"/>
        <v>0</v>
      </c>
      <c r="AN578" s="1">
        <f t="shared" si="290"/>
        <v>0</v>
      </c>
      <c r="AO578" s="1">
        <f t="shared" si="290"/>
        <v>0</v>
      </c>
    </row>
    <row r="579" spans="2:44" hidden="1">
      <c r="B579" s="7"/>
      <c r="C579" s="1">
        <v>13</v>
      </c>
      <c r="D579" s="55">
        <f>+G540*1000</f>
        <v>140000</v>
      </c>
      <c r="E579" s="55"/>
      <c r="F579" s="55"/>
      <c r="G579" s="55"/>
      <c r="I579" s="55">
        <f t="shared" si="280"/>
        <v>51.881937628269505</v>
      </c>
      <c r="J579" s="55"/>
      <c r="K579" s="55"/>
      <c r="L579" s="55"/>
      <c r="X579" s="1">
        <f t="shared" ref="X579:Z581" si="291">+AG379</f>
        <v>-20560</v>
      </c>
      <c r="Y579" s="1">
        <f t="shared" si="291"/>
        <v>0</v>
      </c>
      <c r="Z579" s="1">
        <f t="shared" si="291"/>
        <v>30840000</v>
      </c>
      <c r="AA579" s="1">
        <f t="shared" ref="AA579:AC581" si="292">+AJ379+AG383+AG446+AG481+AG488</f>
        <v>216387.17079981416</v>
      </c>
      <c r="AB579" s="1">
        <f t="shared" si="292"/>
        <v>-808.74199046721333</v>
      </c>
      <c r="AC579" s="1">
        <f t="shared" si="292"/>
        <v>-4563061.2244897932</v>
      </c>
      <c r="AD579" s="1">
        <f t="shared" ref="AD579:AF581" si="293">+AJ383</f>
        <v>-25287.900874635568</v>
      </c>
      <c r="AE579" s="1">
        <f t="shared" si="293"/>
        <v>0</v>
      </c>
      <c r="AF579" s="1">
        <f t="shared" si="293"/>
        <v>-35403061.224489793</v>
      </c>
      <c r="AG579" s="1">
        <f t="shared" ref="AG579:AI581" si="294">+AJ488</f>
        <v>-50241.01273306863</v>
      </c>
      <c r="AH579" s="1">
        <f t="shared" si="294"/>
        <v>-17584.354456574019</v>
      </c>
      <c r="AI579" s="1">
        <f t="shared" si="294"/>
        <v>0</v>
      </c>
      <c r="AJ579" s="1">
        <f t="shared" ref="AJ579:AL581" si="295">+AJ446</f>
        <v>-71250</v>
      </c>
      <c r="AK579" s="1">
        <f t="shared" si="295"/>
        <v>0</v>
      </c>
      <c r="AL579" s="1">
        <f t="shared" si="295"/>
        <v>0</v>
      </c>
      <c r="AM579" s="1">
        <f t="shared" ref="AM579:AO581" si="296">+AJ481</f>
        <v>-49048.257192109959</v>
      </c>
      <c r="AN579" s="1">
        <f t="shared" si="296"/>
        <v>18393.096447041233</v>
      </c>
      <c r="AO579" s="1">
        <f t="shared" si="296"/>
        <v>0</v>
      </c>
    </row>
    <row r="580" spans="2:44" hidden="1">
      <c r="B580" s="7"/>
      <c r="C580" s="1">
        <v>14</v>
      </c>
      <c r="D580" s="55">
        <f>+G541*1000</f>
        <v>-180000</v>
      </c>
      <c r="E580" s="55"/>
      <c r="F580" s="55"/>
      <c r="G580" s="55"/>
      <c r="I580" s="55">
        <f t="shared" si="280"/>
        <v>-1.4857323476187028</v>
      </c>
      <c r="J580" s="55"/>
      <c r="K580" s="55"/>
      <c r="L580" s="55"/>
      <c r="X580" s="1">
        <f t="shared" si="291"/>
        <v>0</v>
      </c>
      <c r="Y580" s="1">
        <f t="shared" si="291"/>
        <v>-563333.33333333337</v>
      </c>
      <c r="Z580" s="1">
        <f t="shared" si="291"/>
        <v>0</v>
      </c>
      <c r="AA580" s="1">
        <f t="shared" si="292"/>
        <v>-808.74199046721333</v>
      </c>
      <c r="AB580" s="1">
        <f t="shared" si="292"/>
        <v>1179956.6971322033</v>
      </c>
      <c r="AC580" s="1">
        <f t="shared" si="292"/>
        <v>0</v>
      </c>
      <c r="AD580" s="1">
        <f t="shared" si="293"/>
        <v>0</v>
      </c>
      <c r="AE580" s="1">
        <f t="shared" si="293"/>
        <v>-603571.42857142852</v>
      </c>
      <c r="AF580" s="1">
        <f t="shared" si="293"/>
        <v>0</v>
      </c>
      <c r="AG580" s="1">
        <f t="shared" si="294"/>
        <v>-17584.354456574019</v>
      </c>
      <c r="AH580" s="1">
        <f t="shared" si="294"/>
        <v>-6154.5240598009059</v>
      </c>
      <c r="AI580" s="1">
        <f t="shared" si="294"/>
        <v>0</v>
      </c>
      <c r="AJ580" s="1">
        <f t="shared" si="295"/>
        <v>0</v>
      </c>
      <c r="AK580" s="1">
        <f t="shared" si="295"/>
        <v>0</v>
      </c>
      <c r="AL580" s="1">
        <f t="shared" si="295"/>
        <v>0</v>
      </c>
      <c r="AM580" s="1">
        <f t="shared" si="296"/>
        <v>18393.096447041233</v>
      </c>
      <c r="AN580" s="1">
        <f t="shared" si="296"/>
        <v>-6897.4111676404627</v>
      </c>
      <c r="AO580" s="1">
        <f t="shared" si="296"/>
        <v>0</v>
      </c>
    </row>
    <row r="581" spans="2:44" hidden="1">
      <c r="B581" s="7"/>
      <c r="C581" s="1">
        <v>15</v>
      </c>
      <c r="D581" s="55">
        <f>+G542*1000000</f>
        <v>0</v>
      </c>
      <c r="E581" s="55"/>
      <c r="F581" s="55"/>
      <c r="G581" s="55"/>
      <c r="I581" s="55">
        <f t="shared" si="280"/>
        <v>-2.3925189972280941E-3</v>
      </c>
      <c r="J581" s="55"/>
      <c r="K581" s="55"/>
      <c r="L581" s="55"/>
      <c r="X581" s="1">
        <f t="shared" si="291"/>
        <v>-30840000</v>
      </c>
      <c r="Y581" s="1">
        <f t="shared" si="291"/>
        <v>0</v>
      </c>
      <c r="Z581" s="1">
        <f t="shared" si="291"/>
        <v>30840000000</v>
      </c>
      <c r="AA581" s="1">
        <f t="shared" si="292"/>
        <v>-4563061.2244897932</v>
      </c>
      <c r="AB581" s="1">
        <f t="shared" si="292"/>
        <v>0</v>
      </c>
      <c r="AC581" s="1">
        <f t="shared" si="292"/>
        <v>127765714285.71429</v>
      </c>
      <c r="AD581" s="1">
        <f t="shared" si="293"/>
        <v>35403061.224489793</v>
      </c>
      <c r="AE581" s="1">
        <f t="shared" si="293"/>
        <v>0</v>
      </c>
      <c r="AF581" s="1">
        <f t="shared" si="293"/>
        <v>33042857142.857143</v>
      </c>
      <c r="AG581" s="1">
        <f t="shared" si="294"/>
        <v>0</v>
      </c>
      <c r="AH581" s="1">
        <f t="shared" si="294"/>
        <v>0</v>
      </c>
      <c r="AI581" s="1">
        <f t="shared" si="294"/>
        <v>0</v>
      </c>
      <c r="AJ581" s="1">
        <f t="shared" si="295"/>
        <v>0</v>
      </c>
      <c r="AK581" s="1">
        <f t="shared" si="295"/>
        <v>0</v>
      </c>
      <c r="AL581" s="1">
        <f t="shared" si="295"/>
        <v>0</v>
      </c>
      <c r="AM581" s="1">
        <f t="shared" si="296"/>
        <v>0</v>
      </c>
      <c r="AN581" s="1">
        <f t="shared" si="296"/>
        <v>0</v>
      </c>
      <c r="AO581" s="1">
        <f t="shared" si="296"/>
        <v>0</v>
      </c>
    </row>
    <row r="582" spans="2:44" hidden="1">
      <c r="B582" s="7"/>
      <c r="C582" s="1">
        <v>16</v>
      </c>
      <c r="D582" s="55">
        <f>+G543*1000</f>
        <v>150000</v>
      </c>
      <c r="E582" s="55"/>
      <c r="F582" s="55"/>
      <c r="G582" s="55"/>
      <c r="I582" s="55">
        <f t="shared" si="280"/>
        <v>59.559143692128018</v>
      </c>
      <c r="J582" s="55"/>
      <c r="K582" s="55"/>
      <c r="L582" s="55"/>
      <c r="AA582" s="1">
        <f t="shared" ref="AA582:AC584" si="297">+AG386</f>
        <v>-25287.900874635568</v>
      </c>
      <c r="AB582" s="1">
        <f t="shared" si="297"/>
        <v>0</v>
      </c>
      <c r="AC582" s="1">
        <f t="shared" si="297"/>
        <v>35403061.224489793</v>
      </c>
      <c r="AD582" s="1">
        <f t="shared" ref="AD582:AF584" si="298">+AJ386+AG453</f>
        <v>96537.900874635568</v>
      </c>
      <c r="AE582" s="1">
        <f t="shared" si="298"/>
        <v>0</v>
      </c>
      <c r="AF582" s="1">
        <f t="shared" si="298"/>
        <v>35403061.224489793</v>
      </c>
      <c r="AG582" s="1">
        <f t="shared" ref="AG582:AI584" si="299">+AJ453</f>
        <v>-71250</v>
      </c>
      <c r="AH582" s="1">
        <f t="shared" si="299"/>
        <v>0</v>
      </c>
      <c r="AI582" s="1">
        <f t="shared" si="299"/>
        <v>0</v>
      </c>
    </row>
    <row r="583" spans="2:44" hidden="1">
      <c r="B583" s="7"/>
      <c r="C583" s="1">
        <v>17</v>
      </c>
      <c r="D583" s="55">
        <f>+G544*1000</f>
        <v>-220000</v>
      </c>
      <c r="E583" s="55"/>
      <c r="F583" s="55"/>
      <c r="G583" s="55"/>
      <c r="I583" s="55">
        <f t="shared" si="280"/>
        <v>-1.8502293890388208</v>
      </c>
      <c r="J583" s="55"/>
      <c r="K583" s="55"/>
      <c r="L583" s="55"/>
      <c r="AA583" s="1">
        <f t="shared" si="297"/>
        <v>0</v>
      </c>
      <c r="AB583" s="1">
        <f t="shared" si="297"/>
        <v>-603571.42857142852</v>
      </c>
      <c r="AC583" s="1">
        <f t="shared" si="297"/>
        <v>0</v>
      </c>
      <c r="AD583" s="1">
        <f t="shared" si="298"/>
        <v>0</v>
      </c>
      <c r="AE583" s="1">
        <f t="shared" si="298"/>
        <v>603571.42857142852</v>
      </c>
      <c r="AF583" s="1">
        <f t="shared" si="298"/>
        <v>0</v>
      </c>
      <c r="AG583" s="1">
        <f t="shared" si="299"/>
        <v>0</v>
      </c>
      <c r="AH583" s="1">
        <f t="shared" si="299"/>
        <v>0</v>
      </c>
      <c r="AI583" s="1">
        <f t="shared" si="299"/>
        <v>0</v>
      </c>
    </row>
    <row r="584" spans="2:44" hidden="1">
      <c r="B584" s="7"/>
      <c r="C584" s="1">
        <v>18</v>
      </c>
      <c r="D584" s="55">
        <f>+G545*1000000</f>
        <v>0</v>
      </c>
      <c r="E584" s="55"/>
      <c r="F584" s="55"/>
      <c r="G584" s="55"/>
      <c r="I584" s="55">
        <f t="shared" si="280"/>
        <v>-2.9165294641672968E-3</v>
      </c>
      <c r="J584" s="55"/>
      <c r="K584" s="55"/>
      <c r="L584" s="55"/>
      <c r="AA584" s="1">
        <f t="shared" si="297"/>
        <v>-35403061.224489793</v>
      </c>
      <c r="AB584" s="1">
        <f t="shared" si="297"/>
        <v>0</v>
      </c>
      <c r="AC584" s="1">
        <f t="shared" si="297"/>
        <v>33042857142.857143</v>
      </c>
      <c r="AD584" s="1">
        <f t="shared" si="298"/>
        <v>35403061.224489793</v>
      </c>
      <c r="AE584" s="1">
        <f t="shared" si="298"/>
        <v>0</v>
      </c>
      <c r="AF584" s="1">
        <f t="shared" si="298"/>
        <v>66085714285.714287</v>
      </c>
      <c r="AG584" s="1">
        <f t="shared" si="299"/>
        <v>0</v>
      </c>
      <c r="AH584" s="1">
        <f t="shared" si="299"/>
        <v>0</v>
      </c>
      <c r="AI584" s="1">
        <f t="shared" si="299"/>
        <v>0</v>
      </c>
    </row>
    <row r="585" spans="2:44" hidden="1">
      <c r="B585" s="7"/>
      <c r="C585" s="1">
        <v>19</v>
      </c>
      <c r="D585" s="55">
        <f>+G546*1000</f>
        <v>0</v>
      </c>
      <c r="E585" s="55"/>
      <c r="F585" s="55"/>
      <c r="G585" s="55"/>
      <c r="I585" s="55">
        <f t="shared" si="280"/>
        <v>57.54067152671665</v>
      </c>
      <c r="J585" s="55"/>
      <c r="K585" s="55"/>
      <c r="L585" s="55"/>
      <c r="AA585" s="1">
        <f t="shared" ref="AA585:AC587" si="300">+AG491</f>
        <v>-50241.01273306863</v>
      </c>
      <c r="AB585" s="1">
        <f t="shared" si="300"/>
        <v>-17584.354456574019</v>
      </c>
      <c r="AC585" s="1">
        <f t="shared" si="300"/>
        <v>0</v>
      </c>
      <c r="AD585" s="1">
        <f t="shared" ref="AD585:AF587" si="301">+AG456</f>
        <v>-71250</v>
      </c>
      <c r="AE585" s="1">
        <f t="shared" si="301"/>
        <v>0</v>
      </c>
      <c r="AF585" s="1">
        <f t="shared" si="301"/>
        <v>0</v>
      </c>
      <c r="AG585" s="1">
        <f t="shared" ref="AG585:AI587" si="302">+AG390+AJ456+AJ491</f>
        <v>146778.91360770419</v>
      </c>
      <c r="AH585" s="1">
        <f t="shared" si="302"/>
        <v>17584.354456574019</v>
      </c>
      <c r="AI585" s="1">
        <f t="shared" si="302"/>
        <v>35403061.224489793</v>
      </c>
      <c r="AJ585" s="1">
        <f t="shared" ref="AJ585:AL587" si="303">+AJ390</f>
        <v>-25287.900874635568</v>
      </c>
      <c r="AK585" s="1">
        <f t="shared" si="303"/>
        <v>0</v>
      </c>
      <c r="AL585" s="1">
        <f t="shared" si="303"/>
        <v>35403061.224489793</v>
      </c>
    </row>
    <row r="586" spans="2:44" hidden="1">
      <c r="B586" s="7"/>
      <c r="C586" s="1">
        <v>20</v>
      </c>
      <c r="D586" s="55">
        <f>+G547*1000</f>
        <v>-220000</v>
      </c>
      <c r="E586" s="55"/>
      <c r="F586" s="55"/>
      <c r="G586" s="55"/>
      <c r="I586" s="55">
        <f t="shared" si="280"/>
        <v>-9.1403526046892534</v>
      </c>
      <c r="J586" s="55"/>
      <c r="K586" s="55"/>
      <c r="L586" s="55"/>
      <c r="AA586" s="1">
        <f t="shared" si="300"/>
        <v>-17584.354456574019</v>
      </c>
      <c r="AB586" s="1">
        <f t="shared" si="300"/>
        <v>-6154.5240598009059</v>
      </c>
      <c r="AC586" s="1">
        <f t="shared" si="300"/>
        <v>0</v>
      </c>
      <c r="AD586" s="1">
        <f t="shared" si="301"/>
        <v>0</v>
      </c>
      <c r="AE586" s="1">
        <f t="shared" si="301"/>
        <v>0</v>
      </c>
      <c r="AF586" s="1">
        <f t="shared" si="301"/>
        <v>0</v>
      </c>
      <c r="AG586" s="1">
        <f t="shared" si="302"/>
        <v>17584.354456574019</v>
      </c>
      <c r="AH586" s="1">
        <f t="shared" si="302"/>
        <v>609725.95263122942</v>
      </c>
      <c r="AI586" s="1">
        <f t="shared" si="302"/>
        <v>0</v>
      </c>
      <c r="AJ586" s="1">
        <f t="shared" si="303"/>
        <v>0</v>
      </c>
      <c r="AK586" s="1">
        <f t="shared" si="303"/>
        <v>-603571.42857142852</v>
      </c>
      <c r="AL586" s="1">
        <f t="shared" si="303"/>
        <v>0</v>
      </c>
    </row>
    <row r="587" spans="2:44" hidden="1">
      <c r="B587" s="7"/>
      <c r="C587" s="1">
        <v>21</v>
      </c>
      <c r="D587" s="55">
        <f>+G548*1000000</f>
        <v>0</v>
      </c>
      <c r="E587" s="55"/>
      <c r="F587" s="55"/>
      <c r="G587" s="55"/>
      <c r="I587" s="55">
        <f t="shared" si="280"/>
        <v>-1.8983933351454051E-3</v>
      </c>
      <c r="J587" s="55"/>
      <c r="K587" s="55"/>
      <c r="L587" s="55"/>
      <c r="AA587" s="1">
        <f t="shared" si="300"/>
        <v>0</v>
      </c>
      <c r="AB587" s="1">
        <f t="shared" si="300"/>
        <v>0</v>
      </c>
      <c r="AC587" s="1">
        <f t="shared" si="300"/>
        <v>0</v>
      </c>
      <c r="AD587" s="1">
        <f t="shared" si="301"/>
        <v>0</v>
      </c>
      <c r="AE587" s="1">
        <f t="shared" si="301"/>
        <v>0</v>
      </c>
      <c r="AF587" s="1">
        <f t="shared" si="301"/>
        <v>0</v>
      </c>
      <c r="AG587" s="1">
        <f t="shared" si="302"/>
        <v>35403061.224489793</v>
      </c>
      <c r="AH587" s="1">
        <f t="shared" si="302"/>
        <v>0</v>
      </c>
      <c r="AI587" s="1">
        <f t="shared" si="302"/>
        <v>66085714285.714287</v>
      </c>
      <c r="AJ587" s="1">
        <f t="shared" si="303"/>
        <v>-35403061.224489793</v>
      </c>
      <c r="AK587" s="1">
        <f t="shared" si="303"/>
        <v>0</v>
      </c>
      <c r="AL587" s="1">
        <f t="shared" si="303"/>
        <v>33042857142.857143</v>
      </c>
    </row>
    <row r="588" spans="2:44" hidden="1">
      <c r="B588" s="7"/>
      <c r="C588" s="1">
        <v>22</v>
      </c>
      <c r="D588" s="55">
        <f>+G549*1000</f>
        <v>0</v>
      </c>
      <c r="E588" s="55"/>
      <c r="F588" s="55"/>
      <c r="G588" s="55"/>
      <c r="I588" s="55">
        <f t="shared" si="280"/>
        <v>51.759902291402298</v>
      </c>
      <c r="J588" s="55"/>
      <c r="K588" s="55"/>
      <c r="L588" s="55"/>
      <c r="AA588" s="1">
        <f t="shared" ref="AA588:AC590" si="304">+AG449</f>
        <v>-71250</v>
      </c>
      <c r="AB588" s="1">
        <f t="shared" si="304"/>
        <v>0</v>
      </c>
      <c r="AC588" s="1">
        <f t="shared" si="304"/>
        <v>0</v>
      </c>
      <c r="AG588" s="1">
        <f t="shared" ref="AG588:AI590" si="305">+AG393</f>
        <v>-25287.900874635568</v>
      </c>
      <c r="AH588" s="1">
        <f t="shared" si="305"/>
        <v>0</v>
      </c>
      <c r="AI588" s="1">
        <f t="shared" si="305"/>
        <v>-35403061.224489793</v>
      </c>
      <c r="AJ588" s="1">
        <f t="shared" ref="AJ588:AL590" si="306">+AJ393+AG397+AJ449</f>
        <v>117097.90087463557</v>
      </c>
      <c r="AK588" s="1">
        <f t="shared" si="306"/>
        <v>0</v>
      </c>
      <c r="AL588" s="1">
        <f t="shared" si="306"/>
        <v>-4563061.2244897932</v>
      </c>
      <c r="AM588" s="1">
        <f t="shared" ref="AM588:AO590" si="307">+AJ397</f>
        <v>-20560</v>
      </c>
      <c r="AN588" s="1">
        <f t="shared" si="307"/>
        <v>0</v>
      </c>
      <c r="AO588" s="1">
        <f t="shared" si="307"/>
        <v>30840000</v>
      </c>
    </row>
    <row r="589" spans="2:44" hidden="1">
      <c r="B589" s="7"/>
      <c r="C589" s="1">
        <v>23</v>
      </c>
      <c r="D589" s="55">
        <f>+G550*1000</f>
        <v>-180000</v>
      </c>
      <c r="E589" s="55"/>
      <c r="F589" s="55"/>
      <c r="G589" s="55"/>
      <c r="I589" s="55">
        <f t="shared" si="280"/>
        <v>-8.6890478788349057</v>
      </c>
      <c r="J589" s="55"/>
      <c r="K589" s="55"/>
      <c r="L589" s="55"/>
      <c r="AA589" s="1">
        <f t="shared" si="304"/>
        <v>0</v>
      </c>
      <c r="AB589" s="1">
        <f t="shared" si="304"/>
        <v>0</v>
      </c>
      <c r="AC589" s="1">
        <f t="shared" si="304"/>
        <v>0</v>
      </c>
      <c r="AG589" s="1">
        <f t="shared" si="305"/>
        <v>0</v>
      </c>
      <c r="AH589" s="1">
        <f t="shared" si="305"/>
        <v>-603571.42857142852</v>
      </c>
      <c r="AI589" s="1">
        <f t="shared" si="305"/>
        <v>0</v>
      </c>
      <c r="AJ589" s="1">
        <f t="shared" si="306"/>
        <v>0</v>
      </c>
      <c r="AK589" s="1">
        <f t="shared" si="306"/>
        <v>1166904.7619047619</v>
      </c>
      <c r="AL589" s="1">
        <f t="shared" si="306"/>
        <v>0</v>
      </c>
      <c r="AM589" s="1">
        <f t="shared" si="307"/>
        <v>0</v>
      </c>
      <c r="AN589" s="1">
        <f t="shared" si="307"/>
        <v>-563333.33333333337</v>
      </c>
      <c r="AO589" s="1">
        <f t="shared" si="307"/>
        <v>0</v>
      </c>
    </row>
    <row r="590" spans="2:44" hidden="1">
      <c r="B590" s="7"/>
      <c r="C590" s="1">
        <v>24</v>
      </c>
      <c r="D590" s="55">
        <f>+G551*1000000</f>
        <v>0</v>
      </c>
      <c r="E590" s="55"/>
      <c r="F590" s="55"/>
      <c r="G590" s="55"/>
      <c r="I590" s="55">
        <f t="shared" si="280"/>
        <v>-2.3968946532602741E-3</v>
      </c>
      <c r="J590" s="55"/>
      <c r="K590" s="55"/>
      <c r="L590" s="55"/>
      <c r="AA590" s="1">
        <f t="shared" si="304"/>
        <v>0</v>
      </c>
      <c r="AB590" s="1">
        <f t="shared" si="304"/>
        <v>0</v>
      </c>
      <c r="AC590" s="1">
        <f t="shared" si="304"/>
        <v>0</v>
      </c>
      <c r="AG590" s="1">
        <f t="shared" si="305"/>
        <v>35403061.224489793</v>
      </c>
      <c r="AH590" s="1">
        <f t="shared" si="305"/>
        <v>0</v>
      </c>
      <c r="AI590" s="1">
        <f t="shared" si="305"/>
        <v>33042857142.857143</v>
      </c>
      <c r="AJ590" s="1">
        <f t="shared" si="306"/>
        <v>-4563061.2244897932</v>
      </c>
      <c r="AK590" s="1">
        <f t="shared" si="306"/>
        <v>0</v>
      </c>
      <c r="AL590" s="1">
        <f t="shared" si="306"/>
        <v>127765714285.71429</v>
      </c>
      <c r="AM590" s="1">
        <f t="shared" si="307"/>
        <v>-30840000</v>
      </c>
      <c r="AN590" s="1">
        <f t="shared" si="307"/>
        <v>0</v>
      </c>
      <c r="AO590" s="1">
        <f t="shared" si="307"/>
        <v>30840000000</v>
      </c>
    </row>
    <row r="591" spans="2:44" hidden="1">
      <c r="B591" s="7"/>
      <c r="C591" s="1">
        <v>25</v>
      </c>
      <c r="D591" s="55">
        <f>+G552*1000</f>
        <v>0</v>
      </c>
      <c r="E591" s="55"/>
      <c r="F591" s="55"/>
      <c r="G591" s="55"/>
      <c r="I591" s="55">
        <f t="shared" si="280"/>
        <v>43.240452347499087</v>
      </c>
      <c r="J591" s="55"/>
      <c r="K591" s="55"/>
      <c r="L591" s="55"/>
      <c r="U591" s="1">
        <f t="shared" ref="U591:W593" si="308">+AG477</f>
        <v>-45946.041293979957</v>
      </c>
      <c r="V591" s="1">
        <f t="shared" si="308"/>
        <v>-20101.393066116234</v>
      </c>
      <c r="W591" s="1">
        <f t="shared" si="308"/>
        <v>0</v>
      </c>
      <c r="X591" s="1">
        <f t="shared" ref="X591:Z593" si="309">+AG442</f>
        <v>-71250</v>
      </c>
      <c r="Y591" s="1">
        <f t="shared" si="309"/>
        <v>0</v>
      </c>
      <c r="Z591" s="1">
        <f t="shared" si="309"/>
        <v>0</v>
      </c>
      <c r="AA591" s="1">
        <f t="shared" ref="AA591:AC593" si="310">+AG484</f>
        <v>-49048.257192109959</v>
      </c>
      <c r="AB591" s="1">
        <f t="shared" si="310"/>
        <v>18393.096447041233</v>
      </c>
      <c r="AC591" s="1">
        <f t="shared" si="310"/>
        <v>0</v>
      </c>
      <c r="AJ591" s="1">
        <f t="shared" ref="AJ591:AL593" si="311">+AG400</f>
        <v>-20560</v>
      </c>
      <c r="AK591" s="1">
        <f t="shared" si="311"/>
        <v>0</v>
      </c>
      <c r="AL591" s="1">
        <f t="shared" si="311"/>
        <v>-30840000</v>
      </c>
      <c r="AM591" s="1">
        <f t="shared" ref="AM591:AO593" si="312">+AJ400+AG404+AJ442+AJ477+AJ484</f>
        <v>199751.7037339033</v>
      </c>
      <c r="AN591" s="1">
        <f t="shared" si="312"/>
        <v>1708.2966190750012</v>
      </c>
      <c r="AO591" s="1">
        <f t="shared" si="312"/>
        <v>-8182040.8163265288</v>
      </c>
      <c r="AP591" s="1">
        <f t="shared" ref="AP591:AR593" si="313">+AJ404</f>
        <v>-12947.405247813411</v>
      </c>
      <c r="AQ591" s="1">
        <f t="shared" si="313"/>
        <v>0</v>
      </c>
      <c r="AR591" s="1">
        <f t="shared" si="313"/>
        <v>22657959.183673471</v>
      </c>
    </row>
    <row r="592" spans="2:44" hidden="1">
      <c r="B592" s="7"/>
      <c r="C592" s="1">
        <v>26</v>
      </c>
      <c r="D592" s="55">
        <f>+G553*1000</f>
        <v>-140000</v>
      </c>
      <c r="E592" s="55"/>
      <c r="F592" s="55"/>
      <c r="G592" s="55"/>
      <c r="I592" s="55">
        <f t="shared" si="280"/>
        <v>-7.8859804739148842</v>
      </c>
      <c r="J592" s="55"/>
      <c r="K592" s="55"/>
      <c r="L592" s="55"/>
      <c r="U592" s="1">
        <f t="shared" si="308"/>
        <v>-20101.393066116234</v>
      </c>
      <c r="V592" s="1">
        <f t="shared" si="308"/>
        <v>-8794.3594664258526</v>
      </c>
      <c r="W592" s="1">
        <f t="shared" si="308"/>
        <v>0</v>
      </c>
      <c r="X592" s="1">
        <f t="shared" si="309"/>
        <v>0</v>
      </c>
      <c r="Y592" s="1">
        <f t="shared" si="309"/>
        <v>0</v>
      </c>
      <c r="Z592" s="1">
        <f t="shared" si="309"/>
        <v>0</v>
      </c>
      <c r="AA592" s="1">
        <f t="shared" si="310"/>
        <v>18393.096447041233</v>
      </c>
      <c r="AB592" s="1">
        <f t="shared" si="310"/>
        <v>-6897.4111676404627</v>
      </c>
      <c r="AC592" s="1">
        <f t="shared" si="310"/>
        <v>0</v>
      </c>
      <c r="AJ592" s="1">
        <f t="shared" si="311"/>
        <v>0</v>
      </c>
      <c r="AK592" s="1">
        <f t="shared" si="311"/>
        <v>-563333.33333333337</v>
      </c>
      <c r="AL592" s="1">
        <f t="shared" si="311"/>
        <v>0</v>
      </c>
      <c r="AM592" s="1">
        <f t="shared" si="312"/>
        <v>1708.2966190750012</v>
      </c>
      <c r="AN592" s="1">
        <f t="shared" si="312"/>
        <v>1061882.2468245425</v>
      </c>
      <c r="AO592" s="1">
        <f t="shared" si="312"/>
        <v>0</v>
      </c>
      <c r="AP592" s="1">
        <f t="shared" si="313"/>
        <v>0</v>
      </c>
      <c r="AQ592" s="1">
        <f t="shared" si="313"/>
        <v>-482857.14285714284</v>
      </c>
      <c r="AR592" s="1">
        <f t="shared" si="313"/>
        <v>0</v>
      </c>
    </row>
    <row r="593" spans="2:50" hidden="1">
      <c r="B593" s="7"/>
      <c r="C593" s="1">
        <v>27</v>
      </c>
      <c r="D593" s="55">
        <f>+G554*1000000</f>
        <v>0</v>
      </c>
      <c r="E593" s="55"/>
      <c r="F593" s="55"/>
      <c r="G593" s="55"/>
      <c r="I593" s="55">
        <f t="shared" si="280"/>
        <v>-3.1915520822595814E-3</v>
      </c>
      <c r="J593" s="55"/>
      <c r="K593" s="55"/>
      <c r="L593" s="55"/>
      <c r="U593" s="1">
        <f t="shared" si="308"/>
        <v>0</v>
      </c>
      <c r="V593" s="1">
        <f t="shared" si="308"/>
        <v>0</v>
      </c>
      <c r="W593" s="1">
        <f t="shared" si="308"/>
        <v>0</v>
      </c>
      <c r="X593" s="1">
        <f t="shared" si="309"/>
        <v>0</v>
      </c>
      <c r="Y593" s="1">
        <f t="shared" si="309"/>
        <v>0</v>
      </c>
      <c r="Z593" s="1">
        <f t="shared" si="309"/>
        <v>0</v>
      </c>
      <c r="AA593" s="1">
        <f t="shared" si="310"/>
        <v>0</v>
      </c>
      <c r="AB593" s="1">
        <f t="shared" si="310"/>
        <v>0</v>
      </c>
      <c r="AC593" s="1">
        <f t="shared" si="310"/>
        <v>0</v>
      </c>
      <c r="AJ593" s="1">
        <f t="shared" si="311"/>
        <v>30840000</v>
      </c>
      <c r="AK593" s="1">
        <f t="shared" si="311"/>
        <v>0</v>
      </c>
      <c r="AL593" s="1">
        <f t="shared" si="311"/>
        <v>30840000000</v>
      </c>
      <c r="AM593" s="1">
        <f t="shared" si="312"/>
        <v>-8182040.8163265288</v>
      </c>
      <c r="AN593" s="1">
        <f t="shared" si="312"/>
        <v>0</v>
      </c>
      <c r="AO593" s="1">
        <f t="shared" si="312"/>
        <v>114548571428.57143</v>
      </c>
      <c r="AP593" s="1">
        <f t="shared" si="313"/>
        <v>-22657959.183673471</v>
      </c>
      <c r="AQ593" s="1">
        <f t="shared" si="313"/>
        <v>0</v>
      </c>
      <c r="AR593" s="1">
        <f t="shared" si="313"/>
        <v>26434285714.285713</v>
      </c>
    </row>
    <row r="594" spans="2:50" hidden="1">
      <c r="B594" s="7"/>
      <c r="C594" s="1">
        <v>28</v>
      </c>
      <c r="D594" s="55">
        <f>+G555*1000</f>
        <v>0</v>
      </c>
      <c r="E594" s="55"/>
      <c r="F594" s="55"/>
      <c r="G594" s="55"/>
      <c r="I594" s="55">
        <f t="shared" si="280"/>
        <v>31.247885804210568</v>
      </c>
      <c r="J594" s="55"/>
      <c r="K594" s="55"/>
      <c r="L594" s="55"/>
      <c r="U594" s="1">
        <f t="shared" ref="U594:W596" si="314">+AG435</f>
        <v>-71250</v>
      </c>
      <c r="V594" s="1">
        <f t="shared" si="314"/>
        <v>0</v>
      </c>
      <c r="W594" s="1">
        <f t="shared" si="314"/>
        <v>0</v>
      </c>
      <c r="AM594" s="1">
        <f t="shared" ref="AM594:AO596" si="315">+AG407</f>
        <v>-12947.405247813411</v>
      </c>
      <c r="AN594" s="1">
        <f t="shared" si="315"/>
        <v>0</v>
      </c>
      <c r="AO594" s="1">
        <f t="shared" si="315"/>
        <v>-22657959.183673471</v>
      </c>
      <c r="AP594" s="1">
        <f t="shared" ref="AP594:AR596" si="316">+AJ407+AG411+AJ435</f>
        <v>94314.040325813112</v>
      </c>
      <c r="AQ594" s="1">
        <f t="shared" si="316"/>
        <v>0</v>
      </c>
      <c r="AR594" s="1">
        <f t="shared" si="316"/>
        <v>-3436352.5354740247</v>
      </c>
      <c r="AS594" s="1">
        <f t="shared" ref="AS594:AU596" si="317">+AJ411</f>
        <v>-10116.635077999708</v>
      </c>
      <c r="AT594" s="1">
        <f t="shared" si="317"/>
        <v>0</v>
      </c>
      <c r="AU594" s="1">
        <f t="shared" si="317"/>
        <v>19221606.648199446</v>
      </c>
    </row>
    <row r="595" spans="2:50" hidden="1">
      <c r="B595" s="7"/>
      <c r="C595" s="1">
        <v>29</v>
      </c>
      <c r="D595" s="55">
        <f>+G556*1000</f>
        <v>-100000</v>
      </c>
      <c r="E595" s="55"/>
      <c r="F595" s="55"/>
      <c r="G595" s="55"/>
      <c r="I595" s="55">
        <f t="shared" si="280"/>
        <v>-6.0585852803340678</v>
      </c>
      <c r="J595" s="55"/>
      <c r="K595" s="55"/>
      <c r="L595" s="55"/>
      <c r="U595" s="1">
        <f t="shared" si="314"/>
        <v>0</v>
      </c>
      <c r="V595" s="1">
        <f t="shared" si="314"/>
        <v>0</v>
      </c>
      <c r="W595" s="1">
        <f t="shared" si="314"/>
        <v>0</v>
      </c>
      <c r="AM595" s="1">
        <f t="shared" si="315"/>
        <v>0</v>
      </c>
      <c r="AN595" s="1">
        <f t="shared" si="315"/>
        <v>-482857.14285714284</v>
      </c>
      <c r="AO595" s="1">
        <f t="shared" si="315"/>
        <v>0</v>
      </c>
      <c r="AP595" s="1">
        <f t="shared" si="316"/>
        <v>0</v>
      </c>
      <c r="AQ595" s="1">
        <f t="shared" si="316"/>
        <v>927593.98496240599</v>
      </c>
      <c r="AR595" s="1">
        <f t="shared" si="316"/>
        <v>0</v>
      </c>
      <c r="AS595" s="1">
        <f t="shared" si="317"/>
        <v>0</v>
      </c>
      <c r="AT595" s="1">
        <f t="shared" si="317"/>
        <v>-444736.84210526315</v>
      </c>
      <c r="AU595" s="1">
        <f t="shared" si="317"/>
        <v>0</v>
      </c>
    </row>
    <row r="596" spans="2:50" hidden="1">
      <c r="B596" s="7"/>
      <c r="C596" s="1">
        <v>30</v>
      </c>
      <c r="D596" s="55">
        <f>+G557*1000000</f>
        <v>0</v>
      </c>
      <c r="E596" s="55"/>
      <c r="F596" s="55"/>
      <c r="G596" s="55"/>
      <c r="I596" s="55">
        <f t="shared" si="280"/>
        <v>-3.5922649006820597E-3</v>
      </c>
      <c r="J596" s="55"/>
      <c r="K596" s="55"/>
      <c r="L596" s="55"/>
      <c r="U596" s="1">
        <f t="shared" si="314"/>
        <v>0</v>
      </c>
      <c r="V596" s="1">
        <f t="shared" si="314"/>
        <v>0</v>
      </c>
      <c r="W596" s="1">
        <f t="shared" si="314"/>
        <v>0</v>
      </c>
      <c r="AM596" s="1">
        <f t="shared" si="315"/>
        <v>22657959.183673471</v>
      </c>
      <c r="AN596" s="1">
        <f t="shared" si="315"/>
        <v>0</v>
      </c>
      <c r="AO596" s="1">
        <f t="shared" si="315"/>
        <v>26434285714.285713</v>
      </c>
      <c r="AP596" s="1">
        <f t="shared" si="316"/>
        <v>-3436352.5354740247</v>
      </c>
      <c r="AQ596" s="1">
        <f t="shared" si="316"/>
        <v>0</v>
      </c>
      <c r="AR596" s="1">
        <f t="shared" si="316"/>
        <v>101563308270.6767</v>
      </c>
      <c r="AS596" s="1">
        <f t="shared" si="317"/>
        <v>-19221606.648199446</v>
      </c>
      <c r="AT596" s="1">
        <f t="shared" si="317"/>
        <v>0</v>
      </c>
      <c r="AU596" s="1">
        <f t="shared" si="317"/>
        <v>24347368421.052631</v>
      </c>
    </row>
    <row r="597" spans="2:50" hidden="1">
      <c r="B597" s="7"/>
      <c r="C597" s="1">
        <v>31</v>
      </c>
      <c r="D597" s="55">
        <f>+G558*1000</f>
        <v>0</v>
      </c>
      <c r="E597" s="55"/>
      <c r="F597" s="55"/>
      <c r="G597" s="55"/>
      <c r="I597" s="55">
        <f t="shared" si="280"/>
        <v>16.932387804201731</v>
      </c>
      <c r="J597" s="55"/>
      <c r="K597" s="55"/>
      <c r="L597" s="55"/>
      <c r="O597" s="1">
        <f t="shared" ref="O597:Q599" si="318">+AG463</f>
        <v>-42753.619729795973</v>
      </c>
      <c r="P597" s="1">
        <f t="shared" si="318"/>
        <v>-21376.809864897987</v>
      </c>
      <c r="Q597" s="1">
        <f t="shared" si="318"/>
        <v>0</v>
      </c>
      <c r="R597" s="1">
        <f t="shared" ref="R597:T599" si="319">+AG428</f>
        <v>-71250</v>
      </c>
      <c r="S597" s="1">
        <f t="shared" si="319"/>
        <v>0</v>
      </c>
      <c r="T597" s="1">
        <f t="shared" si="319"/>
        <v>0</v>
      </c>
      <c r="U597" s="1">
        <f t="shared" ref="U597:W599" si="320">+AG470</f>
        <v>-44035.354113345304</v>
      </c>
      <c r="V597" s="1">
        <f t="shared" si="320"/>
        <v>20916.793203839017</v>
      </c>
      <c r="W597" s="1">
        <f t="shared" si="320"/>
        <v>0</v>
      </c>
      <c r="AP597" s="1">
        <f t="shared" ref="AP597:AR599" si="321">+AG414</f>
        <v>-10116.635077999708</v>
      </c>
      <c r="AQ597" s="1">
        <f t="shared" si="321"/>
        <v>0</v>
      </c>
      <c r="AR597" s="1">
        <f t="shared" si="321"/>
        <v>-19221606.648199446</v>
      </c>
      <c r="AS597" s="1">
        <f t="shared" ref="AS597:AU599" si="322">+AJ414+AG418+AJ428+AJ463+AJ470</f>
        <v>170324.04642114099</v>
      </c>
      <c r="AT597" s="1">
        <f t="shared" si="322"/>
        <v>460.01666105896948</v>
      </c>
      <c r="AU597" s="1">
        <f t="shared" si="322"/>
        <v>-10547856.648199446</v>
      </c>
      <c r="AV597" s="1">
        <f t="shared" ref="AV597:AX602" si="323">+AJ418</f>
        <v>-2168.4375</v>
      </c>
      <c r="AW597" s="1">
        <f t="shared" si="323"/>
        <v>0</v>
      </c>
      <c r="AX597" s="1">
        <f t="shared" si="323"/>
        <v>0</v>
      </c>
    </row>
    <row r="598" spans="2:50" hidden="1">
      <c r="B598" s="7"/>
      <c r="C598" s="1">
        <v>32</v>
      </c>
      <c r="D598" s="55">
        <f>+G559*1000</f>
        <v>-60000</v>
      </c>
      <c r="E598" s="55"/>
      <c r="F598" s="55"/>
      <c r="G598" s="55"/>
      <c r="I598" s="55">
        <f t="shared" si="280"/>
        <v>-3.849704142011837</v>
      </c>
      <c r="J598" s="55"/>
      <c r="K598" s="55"/>
      <c r="L598" s="55"/>
      <c r="O598" s="1">
        <f t="shared" si="318"/>
        <v>-21376.809864897987</v>
      </c>
      <c r="P598" s="1">
        <f t="shared" si="318"/>
        <v>-10688.404932448993</v>
      </c>
      <c r="Q598" s="1">
        <f t="shared" si="318"/>
        <v>0</v>
      </c>
      <c r="R598" s="1">
        <f t="shared" si="319"/>
        <v>0</v>
      </c>
      <c r="S598" s="1">
        <f t="shared" si="319"/>
        <v>0</v>
      </c>
      <c r="T598" s="1">
        <f t="shared" si="319"/>
        <v>0</v>
      </c>
      <c r="U598" s="1">
        <f t="shared" si="320"/>
        <v>20916.793203839017</v>
      </c>
      <c r="V598" s="1">
        <f t="shared" si="320"/>
        <v>-9935.4767718235325</v>
      </c>
      <c r="W598" s="1">
        <f t="shared" si="320"/>
        <v>0</v>
      </c>
      <c r="AP598" s="1">
        <f t="shared" si="321"/>
        <v>0</v>
      </c>
      <c r="AQ598" s="1">
        <f t="shared" si="321"/>
        <v>-444736.84210526315</v>
      </c>
      <c r="AR598" s="1">
        <f t="shared" si="321"/>
        <v>0</v>
      </c>
      <c r="AS598" s="1">
        <f t="shared" si="322"/>
        <v>460.01666105896948</v>
      </c>
      <c r="AT598" s="1">
        <f t="shared" si="322"/>
        <v>887860.72380953562</v>
      </c>
      <c r="AU598" s="1">
        <f t="shared" si="322"/>
        <v>0</v>
      </c>
      <c r="AV598" s="1">
        <f t="shared" si="323"/>
        <v>0</v>
      </c>
      <c r="AW598" s="1">
        <f t="shared" si="323"/>
        <v>-422500</v>
      </c>
      <c r="AX598" s="1">
        <f t="shared" si="323"/>
        <v>0</v>
      </c>
    </row>
    <row r="599" spans="2:50" hidden="1">
      <c r="B599" s="7"/>
      <c r="C599" s="1">
        <v>33</v>
      </c>
      <c r="D599" s="55">
        <f>+G560*1000000</f>
        <v>0</v>
      </c>
      <c r="E599" s="55"/>
      <c r="F599" s="55"/>
      <c r="G599" s="55"/>
      <c r="I599" s="55">
        <f t="shared" si="280"/>
        <v>-4.012148088157726E-3</v>
      </c>
      <c r="J599" s="55"/>
      <c r="K599" s="55"/>
      <c r="L599" s="55"/>
      <c r="O599" s="1">
        <f t="shared" si="318"/>
        <v>0</v>
      </c>
      <c r="P599" s="1">
        <f t="shared" si="318"/>
        <v>0</v>
      </c>
      <c r="Q599" s="1">
        <f t="shared" si="318"/>
        <v>0</v>
      </c>
      <c r="R599" s="1">
        <f t="shared" si="319"/>
        <v>0</v>
      </c>
      <c r="S599" s="1">
        <f t="shared" si="319"/>
        <v>0</v>
      </c>
      <c r="T599" s="1">
        <f t="shared" si="319"/>
        <v>0</v>
      </c>
      <c r="U599" s="1">
        <f t="shared" si="320"/>
        <v>0</v>
      </c>
      <c r="V599" s="1">
        <f t="shared" si="320"/>
        <v>0</v>
      </c>
      <c r="W599" s="1">
        <f t="shared" si="320"/>
        <v>0</v>
      </c>
      <c r="AP599" s="1">
        <f t="shared" si="321"/>
        <v>19221606.648199446</v>
      </c>
      <c r="AQ599" s="1">
        <f t="shared" si="321"/>
        <v>0</v>
      </c>
      <c r="AR599" s="1">
        <f t="shared" si="321"/>
        <v>24347368421.052631</v>
      </c>
      <c r="AS599" s="1">
        <f t="shared" si="322"/>
        <v>-10547856.648199446</v>
      </c>
      <c r="AT599" s="1">
        <f t="shared" si="322"/>
        <v>0</v>
      </c>
      <c r="AU599" s="1">
        <f t="shared" si="322"/>
        <v>83389736842.105255</v>
      </c>
      <c r="AV599" s="1">
        <f t="shared" si="323"/>
        <v>-8673750</v>
      </c>
      <c r="AW599" s="1">
        <f t="shared" si="323"/>
        <v>0</v>
      </c>
      <c r="AX599" s="1">
        <f t="shared" si="323"/>
        <v>0</v>
      </c>
    </row>
    <row r="600" spans="2:50" hidden="1">
      <c r="B600" s="7"/>
      <c r="C600" s="1">
        <v>34</v>
      </c>
      <c r="D600" s="55">
        <f>+G561*1000</f>
        <v>0</v>
      </c>
      <c r="E600" s="55"/>
      <c r="F600" s="55"/>
      <c r="G600" s="55"/>
      <c r="I600" s="55">
        <v>0</v>
      </c>
      <c r="J600" s="55"/>
      <c r="K600" s="55"/>
      <c r="L600" s="55"/>
      <c r="AS600" s="1">
        <f t="shared" ref="AS600:AU602" si="324">+AG421</f>
        <v>-2168.4375</v>
      </c>
      <c r="AT600" s="1">
        <f t="shared" si="324"/>
        <v>0</v>
      </c>
      <c r="AU600" s="1">
        <f t="shared" si="324"/>
        <v>-8673750</v>
      </c>
      <c r="AV600" s="1">
        <f t="shared" si="323"/>
        <v>2168.4375</v>
      </c>
      <c r="AW600" s="1">
        <f t="shared" si="323"/>
        <v>0</v>
      </c>
      <c r="AX600" s="1">
        <f t="shared" si="323"/>
        <v>0</v>
      </c>
    </row>
    <row r="601" spans="2:50" hidden="1">
      <c r="B601" s="7"/>
      <c r="C601" s="1">
        <v>35</v>
      </c>
      <c r="D601" s="55">
        <f>+G562*1000</f>
        <v>0</v>
      </c>
      <c r="E601" s="55"/>
      <c r="F601" s="55"/>
      <c r="G601" s="55"/>
      <c r="I601" s="55">
        <v>0</v>
      </c>
      <c r="J601" s="55"/>
      <c r="K601" s="55"/>
      <c r="L601" s="55"/>
      <c r="AS601" s="1">
        <f t="shared" si="324"/>
        <v>0</v>
      </c>
      <c r="AT601" s="1">
        <f t="shared" si="324"/>
        <v>-422500</v>
      </c>
      <c r="AU601" s="1">
        <f t="shared" si="324"/>
        <v>0</v>
      </c>
      <c r="AV601" s="1">
        <f t="shared" si="323"/>
        <v>0</v>
      </c>
      <c r="AW601" s="1">
        <f t="shared" si="323"/>
        <v>422500</v>
      </c>
      <c r="AX601" s="1">
        <f t="shared" si="323"/>
        <v>0</v>
      </c>
    </row>
    <row r="602" spans="2:50" hidden="1">
      <c r="B602" s="7"/>
      <c r="C602" s="1">
        <v>36</v>
      </c>
      <c r="D602" s="55">
        <f>+G563*1000000</f>
        <v>0</v>
      </c>
      <c r="E602" s="55"/>
      <c r="F602" s="55"/>
      <c r="G602" s="55"/>
      <c r="I602" s="55">
        <v>0</v>
      </c>
      <c r="J602" s="55"/>
      <c r="K602" s="55"/>
      <c r="L602" s="55"/>
      <c r="AS602" s="1">
        <f t="shared" si="324"/>
        <v>0</v>
      </c>
      <c r="AT602" s="1">
        <f t="shared" si="324"/>
        <v>0</v>
      </c>
      <c r="AU602" s="1">
        <f t="shared" si="324"/>
        <v>0</v>
      </c>
      <c r="AV602" s="1">
        <f t="shared" si="323"/>
        <v>0</v>
      </c>
      <c r="AW602" s="1">
        <f t="shared" si="323"/>
        <v>0</v>
      </c>
      <c r="AX602" s="1">
        <f t="shared" si="323"/>
        <v>0</v>
      </c>
    </row>
    <row r="603" spans="2:50" hidden="1">
      <c r="B603" s="7"/>
    </row>
    <row r="604" spans="2:50" hidden="1">
      <c r="B604" s="7"/>
    </row>
    <row r="605" spans="2:50" hidden="1">
      <c r="B605" s="7"/>
      <c r="N605" s="1">
        <v>4</v>
      </c>
      <c r="O605" s="1">
        <v>5</v>
      </c>
      <c r="P605" s="1">
        <v>6</v>
      </c>
      <c r="Q605" s="1">
        <v>7</v>
      </c>
      <c r="R605" s="1">
        <v>8</v>
      </c>
      <c r="S605" s="1">
        <v>9</v>
      </c>
      <c r="T605" s="1">
        <v>10</v>
      </c>
      <c r="U605" s="1">
        <v>11</v>
      </c>
      <c r="V605" s="1">
        <v>12</v>
      </c>
      <c r="W605" s="1">
        <v>13</v>
      </c>
      <c r="X605" s="1">
        <v>14</v>
      </c>
      <c r="Y605" s="1">
        <v>15</v>
      </c>
      <c r="Z605" s="1">
        <v>16</v>
      </c>
      <c r="AA605" s="1">
        <v>17</v>
      </c>
      <c r="AB605" s="1">
        <v>18</v>
      </c>
      <c r="AC605" s="1">
        <v>19</v>
      </c>
      <c r="AD605" s="1">
        <v>20</v>
      </c>
      <c r="AE605" s="1">
        <v>21</v>
      </c>
      <c r="AF605" s="1">
        <v>22</v>
      </c>
      <c r="AG605" s="1">
        <v>23</v>
      </c>
      <c r="AH605" s="1">
        <v>24</v>
      </c>
      <c r="AI605" s="1">
        <v>25</v>
      </c>
      <c r="AJ605" s="1">
        <v>26</v>
      </c>
      <c r="AK605" s="1">
        <v>27</v>
      </c>
      <c r="AL605" s="1">
        <v>28</v>
      </c>
      <c r="AM605" s="1">
        <v>29</v>
      </c>
      <c r="AN605" s="1">
        <v>30</v>
      </c>
      <c r="AO605" s="1">
        <v>31</v>
      </c>
      <c r="AP605" s="1">
        <v>32</v>
      </c>
      <c r="AQ605" s="1">
        <v>33</v>
      </c>
    </row>
    <row r="606" spans="2:50" hidden="1">
      <c r="B606" s="7"/>
      <c r="L606" s="1">
        <v>4</v>
      </c>
      <c r="M606" s="1">
        <f>+D570</f>
        <v>110000</v>
      </c>
      <c r="N606" s="1">
        <f t="shared" ref="N606" si="325">+R570</f>
        <v>83535.072577999701</v>
      </c>
      <c r="O606" s="1">
        <f t="shared" ref="O606" si="326">+S570</f>
        <v>0</v>
      </c>
      <c r="P606" s="1">
        <f t="shared" ref="P606" si="327">+T570</f>
        <v>-10547856.648199446</v>
      </c>
      <c r="Q606" s="1">
        <f t="shared" ref="Q606" si="328">+U570</f>
        <v>-10116.635077999708</v>
      </c>
      <c r="R606" s="1">
        <f t="shared" ref="R606" si="329">+V570</f>
        <v>0</v>
      </c>
      <c r="S606" s="1">
        <f t="shared" ref="S606" si="330">+W570</f>
        <v>-19221606.648199446</v>
      </c>
      <c r="T606" s="1">
        <f t="shared" ref="T606" si="331">+X570</f>
        <v>0</v>
      </c>
      <c r="U606" s="1">
        <f t="shared" ref="U606" si="332">+Y570</f>
        <v>0</v>
      </c>
      <c r="V606" s="1">
        <f t="shared" ref="V606" si="333">+Z570</f>
        <v>0</v>
      </c>
      <c r="W606" s="1">
        <f t="shared" ref="W606" si="334">+AA570</f>
        <v>0</v>
      </c>
      <c r="X606" s="1">
        <f t="shared" ref="X606" si="335">+AB570</f>
        <v>0</v>
      </c>
      <c r="Y606" s="1">
        <f t="shared" ref="Y606" si="336">+AC570</f>
        <v>0</v>
      </c>
      <c r="Z606" s="1">
        <f t="shared" ref="Z606" si="337">+AD570</f>
        <v>0</v>
      </c>
      <c r="AA606" s="1">
        <f t="shared" ref="AA606" si="338">+AE570</f>
        <v>0</v>
      </c>
      <c r="AB606" s="1">
        <f t="shared" ref="AB606" si="339">+AF570</f>
        <v>0</v>
      </c>
      <c r="AC606" s="1">
        <f t="shared" ref="AC606" si="340">+AG570</f>
        <v>0</v>
      </c>
      <c r="AD606" s="1">
        <f t="shared" ref="AD606" si="341">+AH570</f>
        <v>0</v>
      </c>
      <c r="AE606" s="1">
        <f t="shared" ref="AE606" si="342">+AI570</f>
        <v>0</v>
      </c>
      <c r="AF606" s="1">
        <f t="shared" ref="AF606" si="343">+AJ570</f>
        <v>0</v>
      </c>
      <c r="AG606" s="1">
        <f t="shared" ref="AG606" si="344">+AK570</f>
        <v>0</v>
      </c>
      <c r="AH606" s="1">
        <f t="shared" ref="AH606" si="345">+AL570</f>
        <v>0</v>
      </c>
      <c r="AI606" s="1">
        <f t="shared" ref="AI606" si="346">+AM570</f>
        <v>0</v>
      </c>
      <c r="AJ606" s="1">
        <f t="shared" ref="AJ606" si="347">+AN570</f>
        <v>0</v>
      </c>
      <c r="AK606" s="1">
        <f t="shared" ref="AK606" si="348">+AO570</f>
        <v>0</v>
      </c>
      <c r="AL606" s="1">
        <f t="shared" ref="AL606" si="349">+AP570</f>
        <v>0</v>
      </c>
      <c r="AM606" s="1">
        <f t="shared" ref="AM606" si="350">+AQ570</f>
        <v>0</v>
      </c>
      <c r="AN606" s="1">
        <f t="shared" ref="AN606" si="351">+AR570</f>
        <v>0</v>
      </c>
      <c r="AO606" s="1">
        <f t="shared" ref="AO606" si="352">+AS570</f>
        <v>-71250</v>
      </c>
      <c r="AP606" s="1">
        <f t="shared" ref="AP606" si="353">+AT570</f>
        <v>0</v>
      </c>
      <c r="AQ606" s="1">
        <f t="shared" ref="AQ606" si="354">+AU570</f>
        <v>0</v>
      </c>
      <c r="AR606" s="1" cm="1">
        <f t="array" ref="AR606:AR635">MMULT(MINVERSE(N606:AQ635),M606:M635)</f>
        <v>18.203095868559359</v>
      </c>
    </row>
    <row r="607" spans="2:50" hidden="1">
      <c r="B607" s="7"/>
      <c r="L607" s="1">
        <v>5</v>
      </c>
      <c r="M607" s="1">
        <f t="shared" ref="M607:M635" si="355">+D571</f>
        <v>-60000</v>
      </c>
      <c r="N607" s="1">
        <f t="shared" ref="N607:N635" si="356">+R571</f>
        <v>0</v>
      </c>
      <c r="O607" s="1">
        <f t="shared" ref="O607:O635" si="357">+S571</f>
        <v>867236.84210526315</v>
      </c>
      <c r="P607" s="1">
        <f t="shared" ref="P607:P635" si="358">+T571</f>
        <v>0</v>
      </c>
      <c r="Q607" s="1">
        <f t="shared" ref="Q607:Q635" si="359">+U571</f>
        <v>0</v>
      </c>
      <c r="R607" s="1">
        <f t="shared" ref="R607:R635" si="360">+V571</f>
        <v>-444736.84210526315</v>
      </c>
      <c r="S607" s="1">
        <f t="shared" ref="S607:S635" si="361">+W571</f>
        <v>0</v>
      </c>
      <c r="T607" s="1">
        <f t="shared" ref="T607:T635" si="362">+X571</f>
        <v>0</v>
      </c>
      <c r="U607" s="1">
        <f t="shared" ref="U607:U635" si="363">+Y571</f>
        <v>0</v>
      </c>
      <c r="V607" s="1">
        <f t="shared" ref="V607:V635" si="364">+Z571</f>
        <v>0</v>
      </c>
      <c r="W607" s="1">
        <f t="shared" ref="W607:W635" si="365">+AA571</f>
        <v>0</v>
      </c>
      <c r="X607" s="1">
        <f t="shared" ref="X607:X635" si="366">+AB571</f>
        <v>0</v>
      </c>
      <c r="Y607" s="1">
        <f t="shared" ref="Y607:Y635" si="367">+AC571</f>
        <v>0</v>
      </c>
      <c r="Z607" s="1">
        <f t="shared" ref="Z607:Z635" si="368">+AD571</f>
        <v>0</v>
      </c>
      <c r="AA607" s="1">
        <f t="shared" ref="AA607:AA635" si="369">+AE571</f>
        <v>0</v>
      </c>
      <c r="AB607" s="1">
        <f t="shared" ref="AB607:AB635" si="370">+AF571</f>
        <v>0</v>
      </c>
      <c r="AC607" s="1">
        <f t="shared" ref="AC607:AC635" si="371">+AG571</f>
        <v>0</v>
      </c>
      <c r="AD607" s="1">
        <f t="shared" ref="AD607:AD635" si="372">+AH571</f>
        <v>0</v>
      </c>
      <c r="AE607" s="1">
        <f t="shared" ref="AE607:AE635" si="373">+AI571</f>
        <v>0</v>
      </c>
      <c r="AF607" s="1">
        <f t="shared" ref="AF607:AF635" si="374">+AJ571</f>
        <v>0</v>
      </c>
      <c r="AG607" s="1">
        <f t="shared" ref="AG607:AG635" si="375">+AK571</f>
        <v>0</v>
      </c>
      <c r="AH607" s="1">
        <f t="shared" ref="AH607:AH635" si="376">+AL571</f>
        <v>0</v>
      </c>
      <c r="AI607" s="1">
        <f t="shared" ref="AI607:AI635" si="377">+AM571</f>
        <v>0</v>
      </c>
      <c r="AJ607" s="1">
        <f t="shared" ref="AJ607:AJ635" si="378">+AN571</f>
        <v>0</v>
      </c>
      <c r="AK607" s="1">
        <f t="shared" ref="AK607:AK635" si="379">+AO571</f>
        <v>0</v>
      </c>
      <c r="AL607" s="1">
        <f t="shared" ref="AL607:AL635" si="380">+AP571</f>
        <v>0</v>
      </c>
      <c r="AM607" s="1">
        <f t="shared" ref="AM607:AM635" si="381">+AQ571</f>
        <v>0</v>
      </c>
      <c r="AN607" s="1">
        <f t="shared" ref="AN607:AN635" si="382">+AR571</f>
        <v>0</v>
      </c>
      <c r="AO607" s="1">
        <f t="shared" ref="AO607:AO635" si="383">+AS571</f>
        <v>0</v>
      </c>
      <c r="AP607" s="1">
        <f t="shared" ref="AP607:AP635" si="384">+AT571</f>
        <v>0</v>
      </c>
      <c r="AQ607" s="1">
        <f t="shared" ref="AQ607:AQ635" si="385">+AU571</f>
        <v>0</v>
      </c>
      <c r="AR607" s="1">
        <v>-0.22322659860163233</v>
      </c>
    </row>
    <row r="608" spans="2:50" hidden="1">
      <c r="B608" s="7"/>
      <c r="L608" s="1">
        <v>6</v>
      </c>
      <c r="M608" s="1">
        <f t="shared" si="355"/>
        <v>0</v>
      </c>
      <c r="N608" s="1">
        <f t="shared" si="356"/>
        <v>-10547856.648199446</v>
      </c>
      <c r="O608" s="1">
        <f t="shared" si="357"/>
        <v>0</v>
      </c>
      <c r="P608" s="1">
        <f t="shared" si="358"/>
        <v>83389736842.105255</v>
      </c>
      <c r="Q608" s="1">
        <f t="shared" si="359"/>
        <v>19221606.648199446</v>
      </c>
      <c r="R608" s="1">
        <f t="shared" si="360"/>
        <v>0</v>
      </c>
      <c r="S608" s="1">
        <f t="shared" si="361"/>
        <v>24347368421.052631</v>
      </c>
      <c r="T608" s="1">
        <f t="shared" si="362"/>
        <v>0</v>
      </c>
      <c r="U608" s="1">
        <f t="shared" si="363"/>
        <v>0</v>
      </c>
      <c r="V608" s="1">
        <f t="shared" si="364"/>
        <v>0</v>
      </c>
      <c r="W608" s="1">
        <f t="shared" si="365"/>
        <v>0</v>
      </c>
      <c r="X608" s="1">
        <f t="shared" si="366"/>
        <v>0</v>
      </c>
      <c r="Y608" s="1">
        <f t="shared" si="367"/>
        <v>0</v>
      </c>
      <c r="Z608" s="1">
        <f t="shared" si="368"/>
        <v>0</v>
      </c>
      <c r="AA608" s="1">
        <f t="shared" si="369"/>
        <v>0</v>
      </c>
      <c r="AB608" s="1">
        <f t="shared" si="370"/>
        <v>0</v>
      </c>
      <c r="AC608" s="1">
        <f t="shared" si="371"/>
        <v>0</v>
      </c>
      <c r="AD608" s="1">
        <f t="shared" si="372"/>
        <v>0</v>
      </c>
      <c r="AE608" s="1">
        <f t="shared" si="373"/>
        <v>0</v>
      </c>
      <c r="AF608" s="1">
        <f t="shared" si="374"/>
        <v>0</v>
      </c>
      <c r="AG608" s="1">
        <f t="shared" si="375"/>
        <v>0</v>
      </c>
      <c r="AH608" s="1">
        <f t="shared" si="376"/>
        <v>0</v>
      </c>
      <c r="AI608" s="1">
        <f t="shared" si="377"/>
        <v>0</v>
      </c>
      <c r="AJ608" s="1">
        <f t="shared" si="378"/>
        <v>0</v>
      </c>
      <c r="AK608" s="1">
        <f t="shared" si="379"/>
        <v>0</v>
      </c>
      <c r="AL608" s="1">
        <f t="shared" si="380"/>
        <v>0</v>
      </c>
      <c r="AM608" s="1">
        <f t="shared" si="381"/>
        <v>0</v>
      </c>
      <c r="AN608" s="1">
        <f t="shared" si="382"/>
        <v>0</v>
      </c>
      <c r="AO608" s="1">
        <f t="shared" si="383"/>
        <v>0</v>
      </c>
      <c r="AP608" s="1">
        <f t="shared" si="384"/>
        <v>0</v>
      </c>
      <c r="AQ608" s="1">
        <f t="shared" si="385"/>
        <v>0</v>
      </c>
      <c r="AR608" s="1">
        <v>-3.8063359810201146E-3</v>
      </c>
    </row>
    <row r="609" spans="2:44" hidden="1">
      <c r="B609" s="7"/>
      <c r="L609" s="1">
        <v>7</v>
      </c>
      <c r="M609" s="1">
        <f t="shared" si="355"/>
        <v>120000</v>
      </c>
      <c r="N609" s="1">
        <f t="shared" si="356"/>
        <v>-10116.635077999708</v>
      </c>
      <c r="O609" s="1">
        <f t="shared" si="357"/>
        <v>0</v>
      </c>
      <c r="P609" s="1">
        <f t="shared" si="358"/>
        <v>19221606.648199446</v>
      </c>
      <c r="Q609" s="1">
        <f t="shared" si="359"/>
        <v>184295.43573313835</v>
      </c>
      <c r="R609" s="1">
        <f t="shared" si="360"/>
        <v>-815.40013772278326</v>
      </c>
      <c r="S609" s="1">
        <f t="shared" si="361"/>
        <v>-3436352.5354740247</v>
      </c>
      <c r="T609" s="1">
        <f t="shared" si="362"/>
        <v>-12947.405247813411</v>
      </c>
      <c r="U609" s="1">
        <f t="shared" si="363"/>
        <v>0</v>
      </c>
      <c r="V609" s="1">
        <f t="shared" si="364"/>
        <v>-22657959.183673471</v>
      </c>
      <c r="W609" s="1">
        <f t="shared" si="365"/>
        <v>0</v>
      </c>
      <c r="X609" s="1">
        <f t="shared" si="366"/>
        <v>0</v>
      </c>
      <c r="Y609" s="1">
        <f t="shared" si="367"/>
        <v>0</v>
      </c>
      <c r="Z609" s="1">
        <f t="shared" si="368"/>
        <v>0</v>
      </c>
      <c r="AA609" s="1">
        <f t="shared" si="369"/>
        <v>0</v>
      </c>
      <c r="AB609" s="1">
        <f t="shared" si="370"/>
        <v>0</v>
      </c>
      <c r="AC609" s="1">
        <f t="shared" si="371"/>
        <v>0</v>
      </c>
      <c r="AD609" s="1">
        <f t="shared" si="372"/>
        <v>0</v>
      </c>
      <c r="AE609" s="1">
        <f t="shared" si="373"/>
        <v>0</v>
      </c>
      <c r="AF609" s="1">
        <f t="shared" si="374"/>
        <v>0</v>
      </c>
      <c r="AG609" s="1">
        <f t="shared" si="375"/>
        <v>0</v>
      </c>
      <c r="AH609" s="1">
        <f t="shared" si="376"/>
        <v>0</v>
      </c>
      <c r="AI609" s="1">
        <f t="shared" si="377"/>
        <v>-45946.041293979957</v>
      </c>
      <c r="AJ609" s="1">
        <f t="shared" si="378"/>
        <v>-20101.393066116234</v>
      </c>
      <c r="AK609" s="1">
        <f t="shared" si="379"/>
        <v>0</v>
      </c>
      <c r="AL609" s="1">
        <f t="shared" si="380"/>
        <v>-71250</v>
      </c>
      <c r="AM609" s="1">
        <f t="shared" si="381"/>
        <v>0</v>
      </c>
      <c r="AN609" s="1">
        <f t="shared" si="382"/>
        <v>0</v>
      </c>
      <c r="AO609" s="1">
        <f t="shared" si="383"/>
        <v>-44035.354113345304</v>
      </c>
      <c r="AP609" s="1">
        <f t="shared" si="384"/>
        <v>20916.793203839017</v>
      </c>
      <c r="AQ609" s="1">
        <f t="shared" si="385"/>
        <v>0</v>
      </c>
      <c r="AR609" s="1">
        <v>31.207050201061996</v>
      </c>
    </row>
    <row r="610" spans="2:44" hidden="1">
      <c r="B610" s="7"/>
      <c r="L610" s="1">
        <v>8</v>
      </c>
      <c r="M610" s="1">
        <f t="shared" si="355"/>
        <v>-100000</v>
      </c>
      <c r="N610" s="1">
        <f t="shared" si="356"/>
        <v>0</v>
      </c>
      <c r="O610" s="1">
        <f t="shared" si="357"/>
        <v>-444736.84210526315</v>
      </c>
      <c r="P610" s="1">
        <f t="shared" si="358"/>
        <v>0</v>
      </c>
      <c r="Q610" s="1">
        <f t="shared" si="359"/>
        <v>-815.40013772278326</v>
      </c>
      <c r="R610" s="1">
        <f t="shared" si="360"/>
        <v>946323.82120065531</v>
      </c>
      <c r="S610" s="1">
        <f t="shared" si="361"/>
        <v>0</v>
      </c>
      <c r="T610" s="1">
        <f t="shared" si="362"/>
        <v>0</v>
      </c>
      <c r="U610" s="1">
        <f t="shared" si="363"/>
        <v>-482857.14285714284</v>
      </c>
      <c r="V610" s="1">
        <f t="shared" si="364"/>
        <v>0</v>
      </c>
      <c r="W610" s="1">
        <f t="shared" si="365"/>
        <v>0</v>
      </c>
      <c r="X610" s="1">
        <f t="shared" si="366"/>
        <v>0</v>
      </c>
      <c r="Y610" s="1">
        <f t="shared" si="367"/>
        <v>0</v>
      </c>
      <c r="Z610" s="1">
        <f t="shared" si="368"/>
        <v>0</v>
      </c>
      <c r="AA610" s="1">
        <f t="shared" si="369"/>
        <v>0</v>
      </c>
      <c r="AB610" s="1">
        <f t="shared" si="370"/>
        <v>0</v>
      </c>
      <c r="AC610" s="1">
        <f t="shared" si="371"/>
        <v>0</v>
      </c>
      <c r="AD610" s="1">
        <f t="shared" si="372"/>
        <v>0</v>
      </c>
      <c r="AE610" s="1">
        <f t="shared" si="373"/>
        <v>0</v>
      </c>
      <c r="AF610" s="1">
        <f t="shared" si="374"/>
        <v>0</v>
      </c>
      <c r="AG610" s="1">
        <f t="shared" si="375"/>
        <v>0</v>
      </c>
      <c r="AH610" s="1">
        <f t="shared" si="376"/>
        <v>0</v>
      </c>
      <c r="AI610" s="1">
        <f t="shared" si="377"/>
        <v>-20101.393066116234</v>
      </c>
      <c r="AJ610" s="1">
        <f t="shared" si="378"/>
        <v>-8794.3594664258526</v>
      </c>
      <c r="AK610" s="1">
        <f t="shared" si="379"/>
        <v>0</v>
      </c>
      <c r="AL610" s="1">
        <f t="shared" si="380"/>
        <v>0</v>
      </c>
      <c r="AM610" s="1">
        <f t="shared" si="381"/>
        <v>0</v>
      </c>
      <c r="AN610" s="1">
        <f t="shared" si="382"/>
        <v>0</v>
      </c>
      <c r="AO610" s="1">
        <f t="shared" si="383"/>
        <v>20916.793203839017</v>
      </c>
      <c r="AP610" s="1">
        <f t="shared" si="384"/>
        <v>-9935.4767718235325</v>
      </c>
      <c r="AQ610" s="1">
        <f t="shared" si="385"/>
        <v>0</v>
      </c>
      <c r="AR610" s="1">
        <v>-0.30038062466963261</v>
      </c>
    </row>
    <row r="611" spans="2:44" hidden="1">
      <c r="B611" s="7"/>
      <c r="L611" s="1">
        <v>9</v>
      </c>
      <c r="M611" s="1">
        <f t="shared" si="355"/>
        <v>0</v>
      </c>
      <c r="N611" s="1">
        <f t="shared" si="356"/>
        <v>-19221606.648199446</v>
      </c>
      <c r="O611" s="1">
        <f t="shared" si="357"/>
        <v>0</v>
      </c>
      <c r="P611" s="1">
        <f t="shared" si="358"/>
        <v>24347368421.052631</v>
      </c>
      <c r="Q611" s="1">
        <f t="shared" si="359"/>
        <v>-3436352.5354740247</v>
      </c>
      <c r="R611" s="1">
        <f t="shared" si="360"/>
        <v>0</v>
      </c>
      <c r="S611" s="1">
        <f t="shared" si="361"/>
        <v>101563308270.6767</v>
      </c>
      <c r="T611" s="1">
        <f t="shared" si="362"/>
        <v>22657959.183673471</v>
      </c>
      <c r="U611" s="1">
        <f t="shared" si="363"/>
        <v>0</v>
      </c>
      <c r="V611" s="1">
        <f t="shared" si="364"/>
        <v>26434285714.285713</v>
      </c>
      <c r="W611" s="1">
        <f t="shared" si="365"/>
        <v>0</v>
      </c>
      <c r="X611" s="1">
        <f t="shared" si="366"/>
        <v>0</v>
      </c>
      <c r="Y611" s="1">
        <f t="shared" si="367"/>
        <v>0</v>
      </c>
      <c r="Z611" s="1">
        <f t="shared" si="368"/>
        <v>0</v>
      </c>
      <c r="AA611" s="1">
        <f t="shared" si="369"/>
        <v>0</v>
      </c>
      <c r="AB611" s="1">
        <f t="shared" si="370"/>
        <v>0</v>
      </c>
      <c r="AC611" s="1">
        <f t="shared" si="371"/>
        <v>0</v>
      </c>
      <c r="AD611" s="1">
        <f t="shared" si="372"/>
        <v>0</v>
      </c>
      <c r="AE611" s="1">
        <f t="shared" si="373"/>
        <v>0</v>
      </c>
      <c r="AF611" s="1">
        <f t="shared" si="374"/>
        <v>0</v>
      </c>
      <c r="AG611" s="1">
        <f t="shared" si="375"/>
        <v>0</v>
      </c>
      <c r="AH611" s="1">
        <f t="shared" si="376"/>
        <v>0</v>
      </c>
      <c r="AI611" s="1">
        <f t="shared" si="377"/>
        <v>0</v>
      </c>
      <c r="AJ611" s="1">
        <f t="shared" si="378"/>
        <v>0</v>
      </c>
      <c r="AK611" s="1">
        <f t="shared" si="379"/>
        <v>0</v>
      </c>
      <c r="AL611" s="1">
        <f t="shared" si="380"/>
        <v>0</v>
      </c>
      <c r="AM611" s="1">
        <f t="shared" si="381"/>
        <v>0</v>
      </c>
      <c r="AN611" s="1">
        <f t="shared" si="382"/>
        <v>0</v>
      </c>
      <c r="AO611" s="1">
        <f t="shared" si="383"/>
        <v>0</v>
      </c>
      <c r="AP611" s="1">
        <f t="shared" si="384"/>
        <v>0</v>
      </c>
      <c r="AQ611" s="1">
        <f t="shared" si="385"/>
        <v>0</v>
      </c>
      <c r="AR611" s="1">
        <v>-3.7144319043666755E-3</v>
      </c>
    </row>
    <row r="612" spans="2:44" hidden="1">
      <c r="B612" s="7"/>
      <c r="L612" s="1">
        <v>10</v>
      </c>
      <c r="M612" s="1">
        <f t="shared" si="355"/>
        <v>130000</v>
      </c>
      <c r="N612" s="1">
        <f t="shared" si="356"/>
        <v>0</v>
      </c>
      <c r="O612" s="1">
        <f t="shared" si="357"/>
        <v>0</v>
      </c>
      <c r="P612" s="1">
        <f t="shared" si="358"/>
        <v>0</v>
      </c>
      <c r="Q612" s="1">
        <f t="shared" si="359"/>
        <v>-12947.405247813411</v>
      </c>
      <c r="R612" s="1">
        <f t="shared" si="360"/>
        <v>0</v>
      </c>
      <c r="S612" s="1">
        <f t="shared" si="361"/>
        <v>22657959.183673471</v>
      </c>
      <c r="T612" s="1">
        <f t="shared" si="362"/>
        <v>104757.40524781341</v>
      </c>
      <c r="U612" s="1">
        <f t="shared" si="363"/>
        <v>0</v>
      </c>
      <c r="V612" s="1">
        <f t="shared" si="364"/>
        <v>-8182040.8163265288</v>
      </c>
      <c r="W612" s="1">
        <f t="shared" si="365"/>
        <v>-20560</v>
      </c>
      <c r="X612" s="1">
        <f t="shared" si="366"/>
        <v>0</v>
      </c>
      <c r="Y612" s="1">
        <f t="shared" si="367"/>
        <v>-30840000</v>
      </c>
      <c r="Z612" s="1">
        <f t="shared" si="368"/>
        <v>0</v>
      </c>
      <c r="AA612" s="1">
        <f t="shared" si="369"/>
        <v>0</v>
      </c>
      <c r="AB612" s="1">
        <f t="shared" si="370"/>
        <v>0</v>
      </c>
      <c r="AC612" s="1">
        <f t="shared" si="371"/>
        <v>0</v>
      </c>
      <c r="AD612" s="1">
        <f t="shared" si="372"/>
        <v>0</v>
      </c>
      <c r="AE612" s="1">
        <f t="shared" si="373"/>
        <v>0</v>
      </c>
      <c r="AF612" s="1">
        <f t="shared" si="374"/>
        <v>0</v>
      </c>
      <c r="AG612" s="1">
        <f t="shared" si="375"/>
        <v>0</v>
      </c>
      <c r="AH612" s="1">
        <f t="shared" si="376"/>
        <v>0</v>
      </c>
      <c r="AI612" s="1">
        <f t="shared" si="377"/>
        <v>-71250</v>
      </c>
      <c r="AJ612" s="1">
        <f t="shared" si="378"/>
        <v>0</v>
      </c>
      <c r="AK612" s="1">
        <f t="shared" si="379"/>
        <v>0</v>
      </c>
      <c r="AL612" s="1">
        <f t="shared" si="380"/>
        <v>0</v>
      </c>
      <c r="AM612" s="1">
        <f t="shared" si="381"/>
        <v>0</v>
      </c>
      <c r="AN612" s="1">
        <f t="shared" si="382"/>
        <v>0</v>
      </c>
      <c r="AO612" s="1">
        <f t="shared" si="383"/>
        <v>0</v>
      </c>
      <c r="AP612" s="1">
        <f t="shared" si="384"/>
        <v>0</v>
      </c>
      <c r="AQ612" s="1">
        <f t="shared" si="385"/>
        <v>0</v>
      </c>
      <c r="AR612" s="1">
        <v>44.546131412472015</v>
      </c>
    </row>
    <row r="613" spans="2:44" hidden="1">
      <c r="B613" s="7"/>
      <c r="L613" s="1">
        <v>11</v>
      </c>
      <c r="M613" s="1">
        <f t="shared" si="355"/>
        <v>-140000</v>
      </c>
      <c r="N613" s="1">
        <f t="shared" si="356"/>
        <v>0</v>
      </c>
      <c r="O613" s="1">
        <f t="shared" si="357"/>
        <v>0</v>
      </c>
      <c r="P613" s="1">
        <f t="shared" si="358"/>
        <v>0</v>
      </c>
      <c r="Q613" s="1">
        <f t="shared" si="359"/>
        <v>0</v>
      </c>
      <c r="R613" s="1">
        <f t="shared" si="360"/>
        <v>-482857.14285714284</v>
      </c>
      <c r="S613" s="1">
        <f t="shared" si="361"/>
        <v>0</v>
      </c>
      <c r="T613" s="1">
        <f t="shared" si="362"/>
        <v>0</v>
      </c>
      <c r="U613" s="1">
        <f t="shared" si="363"/>
        <v>1046190.4761904762</v>
      </c>
      <c r="V613" s="1">
        <f t="shared" si="364"/>
        <v>0</v>
      </c>
      <c r="W613" s="1">
        <f t="shared" si="365"/>
        <v>0</v>
      </c>
      <c r="X613" s="1">
        <f t="shared" si="366"/>
        <v>-563333.33333333337</v>
      </c>
      <c r="Y613" s="1">
        <f t="shared" si="367"/>
        <v>0</v>
      </c>
      <c r="Z613" s="1">
        <f t="shared" si="368"/>
        <v>0</v>
      </c>
      <c r="AA613" s="1">
        <f t="shared" si="369"/>
        <v>0</v>
      </c>
      <c r="AB613" s="1">
        <f t="shared" si="370"/>
        <v>0</v>
      </c>
      <c r="AC613" s="1">
        <f t="shared" si="371"/>
        <v>0</v>
      </c>
      <c r="AD613" s="1">
        <f t="shared" si="372"/>
        <v>0</v>
      </c>
      <c r="AE613" s="1">
        <f t="shared" si="373"/>
        <v>0</v>
      </c>
      <c r="AF613" s="1">
        <f t="shared" si="374"/>
        <v>0</v>
      </c>
      <c r="AG613" s="1">
        <f t="shared" si="375"/>
        <v>0</v>
      </c>
      <c r="AH613" s="1">
        <f t="shared" si="376"/>
        <v>0</v>
      </c>
      <c r="AI613" s="1">
        <f t="shared" si="377"/>
        <v>0</v>
      </c>
      <c r="AJ613" s="1">
        <f t="shared" si="378"/>
        <v>0</v>
      </c>
      <c r="AK613" s="1">
        <f t="shared" si="379"/>
        <v>0</v>
      </c>
      <c r="AL613" s="1">
        <f t="shared" si="380"/>
        <v>0</v>
      </c>
      <c r="AM613" s="1">
        <f t="shared" si="381"/>
        <v>0</v>
      </c>
      <c r="AN613" s="1">
        <f t="shared" si="382"/>
        <v>0</v>
      </c>
      <c r="AO613" s="1">
        <f t="shared" si="383"/>
        <v>0</v>
      </c>
      <c r="AP613" s="1">
        <f t="shared" si="384"/>
        <v>0</v>
      </c>
      <c r="AQ613" s="1">
        <f t="shared" si="385"/>
        <v>0</v>
      </c>
      <c r="AR613" s="1">
        <v>-1.0724657809048392</v>
      </c>
    </row>
    <row r="614" spans="2:44" hidden="1">
      <c r="B614" s="7"/>
      <c r="L614" s="1">
        <v>12</v>
      </c>
      <c r="M614" s="1">
        <f t="shared" si="355"/>
        <v>0</v>
      </c>
      <c r="N614" s="1">
        <f t="shared" si="356"/>
        <v>0</v>
      </c>
      <c r="O614" s="1">
        <f t="shared" si="357"/>
        <v>0</v>
      </c>
      <c r="P614" s="1">
        <f t="shared" si="358"/>
        <v>0</v>
      </c>
      <c r="Q614" s="1">
        <f t="shared" si="359"/>
        <v>-22657959.183673471</v>
      </c>
      <c r="R614" s="1">
        <f t="shared" si="360"/>
        <v>0</v>
      </c>
      <c r="S614" s="1">
        <f t="shared" si="361"/>
        <v>26434285714.285713</v>
      </c>
      <c r="T614" s="1">
        <f t="shared" si="362"/>
        <v>-8182040.8163265288</v>
      </c>
      <c r="U614" s="1">
        <f t="shared" si="363"/>
        <v>0</v>
      </c>
      <c r="V614" s="1">
        <f t="shared" si="364"/>
        <v>114548571428.57143</v>
      </c>
      <c r="W614" s="1">
        <f t="shared" si="365"/>
        <v>30840000</v>
      </c>
      <c r="X614" s="1">
        <f t="shared" si="366"/>
        <v>0</v>
      </c>
      <c r="Y614" s="1">
        <f t="shared" si="367"/>
        <v>30840000000</v>
      </c>
      <c r="Z614" s="1">
        <f t="shared" si="368"/>
        <v>0</v>
      </c>
      <c r="AA614" s="1">
        <f t="shared" si="369"/>
        <v>0</v>
      </c>
      <c r="AB614" s="1">
        <f t="shared" si="370"/>
        <v>0</v>
      </c>
      <c r="AC614" s="1">
        <f t="shared" si="371"/>
        <v>0</v>
      </c>
      <c r="AD614" s="1">
        <f t="shared" si="372"/>
        <v>0</v>
      </c>
      <c r="AE614" s="1">
        <f t="shared" si="373"/>
        <v>0</v>
      </c>
      <c r="AF614" s="1">
        <f t="shared" si="374"/>
        <v>0</v>
      </c>
      <c r="AG614" s="1">
        <f t="shared" si="375"/>
        <v>0</v>
      </c>
      <c r="AH614" s="1">
        <f t="shared" si="376"/>
        <v>0</v>
      </c>
      <c r="AI614" s="1">
        <f t="shared" si="377"/>
        <v>0</v>
      </c>
      <c r="AJ614" s="1">
        <f t="shared" si="378"/>
        <v>0</v>
      </c>
      <c r="AK614" s="1">
        <f t="shared" si="379"/>
        <v>0</v>
      </c>
      <c r="AL614" s="1">
        <f t="shared" si="380"/>
        <v>0</v>
      </c>
      <c r="AM614" s="1">
        <f t="shared" si="381"/>
        <v>0</v>
      </c>
      <c r="AN614" s="1">
        <f t="shared" si="382"/>
        <v>0</v>
      </c>
      <c r="AO614" s="1">
        <f t="shared" si="383"/>
        <v>0</v>
      </c>
      <c r="AP614" s="1">
        <f t="shared" si="384"/>
        <v>0</v>
      </c>
      <c r="AQ614" s="1">
        <f t="shared" si="385"/>
        <v>0</v>
      </c>
      <c r="AR614" s="1">
        <v>-3.1122080073475869E-3</v>
      </c>
    </row>
    <row r="615" spans="2:44" hidden="1">
      <c r="B615" s="7"/>
      <c r="L615" s="1">
        <v>13</v>
      </c>
      <c r="M615" s="1">
        <f t="shared" si="355"/>
        <v>140000</v>
      </c>
      <c r="N615" s="1">
        <f t="shared" si="356"/>
        <v>0</v>
      </c>
      <c r="O615" s="1">
        <f t="shared" si="357"/>
        <v>0</v>
      </c>
      <c r="P615" s="1">
        <f t="shared" si="358"/>
        <v>0</v>
      </c>
      <c r="Q615" s="1">
        <f t="shared" si="359"/>
        <v>0</v>
      </c>
      <c r="R615" s="1">
        <f t="shared" si="360"/>
        <v>0</v>
      </c>
      <c r="S615" s="1">
        <f t="shared" si="361"/>
        <v>0</v>
      </c>
      <c r="T615" s="1">
        <f t="shared" si="362"/>
        <v>-20560</v>
      </c>
      <c r="U615" s="1">
        <f t="shared" si="363"/>
        <v>0</v>
      </c>
      <c r="V615" s="1">
        <f t="shared" si="364"/>
        <v>30840000</v>
      </c>
      <c r="W615" s="1">
        <f t="shared" si="365"/>
        <v>216387.17079981416</v>
      </c>
      <c r="X615" s="1">
        <f t="shared" si="366"/>
        <v>-808.74199046721333</v>
      </c>
      <c r="Y615" s="1">
        <f t="shared" si="367"/>
        <v>-4563061.2244897932</v>
      </c>
      <c r="Z615" s="1">
        <f t="shared" si="368"/>
        <v>-25287.900874635568</v>
      </c>
      <c r="AA615" s="1">
        <f t="shared" si="369"/>
        <v>0</v>
      </c>
      <c r="AB615" s="1">
        <f t="shared" si="370"/>
        <v>-35403061.224489793</v>
      </c>
      <c r="AC615" s="1">
        <f t="shared" si="371"/>
        <v>-50241.01273306863</v>
      </c>
      <c r="AD615" s="1">
        <f t="shared" si="372"/>
        <v>-17584.354456574019</v>
      </c>
      <c r="AE615" s="1">
        <f t="shared" si="373"/>
        <v>0</v>
      </c>
      <c r="AF615" s="1">
        <f t="shared" si="374"/>
        <v>-71250</v>
      </c>
      <c r="AG615" s="1">
        <f t="shared" si="375"/>
        <v>0</v>
      </c>
      <c r="AH615" s="1">
        <f t="shared" si="376"/>
        <v>0</v>
      </c>
      <c r="AI615" s="1">
        <f t="shared" si="377"/>
        <v>-49048.257192109959</v>
      </c>
      <c r="AJ615" s="1">
        <f t="shared" si="378"/>
        <v>18393.096447041233</v>
      </c>
      <c r="AK615" s="1">
        <f t="shared" si="379"/>
        <v>0</v>
      </c>
      <c r="AL615" s="1">
        <f t="shared" si="380"/>
        <v>0</v>
      </c>
      <c r="AM615" s="1">
        <f t="shared" si="381"/>
        <v>0</v>
      </c>
      <c r="AN615" s="1">
        <f t="shared" si="382"/>
        <v>0</v>
      </c>
      <c r="AO615" s="1">
        <f t="shared" si="383"/>
        <v>0</v>
      </c>
      <c r="AP615" s="1">
        <f t="shared" si="384"/>
        <v>0</v>
      </c>
      <c r="AQ615" s="1">
        <f t="shared" si="385"/>
        <v>0</v>
      </c>
      <c r="AR615" s="1">
        <v>51.881937628269505</v>
      </c>
    </row>
    <row r="616" spans="2:44" hidden="1">
      <c r="B616" s="7"/>
      <c r="L616" s="1">
        <v>14</v>
      </c>
      <c r="M616" s="1">
        <f t="shared" si="355"/>
        <v>-180000</v>
      </c>
      <c r="N616" s="1">
        <f t="shared" si="356"/>
        <v>0</v>
      </c>
      <c r="O616" s="1">
        <f t="shared" si="357"/>
        <v>0</v>
      </c>
      <c r="P616" s="1">
        <f t="shared" si="358"/>
        <v>0</v>
      </c>
      <c r="Q616" s="1">
        <f t="shared" si="359"/>
        <v>0</v>
      </c>
      <c r="R616" s="1">
        <f t="shared" si="360"/>
        <v>0</v>
      </c>
      <c r="S616" s="1">
        <f t="shared" si="361"/>
        <v>0</v>
      </c>
      <c r="T616" s="1">
        <f t="shared" si="362"/>
        <v>0</v>
      </c>
      <c r="U616" s="1">
        <f t="shared" si="363"/>
        <v>-563333.33333333337</v>
      </c>
      <c r="V616" s="1">
        <f t="shared" si="364"/>
        <v>0</v>
      </c>
      <c r="W616" s="1">
        <f t="shared" si="365"/>
        <v>-808.74199046721333</v>
      </c>
      <c r="X616" s="1">
        <f t="shared" si="366"/>
        <v>1179956.6971322033</v>
      </c>
      <c r="Y616" s="1">
        <f t="shared" si="367"/>
        <v>0</v>
      </c>
      <c r="Z616" s="1">
        <f t="shared" si="368"/>
        <v>0</v>
      </c>
      <c r="AA616" s="1">
        <f t="shared" si="369"/>
        <v>-603571.42857142852</v>
      </c>
      <c r="AB616" s="1">
        <f t="shared" si="370"/>
        <v>0</v>
      </c>
      <c r="AC616" s="1">
        <f t="shared" si="371"/>
        <v>-17584.354456574019</v>
      </c>
      <c r="AD616" s="1">
        <f t="shared" si="372"/>
        <v>-6154.5240598009059</v>
      </c>
      <c r="AE616" s="1">
        <f t="shared" si="373"/>
        <v>0</v>
      </c>
      <c r="AF616" s="1">
        <f t="shared" si="374"/>
        <v>0</v>
      </c>
      <c r="AG616" s="1">
        <f t="shared" si="375"/>
        <v>0</v>
      </c>
      <c r="AH616" s="1">
        <f t="shared" si="376"/>
        <v>0</v>
      </c>
      <c r="AI616" s="1">
        <f t="shared" si="377"/>
        <v>18393.096447041233</v>
      </c>
      <c r="AJ616" s="1">
        <f t="shared" si="378"/>
        <v>-6897.4111676404627</v>
      </c>
      <c r="AK616" s="1">
        <f t="shared" si="379"/>
        <v>0</v>
      </c>
      <c r="AL616" s="1">
        <f t="shared" si="380"/>
        <v>0</v>
      </c>
      <c r="AM616" s="1">
        <f t="shared" si="381"/>
        <v>0</v>
      </c>
      <c r="AN616" s="1">
        <f t="shared" si="382"/>
        <v>0</v>
      </c>
      <c r="AO616" s="1">
        <f t="shared" si="383"/>
        <v>0</v>
      </c>
      <c r="AP616" s="1">
        <f t="shared" si="384"/>
        <v>0</v>
      </c>
      <c r="AQ616" s="1">
        <f t="shared" si="385"/>
        <v>0</v>
      </c>
      <c r="AR616" s="1">
        <v>-1.4857323476187028</v>
      </c>
    </row>
    <row r="617" spans="2:44" hidden="1">
      <c r="B617" s="7"/>
      <c r="L617" s="1">
        <v>15</v>
      </c>
      <c r="M617" s="1">
        <f t="shared" si="355"/>
        <v>0</v>
      </c>
      <c r="N617" s="1">
        <f t="shared" si="356"/>
        <v>0</v>
      </c>
      <c r="O617" s="1">
        <f t="shared" si="357"/>
        <v>0</v>
      </c>
      <c r="P617" s="1">
        <f t="shared" si="358"/>
        <v>0</v>
      </c>
      <c r="Q617" s="1">
        <f t="shared" si="359"/>
        <v>0</v>
      </c>
      <c r="R617" s="1">
        <f t="shared" si="360"/>
        <v>0</v>
      </c>
      <c r="S617" s="1">
        <f t="shared" si="361"/>
        <v>0</v>
      </c>
      <c r="T617" s="1">
        <f t="shared" si="362"/>
        <v>-30840000</v>
      </c>
      <c r="U617" s="1">
        <f t="shared" si="363"/>
        <v>0</v>
      </c>
      <c r="V617" s="1">
        <f t="shared" si="364"/>
        <v>30840000000</v>
      </c>
      <c r="W617" s="1">
        <f t="shared" si="365"/>
        <v>-4563061.2244897932</v>
      </c>
      <c r="X617" s="1">
        <f t="shared" si="366"/>
        <v>0</v>
      </c>
      <c r="Y617" s="1">
        <f t="shared" si="367"/>
        <v>127765714285.71429</v>
      </c>
      <c r="Z617" s="1">
        <f t="shared" si="368"/>
        <v>35403061.224489793</v>
      </c>
      <c r="AA617" s="1">
        <f t="shared" si="369"/>
        <v>0</v>
      </c>
      <c r="AB617" s="1">
        <f t="shared" si="370"/>
        <v>33042857142.857143</v>
      </c>
      <c r="AC617" s="1">
        <f t="shared" si="371"/>
        <v>0</v>
      </c>
      <c r="AD617" s="1">
        <f t="shared" si="372"/>
        <v>0</v>
      </c>
      <c r="AE617" s="1">
        <f t="shared" si="373"/>
        <v>0</v>
      </c>
      <c r="AF617" s="1">
        <f t="shared" si="374"/>
        <v>0</v>
      </c>
      <c r="AG617" s="1">
        <f t="shared" si="375"/>
        <v>0</v>
      </c>
      <c r="AH617" s="1">
        <f t="shared" si="376"/>
        <v>0</v>
      </c>
      <c r="AI617" s="1">
        <f t="shared" si="377"/>
        <v>0</v>
      </c>
      <c r="AJ617" s="1">
        <f t="shared" si="378"/>
        <v>0</v>
      </c>
      <c r="AK617" s="1">
        <f t="shared" si="379"/>
        <v>0</v>
      </c>
      <c r="AL617" s="1">
        <f t="shared" si="380"/>
        <v>0</v>
      </c>
      <c r="AM617" s="1">
        <f t="shared" si="381"/>
        <v>0</v>
      </c>
      <c r="AN617" s="1">
        <f t="shared" si="382"/>
        <v>0</v>
      </c>
      <c r="AO617" s="1">
        <f t="shared" si="383"/>
        <v>0</v>
      </c>
      <c r="AP617" s="1">
        <f t="shared" si="384"/>
        <v>0</v>
      </c>
      <c r="AQ617" s="1">
        <f t="shared" si="385"/>
        <v>0</v>
      </c>
      <c r="AR617" s="1">
        <v>-2.3925189972280941E-3</v>
      </c>
    </row>
    <row r="618" spans="2:44" hidden="1">
      <c r="B618" s="7"/>
      <c r="L618" s="1">
        <v>16</v>
      </c>
      <c r="M618" s="1">
        <f t="shared" si="355"/>
        <v>150000</v>
      </c>
      <c r="N618" s="1">
        <f t="shared" si="356"/>
        <v>0</v>
      </c>
      <c r="O618" s="1">
        <f t="shared" si="357"/>
        <v>0</v>
      </c>
      <c r="P618" s="1">
        <f t="shared" si="358"/>
        <v>0</v>
      </c>
      <c r="Q618" s="1">
        <f t="shared" si="359"/>
        <v>0</v>
      </c>
      <c r="R618" s="1">
        <f t="shared" si="360"/>
        <v>0</v>
      </c>
      <c r="S618" s="1">
        <f t="shared" si="361"/>
        <v>0</v>
      </c>
      <c r="T618" s="1">
        <f t="shared" si="362"/>
        <v>0</v>
      </c>
      <c r="U618" s="1">
        <f t="shared" si="363"/>
        <v>0</v>
      </c>
      <c r="V618" s="1">
        <f t="shared" si="364"/>
        <v>0</v>
      </c>
      <c r="W618" s="1">
        <f t="shared" si="365"/>
        <v>-25287.900874635568</v>
      </c>
      <c r="X618" s="1">
        <f t="shared" si="366"/>
        <v>0</v>
      </c>
      <c r="Y618" s="1">
        <f t="shared" si="367"/>
        <v>35403061.224489793</v>
      </c>
      <c r="Z618" s="1">
        <f t="shared" si="368"/>
        <v>96537.900874635568</v>
      </c>
      <c r="AA618" s="1">
        <f t="shared" si="369"/>
        <v>0</v>
      </c>
      <c r="AB618" s="1">
        <f t="shared" si="370"/>
        <v>35403061.224489793</v>
      </c>
      <c r="AC618" s="1">
        <f t="shared" si="371"/>
        <v>-71250</v>
      </c>
      <c r="AD618" s="1">
        <f t="shared" si="372"/>
        <v>0</v>
      </c>
      <c r="AE618" s="1">
        <f t="shared" si="373"/>
        <v>0</v>
      </c>
      <c r="AF618" s="1">
        <f t="shared" si="374"/>
        <v>0</v>
      </c>
      <c r="AG618" s="1">
        <f t="shared" si="375"/>
        <v>0</v>
      </c>
      <c r="AH618" s="1">
        <f t="shared" si="376"/>
        <v>0</v>
      </c>
      <c r="AI618" s="1">
        <f t="shared" si="377"/>
        <v>0</v>
      </c>
      <c r="AJ618" s="1">
        <f t="shared" si="378"/>
        <v>0</v>
      </c>
      <c r="AK618" s="1">
        <f t="shared" si="379"/>
        <v>0</v>
      </c>
      <c r="AL618" s="1">
        <f t="shared" si="380"/>
        <v>0</v>
      </c>
      <c r="AM618" s="1">
        <f t="shared" si="381"/>
        <v>0</v>
      </c>
      <c r="AN618" s="1">
        <f t="shared" si="382"/>
        <v>0</v>
      </c>
      <c r="AO618" s="1">
        <f t="shared" si="383"/>
        <v>0</v>
      </c>
      <c r="AP618" s="1">
        <f t="shared" si="384"/>
        <v>0</v>
      </c>
      <c r="AQ618" s="1">
        <f t="shared" si="385"/>
        <v>0</v>
      </c>
      <c r="AR618" s="1">
        <v>59.559143692128018</v>
      </c>
    </row>
    <row r="619" spans="2:44" hidden="1">
      <c r="B619" s="7"/>
      <c r="L619" s="1">
        <v>17</v>
      </c>
      <c r="M619" s="1">
        <f t="shared" si="355"/>
        <v>-220000</v>
      </c>
      <c r="N619" s="1">
        <f t="shared" si="356"/>
        <v>0</v>
      </c>
      <c r="O619" s="1">
        <f t="shared" si="357"/>
        <v>0</v>
      </c>
      <c r="P619" s="1">
        <f t="shared" si="358"/>
        <v>0</v>
      </c>
      <c r="Q619" s="1">
        <f t="shared" si="359"/>
        <v>0</v>
      </c>
      <c r="R619" s="1">
        <f t="shared" si="360"/>
        <v>0</v>
      </c>
      <c r="S619" s="1">
        <f t="shared" si="361"/>
        <v>0</v>
      </c>
      <c r="T619" s="1">
        <f t="shared" si="362"/>
        <v>0</v>
      </c>
      <c r="U619" s="1">
        <f t="shared" si="363"/>
        <v>0</v>
      </c>
      <c r="V619" s="1">
        <f t="shared" si="364"/>
        <v>0</v>
      </c>
      <c r="W619" s="1">
        <f t="shared" si="365"/>
        <v>0</v>
      </c>
      <c r="X619" s="1">
        <f t="shared" si="366"/>
        <v>-603571.42857142852</v>
      </c>
      <c r="Y619" s="1">
        <f t="shared" si="367"/>
        <v>0</v>
      </c>
      <c r="Z619" s="1">
        <f t="shared" si="368"/>
        <v>0</v>
      </c>
      <c r="AA619" s="1">
        <f t="shared" si="369"/>
        <v>603571.42857142852</v>
      </c>
      <c r="AB619" s="1">
        <f t="shared" si="370"/>
        <v>0</v>
      </c>
      <c r="AC619" s="1">
        <f t="shared" si="371"/>
        <v>0</v>
      </c>
      <c r="AD619" s="1">
        <f t="shared" si="372"/>
        <v>0</v>
      </c>
      <c r="AE619" s="1">
        <f t="shared" si="373"/>
        <v>0</v>
      </c>
      <c r="AF619" s="1">
        <f t="shared" si="374"/>
        <v>0</v>
      </c>
      <c r="AG619" s="1">
        <f t="shared" si="375"/>
        <v>0</v>
      </c>
      <c r="AH619" s="1">
        <f t="shared" si="376"/>
        <v>0</v>
      </c>
      <c r="AI619" s="1">
        <f t="shared" si="377"/>
        <v>0</v>
      </c>
      <c r="AJ619" s="1">
        <f t="shared" si="378"/>
        <v>0</v>
      </c>
      <c r="AK619" s="1">
        <f t="shared" si="379"/>
        <v>0</v>
      </c>
      <c r="AL619" s="1">
        <f t="shared" si="380"/>
        <v>0</v>
      </c>
      <c r="AM619" s="1">
        <f t="shared" si="381"/>
        <v>0</v>
      </c>
      <c r="AN619" s="1">
        <f t="shared" si="382"/>
        <v>0</v>
      </c>
      <c r="AO619" s="1">
        <f t="shared" si="383"/>
        <v>0</v>
      </c>
      <c r="AP619" s="1">
        <f t="shared" si="384"/>
        <v>0</v>
      </c>
      <c r="AQ619" s="1">
        <f t="shared" si="385"/>
        <v>0</v>
      </c>
      <c r="AR619" s="1">
        <v>-1.8502293890388208</v>
      </c>
    </row>
    <row r="620" spans="2:44" hidden="1">
      <c r="B620" s="7"/>
      <c r="L620" s="1">
        <v>18</v>
      </c>
      <c r="M620" s="1">
        <f t="shared" si="355"/>
        <v>0</v>
      </c>
      <c r="N620" s="1">
        <f t="shared" si="356"/>
        <v>0</v>
      </c>
      <c r="O620" s="1">
        <f t="shared" si="357"/>
        <v>0</v>
      </c>
      <c r="P620" s="1">
        <f t="shared" si="358"/>
        <v>0</v>
      </c>
      <c r="Q620" s="1">
        <f t="shared" si="359"/>
        <v>0</v>
      </c>
      <c r="R620" s="1">
        <f t="shared" si="360"/>
        <v>0</v>
      </c>
      <c r="S620" s="1">
        <f t="shared" si="361"/>
        <v>0</v>
      </c>
      <c r="T620" s="1">
        <f t="shared" si="362"/>
        <v>0</v>
      </c>
      <c r="U620" s="1">
        <f t="shared" si="363"/>
        <v>0</v>
      </c>
      <c r="V620" s="1">
        <f t="shared" si="364"/>
        <v>0</v>
      </c>
      <c r="W620" s="1">
        <f t="shared" si="365"/>
        <v>-35403061.224489793</v>
      </c>
      <c r="X620" s="1">
        <f t="shared" si="366"/>
        <v>0</v>
      </c>
      <c r="Y620" s="1">
        <f t="shared" si="367"/>
        <v>33042857142.857143</v>
      </c>
      <c r="Z620" s="1">
        <f t="shared" si="368"/>
        <v>35403061.224489793</v>
      </c>
      <c r="AA620" s="1">
        <f t="shared" si="369"/>
        <v>0</v>
      </c>
      <c r="AB620" s="1">
        <f t="shared" si="370"/>
        <v>66085714285.714287</v>
      </c>
      <c r="AC620" s="1">
        <f t="shared" si="371"/>
        <v>0</v>
      </c>
      <c r="AD620" s="1">
        <f t="shared" si="372"/>
        <v>0</v>
      </c>
      <c r="AE620" s="1">
        <f t="shared" si="373"/>
        <v>0</v>
      </c>
      <c r="AF620" s="1">
        <f t="shared" si="374"/>
        <v>0</v>
      </c>
      <c r="AG620" s="1">
        <f t="shared" si="375"/>
        <v>0</v>
      </c>
      <c r="AH620" s="1">
        <f t="shared" si="376"/>
        <v>0</v>
      </c>
      <c r="AI620" s="1">
        <f t="shared" si="377"/>
        <v>0</v>
      </c>
      <c r="AJ620" s="1">
        <f t="shared" si="378"/>
        <v>0</v>
      </c>
      <c r="AK620" s="1">
        <f t="shared" si="379"/>
        <v>0</v>
      </c>
      <c r="AL620" s="1">
        <f t="shared" si="380"/>
        <v>0</v>
      </c>
      <c r="AM620" s="1">
        <f t="shared" si="381"/>
        <v>0</v>
      </c>
      <c r="AN620" s="1">
        <f t="shared" si="382"/>
        <v>0</v>
      </c>
      <c r="AO620" s="1">
        <f t="shared" si="383"/>
        <v>0</v>
      </c>
      <c r="AP620" s="1">
        <f t="shared" si="384"/>
        <v>0</v>
      </c>
      <c r="AQ620" s="1">
        <f t="shared" si="385"/>
        <v>0</v>
      </c>
      <c r="AR620" s="1">
        <v>-2.9165294641672968E-3</v>
      </c>
    </row>
    <row r="621" spans="2:44" hidden="1">
      <c r="B621" s="7"/>
      <c r="L621" s="1">
        <v>19</v>
      </c>
      <c r="M621" s="1">
        <f t="shared" si="355"/>
        <v>0</v>
      </c>
      <c r="N621" s="1">
        <f t="shared" si="356"/>
        <v>0</v>
      </c>
      <c r="O621" s="1">
        <f t="shared" si="357"/>
        <v>0</v>
      </c>
      <c r="P621" s="1">
        <f t="shared" si="358"/>
        <v>0</v>
      </c>
      <c r="Q621" s="1">
        <f t="shared" si="359"/>
        <v>0</v>
      </c>
      <c r="R621" s="1">
        <f t="shared" si="360"/>
        <v>0</v>
      </c>
      <c r="S621" s="1">
        <f t="shared" si="361"/>
        <v>0</v>
      </c>
      <c r="T621" s="1">
        <f t="shared" si="362"/>
        <v>0</v>
      </c>
      <c r="U621" s="1">
        <f t="shared" si="363"/>
        <v>0</v>
      </c>
      <c r="V621" s="1">
        <f t="shared" si="364"/>
        <v>0</v>
      </c>
      <c r="W621" s="1">
        <f t="shared" si="365"/>
        <v>-50241.01273306863</v>
      </c>
      <c r="X621" s="1">
        <f t="shared" si="366"/>
        <v>-17584.354456574019</v>
      </c>
      <c r="Y621" s="1">
        <f t="shared" si="367"/>
        <v>0</v>
      </c>
      <c r="Z621" s="1">
        <f t="shared" si="368"/>
        <v>-71250</v>
      </c>
      <c r="AA621" s="1">
        <f t="shared" si="369"/>
        <v>0</v>
      </c>
      <c r="AB621" s="1">
        <f t="shared" si="370"/>
        <v>0</v>
      </c>
      <c r="AC621" s="1">
        <f t="shared" si="371"/>
        <v>146778.91360770419</v>
      </c>
      <c r="AD621" s="1">
        <f t="shared" si="372"/>
        <v>17584.354456574019</v>
      </c>
      <c r="AE621" s="1">
        <f t="shared" si="373"/>
        <v>35403061.224489793</v>
      </c>
      <c r="AF621" s="1">
        <f t="shared" si="374"/>
        <v>-25287.900874635568</v>
      </c>
      <c r="AG621" s="1">
        <f t="shared" si="375"/>
        <v>0</v>
      </c>
      <c r="AH621" s="1">
        <f t="shared" si="376"/>
        <v>35403061.224489793</v>
      </c>
      <c r="AI621" s="1">
        <f t="shared" si="377"/>
        <v>0</v>
      </c>
      <c r="AJ621" s="1">
        <f t="shared" si="378"/>
        <v>0</v>
      </c>
      <c r="AK621" s="1">
        <f t="shared" si="379"/>
        <v>0</v>
      </c>
      <c r="AL621" s="1">
        <f t="shared" si="380"/>
        <v>0</v>
      </c>
      <c r="AM621" s="1">
        <f t="shared" si="381"/>
        <v>0</v>
      </c>
      <c r="AN621" s="1">
        <f t="shared" si="382"/>
        <v>0</v>
      </c>
      <c r="AO621" s="1">
        <f t="shared" si="383"/>
        <v>0</v>
      </c>
      <c r="AP621" s="1">
        <f t="shared" si="384"/>
        <v>0</v>
      </c>
      <c r="AQ621" s="1">
        <f t="shared" si="385"/>
        <v>0</v>
      </c>
      <c r="AR621" s="1">
        <v>57.54067152671665</v>
      </c>
    </row>
    <row r="622" spans="2:44" hidden="1">
      <c r="B622" s="7"/>
      <c r="L622" s="1">
        <v>20</v>
      </c>
      <c r="M622" s="1">
        <f t="shared" si="355"/>
        <v>-220000</v>
      </c>
      <c r="N622" s="1">
        <f t="shared" si="356"/>
        <v>0</v>
      </c>
      <c r="O622" s="1">
        <f t="shared" si="357"/>
        <v>0</v>
      </c>
      <c r="P622" s="1">
        <f t="shared" si="358"/>
        <v>0</v>
      </c>
      <c r="Q622" s="1">
        <f t="shared" si="359"/>
        <v>0</v>
      </c>
      <c r="R622" s="1">
        <f t="shared" si="360"/>
        <v>0</v>
      </c>
      <c r="S622" s="1">
        <f t="shared" si="361"/>
        <v>0</v>
      </c>
      <c r="T622" s="1">
        <f t="shared" si="362"/>
        <v>0</v>
      </c>
      <c r="U622" s="1">
        <f t="shared" si="363"/>
        <v>0</v>
      </c>
      <c r="V622" s="1">
        <f t="shared" si="364"/>
        <v>0</v>
      </c>
      <c r="W622" s="1">
        <f t="shared" si="365"/>
        <v>-17584.354456574019</v>
      </c>
      <c r="X622" s="1">
        <f t="shared" si="366"/>
        <v>-6154.5240598009059</v>
      </c>
      <c r="Y622" s="1">
        <f t="shared" si="367"/>
        <v>0</v>
      </c>
      <c r="Z622" s="1">
        <f t="shared" si="368"/>
        <v>0</v>
      </c>
      <c r="AA622" s="1">
        <f t="shared" si="369"/>
        <v>0</v>
      </c>
      <c r="AB622" s="1">
        <f t="shared" si="370"/>
        <v>0</v>
      </c>
      <c r="AC622" s="1">
        <f t="shared" si="371"/>
        <v>17584.354456574019</v>
      </c>
      <c r="AD622" s="1">
        <f t="shared" si="372"/>
        <v>609725.95263122942</v>
      </c>
      <c r="AE622" s="1">
        <f t="shared" si="373"/>
        <v>0</v>
      </c>
      <c r="AF622" s="1">
        <f t="shared" si="374"/>
        <v>0</v>
      </c>
      <c r="AG622" s="1">
        <f t="shared" si="375"/>
        <v>-603571.42857142852</v>
      </c>
      <c r="AH622" s="1">
        <f t="shared" si="376"/>
        <v>0</v>
      </c>
      <c r="AI622" s="1">
        <f t="shared" si="377"/>
        <v>0</v>
      </c>
      <c r="AJ622" s="1">
        <f t="shared" si="378"/>
        <v>0</v>
      </c>
      <c r="AK622" s="1">
        <f t="shared" si="379"/>
        <v>0</v>
      </c>
      <c r="AL622" s="1">
        <f t="shared" si="380"/>
        <v>0</v>
      </c>
      <c r="AM622" s="1">
        <f t="shared" si="381"/>
        <v>0</v>
      </c>
      <c r="AN622" s="1">
        <f t="shared" si="382"/>
        <v>0</v>
      </c>
      <c r="AO622" s="1">
        <f t="shared" si="383"/>
        <v>0</v>
      </c>
      <c r="AP622" s="1">
        <f t="shared" si="384"/>
        <v>0</v>
      </c>
      <c r="AQ622" s="1">
        <f t="shared" si="385"/>
        <v>0</v>
      </c>
      <c r="AR622" s="1">
        <v>-9.1403526046892534</v>
      </c>
    </row>
    <row r="623" spans="2:44" hidden="1">
      <c r="B623" s="7"/>
      <c r="L623" s="1">
        <v>21</v>
      </c>
      <c r="M623" s="1">
        <f t="shared" si="355"/>
        <v>0</v>
      </c>
      <c r="N623" s="1">
        <f t="shared" si="356"/>
        <v>0</v>
      </c>
      <c r="O623" s="1">
        <f t="shared" si="357"/>
        <v>0</v>
      </c>
      <c r="P623" s="1">
        <f t="shared" si="358"/>
        <v>0</v>
      </c>
      <c r="Q623" s="1">
        <f t="shared" si="359"/>
        <v>0</v>
      </c>
      <c r="R623" s="1">
        <f t="shared" si="360"/>
        <v>0</v>
      </c>
      <c r="S623" s="1">
        <f t="shared" si="361"/>
        <v>0</v>
      </c>
      <c r="T623" s="1">
        <f t="shared" si="362"/>
        <v>0</v>
      </c>
      <c r="U623" s="1">
        <f t="shared" si="363"/>
        <v>0</v>
      </c>
      <c r="V623" s="1">
        <f t="shared" si="364"/>
        <v>0</v>
      </c>
      <c r="W623" s="1">
        <f t="shared" si="365"/>
        <v>0</v>
      </c>
      <c r="X623" s="1">
        <f t="shared" si="366"/>
        <v>0</v>
      </c>
      <c r="Y623" s="1">
        <f t="shared" si="367"/>
        <v>0</v>
      </c>
      <c r="Z623" s="1">
        <f t="shared" si="368"/>
        <v>0</v>
      </c>
      <c r="AA623" s="1">
        <f t="shared" si="369"/>
        <v>0</v>
      </c>
      <c r="AB623" s="1">
        <f t="shared" si="370"/>
        <v>0</v>
      </c>
      <c r="AC623" s="1">
        <f t="shared" si="371"/>
        <v>35403061.224489793</v>
      </c>
      <c r="AD623" s="1">
        <f t="shared" si="372"/>
        <v>0</v>
      </c>
      <c r="AE623" s="1">
        <f t="shared" si="373"/>
        <v>66085714285.714287</v>
      </c>
      <c r="AF623" s="1">
        <f t="shared" si="374"/>
        <v>-35403061.224489793</v>
      </c>
      <c r="AG623" s="1">
        <f t="shared" si="375"/>
        <v>0</v>
      </c>
      <c r="AH623" s="1">
        <f t="shared" si="376"/>
        <v>33042857142.857143</v>
      </c>
      <c r="AI623" s="1">
        <f t="shared" si="377"/>
        <v>0</v>
      </c>
      <c r="AJ623" s="1">
        <f t="shared" si="378"/>
        <v>0</v>
      </c>
      <c r="AK623" s="1">
        <f t="shared" si="379"/>
        <v>0</v>
      </c>
      <c r="AL623" s="1">
        <f t="shared" si="380"/>
        <v>0</v>
      </c>
      <c r="AM623" s="1">
        <f t="shared" si="381"/>
        <v>0</v>
      </c>
      <c r="AN623" s="1">
        <f t="shared" si="382"/>
        <v>0</v>
      </c>
      <c r="AO623" s="1">
        <f t="shared" si="383"/>
        <v>0</v>
      </c>
      <c r="AP623" s="1">
        <f t="shared" si="384"/>
        <v>0</v>
      </c>
      <c r="AQ623" s="1">
        <f t="shared" si="385"/>
        <v>0</v>
      </c>
      <c r="AR623" s="1">
        <v>-1.8983933351454051E-3</v>
      </c>
    </row>
    <row r="624" spans="2:44" hidden="1">
      <c r="B624" s="7"/>
      <c r="L624" s="1">
        <v>22</v>
      </c>
      <c r="M624" s="1">
        <f t="shared" si="355"/>
        <v>0</v>
      </c>
      <c r="N624" s="1">
        <f t="shared" si="356"/>
        <v>0</v>
      </c>
      <c r="O624" s="1">
        <f t="shared" si="357"/>
        <v>0</v>
      </c>
      <c r="P624" s="1">
        <f t="shared" si="358"/>
        <v>0</v>
      </c>
      <c r="Q624" s="1">
        <f t="shared" si="359"/>
        <v>0</v>
      </c>
      <c r="R624" s="1">
        <f t="shared" si="360"/>
        <v>0</v>
      </c>
      <c r="S624" s="1">
        <f t="shared" si="361"/>
        <v>0</v>
      </c>
      <c r="T624" s="1">
        <f t="shared" si="362"/>
        <v>0</v>
      </c>
      <c r="U624" s="1">
        <f t="shared" si="363"/>
        <v>0</v>
      </c>
      <c r="V624" s="1">
        <f t="shared" si="364"/>
        <v>0</v>
      </c>
      <c r="W624" s="1">
        <f t="shared" si="365"/>
        <v>-71250</v>
      </c>
      <c r="X624" s="1">
        <f t="shared" si="366"/>
        <v>0</v>
      </c>
      <c r="Y624" s="1">
        <f t="shared" si="367"/>
        <v>0</v>
      </c>
      <c r="Z624" s="1">
        <f t="shared" si="368"/>
        <v>0</v>
      </c>
      <c r="AA624" s="1">
        <f t="shared" si="369"/>
        <v>0</v>
      </c>
      <c r="AB624" s="1">
        <f t="shared" si="370"/>
        <v>0</v>
      </c>
      <c r="AC624" s="1">
        <f t="shared" si="371"/>
        <v>-25287.900874635568</v>
      </c>
      <c r="AD624" s="1">
        <f t="shared" si="372"/>
        <v>0</v>
      </c>
      <c r="AE624" s="1">
        <f t="shared" si="373"/>
        <v>-35403061.224489793</v>
      </c>
      <c r="AF624" s="1">
        <f t="shared" si="374"/>
        <v>117097.90087463557</v>
      </c>
      <c r="AG624" s="1">
        <f t="shared" si="375"/>
        <v>0</v>
      </c>
      <c r="AH624" s="1">
        <f t="shared" si="376"/>
        <v>-4563061.2244897932</v>
      </c>
      <c r="AI624" s="1">
        <f t="shared" si="377"/>
        <v>-20560</v>
      </c>
      <c r="AJ624" s="1">
        <f t="shared" si="378"/>
        <v>0</v>
      </c>
      <c r="AK624" s="1">
        <f t="shared" si="379"/>
        <v>30840000</v>
      </c>
      <c r="AL624" s="1">
        <f t="shared" si="380"/>
        <v>0</v>
      </c>
      <c r="AM624" s="1">
        <f t="shared" si="381"/>
        <v>0</v>
      </c>
      <c r="AN624" s="1">
        <f t="shared" si="382"/>
        <v>0</v>
      </c>
      <c r="AO624" s="1">
        <f t="shared" si="383"/>
        <v>0</v>
      </c>
      <c r="AP624" s="1">
        <f t="shared" si="384"/>
        <v>0</v>
      </c>
      <c r="AQ624" s="1">
        <f t="shared" si="385"/>
        <v>0</v>
      </c>
      <c r="AR624" s="1">
        <v>51.759902291402298</v>
      </c>
    </row>
    <row r="625" spans="2:55" hidden="1">
      <c r="B625" s="7"/>
      <c r="L625" s="1">
        <v>23</v>
      </c>
      <c r="M625" s="1">
        <f t="shared" si="355"/>
        <v>-180000</v>
      </c>
      <c r="N625" s="1">
        <f t="shared" si="356"/>
        <v>0</v>
      </c>
      <c r="O625" s="1">
        <f t="shared" si="357"/>
        <v>0</v>
      </c>
      <c r="P625" s="1">
        <f t="shared" si="358"/>
        <v>0</v>
      </c>
      <c r="Q625" s="1">
        <f t="shared" si="359"/>
        <v>0</v>
      </c>
      <c r="R625" s="1">
        <f t="shared" si="360"/>
        <v>0</v>
      </c>
      <c r="S625" s="1">
        <f t="shared" si="361"/>
        <v>0</v>
      </c>
      <c r="T625" s="1">
        <f t="shared" si="362"/>
        <v>0</v>
      </c>
      <c r="U625" s="1">
        <f t="shared" si="363"/>
        <v>0</v>
      </c>
      <c r="V625" s="1">
        <f t="shared" si="364"/>
        <v>0</v>
      </c>
      <c r="W625" s="1">
        <f t="shared" si="365"/>
        <v>0</v>
      </c>
      <c r="X625" s="1">
        <f t="shared" si="366"/>
        <v>0</v>
      </c>
      <c r="Y625" s="1">
        <f t="shared" si="367"/>
        <v>0</v>
      </c>
      <c r="Z625" s="1">
        <f t="shared" si="368"/>
        <v>0</v>
      </c>
      <c r="AA625" s="1">
        <f t="shared" si="369"/>
        <v>0</v>
      </c>
      <c r="AB625" s="1">
        <f t="shared" si="370"/>
        <v>0</v>
      </c>
      <c r="AC625" s="1">
        <f t="shared" si="371"/>
        <v>0</v>
      </c>
      <c r="AD625" s="1">
        <f t="shared" si="372"/>
        <v>-603571.42857142852</v>
      </c>
      <c r="AE625" s="1">
        <f t="shared" si="373"/>
        <v>0</v>
      </c>
      <c r="AF625" s="1">
        <f t="shared" si="374"/>
        <v>0</v>
      </c>
      <c r="AG625" s="1">
        <f t="shared" si="375"/>
        <v>1166904.7619047619</v>
      </c>
      <c r="AH625" s="1">
        <f t="shared" si="376"/>
        <v>0</v>
      </c>
      <c r="AI625" s="1">
        <f t="shared" si="377"/>
        <v>0</v>
      </c>
      <c r="AJ625" s="1">
        <f t="shared" si="378"/>
        <v>-563333.33333333337</v>
      </c>
      <c r="AK625" s="1">
        <f t="shared" si="379"/>
        <v>0</v>
      </c>
      <c r="AL625" s="1">
        <f t="shared" si="380"/>
        <v>0</v>
      </c>
      <c r="AM625" s="1">
        <f t="shared" si="381"/>
        <v>0</v>
      </c>
      <c r="AN625" s="1">
        <f t="shared" si="382"/>
        <v>0</v>
      </c>
      <c r="AO625" s="1">
        <f t="shared" si="383"/>
        <v>0</v>
      </c>
      <c r="AP625" s="1">
        <f t="shared" si="384"/>
        <v>0</v>
      </c>
      <c r="AQ625" s="1">
        <f t="shared" si="385"/>
        <v>0</v>
      </c>
      <c r="AR625" s="1">
        <v>-8.6890478788349057</v>
      </c>
    </row>
    <row r="626" spans="2:55" hidden="1">
      <c r="B626" s="7"/>
      <c r="L626" s="1">
        <v>24</v>
      </c>
      <c r="M626" s="1">
        <f t="shared" si="355"/>
        <v>0</v>
      </c>
      <c r="N626" s="1">
        <f t="shared" si="356"/>
        <v>0</v>
      </c>
      <c r="O626" s="1">
        <f t="shared" si="357"/>
        <v>0</v>
      </c>
      <c r="P626" s="1">
        <f t="shared" si="358"/>
        <v>0</v>
      </c>
      <c r="Q626" s="1">
        <f t="shared" si="359"/>
        <v>0</v>
      </c>
      <c r="R626" s="1">
        <f t="shared" si="360"/>
        <v>0</v>
      </c>
      <c r="S626" s="1">
        <f t="shared" si="361"/>
        <v>0</v>
      </c>
      <c r="T626" s="1">
        <f t="shared" si="362"/>
        <v>0</v>
      </c>
      <c r="U626" s="1">
        <f t="shared" si="363"/>
        <v>0</v>
      </c>
      <c r="V626" s="1">
        <f t="shared" si="364"/>
        <v>0</v>
      </c>
      <c r="W626" s="1">
        <f t="shared" si="365"/>
        <v>0</v>
      </c>
      <c r="X626" s="1">
        <f t="shared" si="366"/>
        <v>0</v>
      </c>
      <c r="Y626" s="1">
        <f t="shared" si="367"/>
        <v>0</v>
      </c>
      <c r="Z626" s="1">
        <f t="shared" si="368"/>
        <v>0</v>
      </c>
      <c r="AA626" s="1">
        <f t="shared" si="369"/>
        <v>0</v>
      </c>
      <c r="AB626" s="1">
        <f t="shared" si="370"/>
        <v>0</v>
      </c>
      <c r="AC626" s="1">
        <f t="shared" si="371"/>
        <v>35403061.224489793</v>
      </c>
      <c r="AD626" s="1">
        <f t="shared" si="372"/>
        <v>0</v>
      </c>
      <c r="AE626" s="1">
        <f t="shared" si="373"/>
        <v>33042857142.857143</v>
      </c>
      <c r="AF626" s="1">
        <f t="shared" si="374"/>
        <v>-4563061.2244897932</v>
      </c>
      <c r="AG626" s="1">
        <f t="shared" si="375"/>
        <v>0</v>
      </c>
      <c r="AH626" s="1">
        <f t="shared" si="376"/>
        <v>127765714285.71429</v>
      </c>
      <c r="AI626" s="1">
        <f t="shared" si="377"/>
        <v>-30840000</v>
      </c>
      <c r="AJ626" s="1">
        <f t="shared" si="378"/>
        <v>0</v>
      </c>
      <c r="AK626" s="1">
        <f t="shared" si="379"/>
        <v>30840000000</v>
      </c>
      <c r="AL626" s="1">
        <f t="shared" si="380"/>
        <v>0</v>
      </c>
      <c r="AM626" s="1">
        <f t="shared" si="381"/>
        <v>0</v>
      </c>
      <c r="AN626" s="1">
        <f t="shared" si="382"/>
        <v>0</v>
      </c>
      <c r="AO626" s="1">
        <f t="shared" si="383"/>
        <v>0</v>
      </c>
      <c r="AP626" s="1">
        <f t="shared" si="384"/>
        <v>0</v>
      </c>
      <c r="AQ626" s="1">
        <f t="shared" si="385"/>
        <v>0</v>
      </c>
      <c r="AR626" s="1">
        <v>-2.3968946532602741E-3</v>
      </c>
    </row>
    <row r="627" spans="2:55" hidden="1">
      <c r="B627" s="7"/>
      <c r="L627" s="1">
        <v>25</v>
      </c>
      <c r="M627" s="1">
        <f t="shared" si="355"/>
        <v>0</v>
      </c>
      <c r="N627" s="1">
        <f t="shared" si="356"/>
        <v>0</v>
      </c>
      <c r="O627" s="1">
        <f t="shared" si="357"/>
        <v>0</v>
      </c>
      <c r="P627" s="1">
        <f t="shared" si="358"/>
        <v>0</v>
      </c>
      <c r="Q627" s="1">
        <f t="shared" si="359"/>
        <v>-45946.041293979957</v>
      </c>
      <c r="R627" s="1">
        <f t="shared" si="360"/>
        <v>-20101.393066116234</v>
      </c>
      <c r="S627" s="1">
        <f t="shared" si="361"/>
        <v>0</v>
      </c>
      <c r="T627" s="1">
        <f t="shared" si="362"/>
        <v>-71250</v>
      </c>
      <c r="U627" s="1">
        <f t="shared" si="363"/>
        <v>0</v>
      </c>
      <c r="V627" s="1">
        <f t="shared" si="364"/>
        <v>0</v>
      </c>
      <c r="W627" s="1">
        <f t="shared" si="365"/>
        <v>-49048.257192109959</v>
      </c>
      <c r="X627" s="1">
        <f t="shared" si="366"/>
        <v>18393.096447041233</v>
      </c>
      <c r="Y627" s="1">
        <f t="shared" si="367"/>
        <v>0</v>
      </c>
      <c r="Z627" s="1">
        <f t="shared" si="368"/>
        <v>0</v>
      </c>
      <c r="AA627" s="1">
        <f t="shared" si="369"/>
        <v>0</v>
      </c>
      <c r="AB627" s="1">
        <f t="shared" si="370"/>
        <v>0</v>
      </c>
      <c r="AC627" s="1">
        <f t="shared" si="371"/>
        <v>0</v>
      </c>
      <c r="AD627" s="1">
        <f t="shared" si="372"/>
        <v>0</v>
      </c>
      <c r="AE627" s="1">
        <f t="shared" si="373"/>
        <v>0</v>
      </c>
      <c r="AF627" s="1">
        <f t="shared" si="374"/>
        <v>-20560</v>
      </c>
      <c r="AG627" s="1">
        <f t="shared" si="375"/>
        <v>0</v>
      </c>
      <c r="AH627" s="1">
        <f t="shared" si="376"/>
        <v>-30840000</v>
      </c>
      <c r="AI627" s="1">
        <f t="shared" si="377"/>
        <v>199751.7037339033</v>
      </c>
      <c r="AJ627" s="1">
        <f t="shared" si="378"/>
        <v>1708.2966190750012</v>
      </c>
      <c r="AK627" s="1">
        <f t="shared" si="379"/>
        <v>-8182040.8163265288</v>
      </c>
      <c r="AL627" s="1">
        <f t="shared" si="380"/>
        <v>-12947.405247813411</v>
      </c>
      <c r="AM627" s="1">
        <f t="shared" si="381"/>
        <v>0</v>
      </c>
      <c r="AN627" s="1">
        <f t="shared" si="382"/>
        <v>22657959.183673471</v>
      </c>
      <c r="AO627" s="1">
        <f t="shared" si="383"/>
        <v>0</v>
      </c>
      <c r="AP627" s="1">
        <f t="shared" si="384"/>
        <v>0</v>
      </c>
      <c r="AQ627" s="1">
        <f t="shared" si="385"/>
        <v>0</v>
      </c>
      <c r="AR627" s="1">
        <v>43.240452347499087</v>
      </c>
    </row>
    <row r="628" spans="2:55" hidden="1">
      <c r="B628" s="7"/>
      <c r="L628" s="1">
        <v>26</v>
      </c>
      <c r="M628" s="1">
        <f t="shared" si="355"/>
        <v>-140000</v>
      </c>
      <c r="N628" s="1">
        <f t="shared" si="356"/>
        <v>0</v>
      </c>
      <c r="O628" s="1">
        <f t="shared" si="357"/>
        <v>0</v>
      </c>
      <c r="P628" s="1">
        <f t="shared" si="358"/>
        <v>0</v>
      </c>
      <c r="Q628" s="1">
        <f t="shared" si="359"/>
        <v>-20101.393066116234</v>
      </c>
      <c r="R628" s="1">
        <f t="shared" si="360"/>
        <v>-8794.3594664258526</v>
      </c>
      <c r="S628" s="1">
        <f t="shared" si="361"/>
        <v>0</v>
      </c>
      <c r="T628" s="1">
        <f t="shared" si="362"/>
        <v>0</v>
      </c>
      <c r="U628" s="1">
        <f t="shared" si="363"/>
        <v>0</v>
      </c>
      <c r="V628" s="1">
        <f t="shared" si="364"/>
        <v>0</v>
      </c>
      <c r="W628" s="1">
        <f t="shared" si="365"/>
        <v>18393.096447041233</v>
      </c>
      <c r="X628" s="1">
        <f t="shared" si="366"/>
        <v>-6897.4111676404627</v>
      </c>
      <c r="Y628" s="1">
        <f t="shared" si="367"/>
        <v>0</v>
      </c>
      <c r="Z628" s="1">
        <f t="shared" si="368"/>
        <v>0</v>
      </c>
      <c r="AA628" s="1">
        <f t="shared" si="369"/>
        <v>0</v>
      </c>
      <c r="AB628" s="1">
        <f t="shared" si="370"/>
        <v>0</v>
      </c>
      <c r="AC628" s="1">
        <f t="shared" si="371"/>
        <v>0</v>
      </c>
      <c r="AD628" s="1">
        <f t="shared" si="372"/>
        <v>0</v>
      </c>
      <c r="AE628" s="1">
        <f t="shared" si="373"/>
        <v>0</v>
      </c>
      <c r="AF628" s="1">
        <f t="shared" si="374"/>
        <v>0</v>
      </c>
      <c r="AG628" s="1">
        <f t="shared" si="375"/>
        <v>-563333.33333333337</v>
      </c>
      <c r="AH628" s="1">
        <f t="shared" si="376"/>
        <v>0</v>
      </c>
      <c r="AI628" s="1">
        <f t="shared" si="377"/>
        <v>1708.2966190750012</v>
      </c>
      <c r="AJ628" s="1">
        <f t="shared" si="378"/>
        <v>1061882.2468245425</v>
      </c>
      <c r="AK628" s="1">
        <f t="shared" si="379"/>
        <v>0</v>
      </c>
      <c r="AL628" s="1">
        <f t="shared" si="380"/>
        <v>0</v>
      </c>
      <c r="AM628" s="1">
        <f t="shared" si="381"/>
        <v>-482857.14285714284</v>
      </c>
      <c r="AN628" s="1">
        <f t="shared" si="382"/>
        <v>0</v>
      </c>
      <c r="AO628" s="1">
        <f t="shared" si="383"/>
        <v>0</v>
      </c>
      <c r="AP628" s="1">
        <f t="shared" si="384"/>
        <v>0</v>
      </c>
      <c r="AQ628" s="1">
        <f t="shared" si="385"/>
        <v>0</v>
      </c>
      <c r="AR628" s="1">
        <v>-7.8859804739148842</v>
      </c>
    </row>
    <row r="629" spans="2:55" hidden="1">
      <c r="B629" s="7"/>
      <c r="L629" s="1">
        <v>27</v>
      </c>
      <c r="M629" s="1">
        <f t="shared" si="355"/>
        <v>0</v>
      </c>
      <c r="N629" s="1">
        <f t="shared" si="356"/>
        <v>0</v>
      </c>
      <c r="O629" s="1">
        <f t="shared" si="357"/>
        <v>0</v>
      </c>
      <c r="P629" s="1">
        <f t="shared" si="358"/>
        <v>0</v>
      </c>
      <c r="Q629" s="1">
        <f t="shared" si="359"/>
        <v>0</v>
      </c>
      <c r="R629" s="1">
        <f t="shared" si="360"/>
        <v>0</v>
      </c>
      <c r="S629" s="1">
        <f t="shared" si="361"/>
        <v>0</v>
      </c>
      <c r="T629" s="1">
        <f t="shared" si="362"/>
        <v>0</v>
      </c>
      <c r="U629" s="1">
        <f t="shared" si="363"/>
        <v>0</v>
      </c>
      <c r="V629" s="1">
        <f t="shared" si="364"/>
        <v>0</v>
      </c>
      <c r="W629" s="1">
        <f t="shared" si="365"/>
        <v>0</v>
      </c>
      <c r="X629" s="1">
        <f t="shared" si="366"/>
        <v>0</v>
      </c>
      <c r="Y629" s="1">
        <f t="shared" si="367"/>
        <v>0</v>
      </c>
      <c r="Z629" s="1">
        <f t="shared" si="368"/>
        <v>0</v>
      </c>
      <c r="AA629" s="1">
        <f t="shared" si="369"/>
        <v>0</v>
      </c>
      <c r="AB629" s="1">
        <f t="shared" si="370"/>
        <v>0</v>
      </c>
      <c r="AC629" s="1">
        <f t="shared" si="371"/>
        <v>0</v>
      </c>
      <c r="AD629" s="1">
        <f t="shared" si="372"/>
        <v>0</v>
      </c>
      <c r="AE629" s="1">
        <f t="shared" si="373"/>
        <v>0</v>
      </c>
      <c r="AF629" s="1">
        <f t="shared" si="374"/>
        <v>30840000</v>
      </c>
      <c r="AG629" s="1">
        <f t="shared" si="375"/>
        <v>0</v>
      </c>
      <c r="AH629" s="1">
        <f t="shared" si="376"/>
        <v>30840000000</v>
      </c>
      <c r="AI629" s="1">
        <f t="shared" si="377"/>
        <v>-8182040.8163265288</v>
      </c>
      <c r="AJ629" s="1">
        <f t="shared" si="378"/>
        <v>0</v>
      </c>
      <c r="AK629" s="1">
        <f t="shared" si="379"/>
        <v>114548571428.57143</v>
      </c>
      <c r="AL629" s="1">
        <f t="shared" si="380"/>
        <v>-22657959.183673471</v>
      </c>
      <c r="AM629" s="1">
        <f t="shared" si="381"/>
        <v>0</v>
      </c>
      <c r="AN629" s="1">
        <f t="shared" si="382"/>
        <v>26434285714.285713</v>
      </c>
      <c r="AO629" s="1">
        <f t="shared" si="383"/>
        <v>0</v>
      </c>
      <c r="AP629" s="1">
        <f t="shared" si="384"/>
        <v>0</v>
      </c>
      <c r="AQ629" s="1">
        <f t="shared" si="385"/>
        <v>0</v>
      </c>
      <c r="AR629" s="1">
        <v>-3.1915520822595814E-3</v>
      </c>
    </row>
    <row r="630" spans="2:55" hidden="1">
      <c r="B630" s="7"/>
      <c r="L630" s="1">
        <v>28</v>
      </c>
      <c r="M630" s="1">
        <f t="shared" si="355"/>
        <v>0</v>
      </c>
      <c r="N630" s="1">
        <f t="shared" si="356"/>
        <v>0</v>
      </c>
      <c r="O630" s="1">
        <f t="shared" si="357"/>
        <v>0</v>
      </c>
      <c r="P630" s="1">
        <f t="shared" si="358"/>
        <v>0</v>
      </c>
      <c r="Q630" s="1">
        <f t="shared" si="359"/>
        <v>-71250</v>
      </c>
      <c r="R630" s="1">
        <f t="shared" si="360"/>
        <v>0</v>
      </c>
      <c r="S630" s="1">
        <f t="shared" si="361"/>
        <v>0</v>
      </c>
      <c r="T630" s="1">
        <f t="shared" si="362"/>
        <v>0</v>
      </c>
      <c r="U630" s="1">
        <f t="shared" si="363"/>
        <v>0</v>
      </c>
      <c r="V630" s="1">
        <f t="shared" si="364"/>
        <v>0</v>
      </c>
      <c r="W630" s="1">
        <f t="shared" si="365"/>
        <v>0</v>
      </c>
      <c r="X630" s="1">
        <f t="shared" si="366"/>
        <v>0</v>
      </c>
      <c r="Y630" s="1">
        <f t="shared" si="367"/>
        <v>0</v>
      </c>
      <c r="Z630" s="1">
        <f t="shared" si="368"/>
        <v>0</v>
      </c>
      <c r="AA630" s="1">
        <f t="shared" si="369"/>
        <v>0</v>
      </c>
      <c r="AB630" s="1">
        <f t="shared" si="370"/>
        <v>0</v>
      </c>
      <c r="AC630" s="1">
        <f t="shared" si="371"/>
        <v>0</v>
      </c>
      <c r="AD630" s="1">
        <f t="shared" si="372"/>
        <v>0</v>
      </c>
      <c r="AE630" s="1">
        <f t="shared" si="373"/>
        <v>0</v>
      </c>
      <c r="AF630" s="1">
        <f t="shared" si="374"/>
        <v>0</v>
      </c>
      <c r="AG630" s="1">
        <f t="shared" si="375"/>
        <v>0</v>
      </c>
      <c r="AH630" s="1">
        <f t="shared" si="376"/>
        <v>0</v>
      </c>
      <c r="AI630" s="1">
        <f t="shared" si="377"/>
        <v>-12947.405247813411</v>
      </c>
      <c r="AJ630" s="1">
        <f t="shared" si="378"/>
        <v>0</v>
      </c>
      <c r="AK630" s="1">
        <f t="shared" si="379"/>
        <v>-22657959.183673471</v>
      </c>
      <c r="AL630" s="1">
        <f t="shared" si="380"/>
        <v>94314.040325813112</v>
      </c>
      <c r="AM630" s="1">
        <f t="shared" si="381"/>
        <v>0</v>
      </c>
      <c r="AN630" s="1">
        <f t="shared" si="382"/>
        <v>-3436352.5354740247</v>
      </c>
      <c r="AO630" s="1">
        <f t="shared" si="383"/>
        <v>-10116.635077999708</v>
      </c>
      <c r="AP630" s="1">
        <f t="shared" si="384"/>
        <v>0</v>
      </c>
      <c r="AQ630" s="1">
        <f t="shared" si="385"/>
        <v>19221606.648199446</v>
      </c>
      <c r="AR630" s="1">
        <v>31.247885804210568</v>
      </c>
    </row>
    <row r="631" spans="2:55" hidden="1">
      <c r="B631" s="7"/>
      <c r="L631" s="1">
        <v>29</v>
      </c>
      <c r="M631" s="1">
        <f t="shared" si="355"/>
        <v>-100000</v>
      </c>
      <c r="N631" s="1">
        <f t="shared" si="356"/>
        <v>0</v>
      </c>
      <c r="O631" s="1">
        <f t="shared" si="357"/>
        <v>0</v>
      </c>
      <c r="P631" s="1">
        <f t="shared" si="358"/>
        <v>0</v>
      </c>
      <c r="Q631" s="1">
        <f t="shared" si="359"/>
        <v>0</v>
      </c>
      <c r="R631" s="1">
        <f t="shared" si="360"/>
        <v>0</v>
      </c>
      <c r="S631" s="1">
        <f t="shared" si="361"/>
        <v>0</v>
      </c>
      <c r="T631" s="1">
        <f t="shared" si="362"/>
        <v>0</v>
      </c>
      <c r="U631" s="1">
        <f t="shared" si="363"/>
        <v>0</v>
      </c>
      <c r="V631" s="1">
        <f t="shared" si="364"/>
        <v>0</v>
      </c>
      <c r="W631" s="1">
        <f t="shared" si="365"/>
        <v>0</v>
      </c>
      <c r="X631" s="1">
        <f t="shared" si="366"/>
        <v>0</v>
      </c>
      <c r="Y631" s="1">
        <f t="shared" si="367"/>
        <v>0</v>
      </c>
      <c r="Z631" s="1">
        <f t="shared" si="368"/>
        <v>0</v>
      </c>
      <c r="AA631" s="1">
        <f t="shared" si="369"/>
        <v>0</v>
      </c>
      <c r="AB631" s="1">
        <f t="shared" si="370"/>
        <v>0</v>
      </c>
      <c r="AC631" s="1">
        <f t="shared" si="371"/>
        <v>0</v>
      </c>
      <c r="AD631" s="1">
        <f t="shared" si="372"/>
        <v>0</v>
      </c>
      <c r="AE631" s="1">
        <f t="shared" si="373"/>
        <v>0</v>
      </c>
      <c r="AF631" s="1">
        <f t="shared" si="374"/>
        <v>0</v>
      </c>
      <c r="AG631" s="1">
        <f t="shared" si="375"/>
        <v>0</v>
      </c>
      <c r="AH631" s="1">
        <f t="shared" si="376"/>
        <v>0</v>
      </c>
      <c r="AI631" s="1">
        <f t="shared" si="377"/>
        <v>0</v>
      </c>
      <c r="AJ631" s="1">
        <f t="shared" si="378"/>
        <v>-482857.14285714284</v>
      </c>
      <c r="AK631" s="1">
        <f t="shared" si="379"/>
        <v>0</v>
      </c>
      <c r="AL631" s="1">
        <f t="shared" si="380"/>
        <v>0</v>
      </c>
      <c r="AM631" s="1">
        <f t="shared" si="381"/>
        <v>927593.98496240599</v>
      </c>
      <c r="AN631" s="1">
        <f t="shared" si="382"/>
        <v>0</v>
      </c>
      <c r="AO631" s="1">
        <f t="shared" si="383"/>
        <v>0</v>
      </c>
      <c r="AP631" s="1">
        <f t="shared" si="384"/>
        <v>-444736.84210526315</v>
      </c>
      <c r="AQ631" s="1">
        <f t="shared" si="385"/>
        <v>0</v>
      </c>
      <c r="AR631" s="1">
        <v>-6.0585852803340678</v>
      </c>
    </row>
    <row r="632" spans="2:55" hidden="1">
      <c r="B632" s="7"/>
      <c r="L632" s="1">
        <v>30</v>
      </c>
      <c r="M632" s="1">
        <f t="shared" si="355"/>
        <v>0</v>
      </c>
      <c r="N632" s="1">
        <f t="shared" si="356"/>
        <v>0</v>
      </c>
      <c r="O632" s="1">
        <f t="shared" si="357"/>
        <v>0</v>
      </c>
      <c r="P632" s="1">
        <f t="shared" si="358"/>
        <v>0</v>
      </c>
      <c r="Q632" s="1">
        <f t="shared" si="359"/>
        <v>0</v>
      </c>
      <c r="R632" s="1">
        <f t="shared" si="360"/>
        <v>0</v>
      </c>
      <c r="S632" s="1">
        <f t="shared" si="361"/>
        <v>0</v>
      </c>
      <c r="T632" s="1">
        <f t="shared" si="362"/>
        <v>0</v>
      </c>
      <c r="U632" s="1">
        <f t="shared" si="363"/>
        <v>0</v>
      </c>
      <c r="V632" s="1">
        <f t="shared" si="364"/>
        <v>0</v>
      </c>
      <c r="W632" s="1">
        <f t="shared" si="365"/>
        <v>0</v>
      </c>
      <c r="X632" s="1">
        <f t="shared" si="366"/>
        <v>0</v>
      </c>
      <c r="Y632" s="1">
        <f t="shared" si="367"/>
        <v>0</v>
      </c>
      <c r="Z632" s="1">
        <f t="shared" si="368"/>
        <v>0</v>
      </c>
      <c r="AA632" s="1">
        <f t="shared" si="369"/>
        <v>0</v>
      </c>
      <c r="AB632" s="1">
        <f t="shared" si="370"/>
        <v>0</v>
      </c>
      <c r="AC632" s="1">
        <f t="shared" si="371"/>
        <v>0</v>
      </c>
      <c r="AD632" s="1">
        <f t="shared" si="372"/>
        <v>0</v>
      </c>
      <c r="AE632" s="1">
        <f t="shared" si="373"/>
        <v>0</v>
      </c>
      <c r="AF632" s="1">
        <f t="shared" si="374"/>
        <v>0</v>
      </c>
      <c r="AG632" s="1">
        <f t="shared" si="375"/>
        <v>0</v>
      </c>
      <c r="AH632" s="1">
        <f t="shared" si="376"/>
        <v>0</v>
      </c>
      <c r="AI632" s="1">
        <f t="shared" si="377"/>
        <v>22657959.183673471</v>
      </c>
      <c r="AJ632" s="1">
        <f t="shared" si="378"/>
        <v>0</v>
      </c>
      <c r="AK632" s="1">
        <f t="shared" si="379"/>
        <v>26434285714.285713</v>
      </c>
      <c r="AL632" s="1">
        <f t="shared" si="380"/>
        <v>-3436352.5354740247</v>
      </c>
      <c r="AM632" s="1">
        <f t="shared" si="381"/>
        <v>0</v>
      </c>
      <c r="AN632" s="1">
        <f t="shared" si="382"/>
        <v>101563308270.6767</v>
      </c>
      <c r="AO632" s="1">
        <f t="shared" si="383"/>
        <v>-19221606.648199446</v>
      </c>
      <c r="AP632" s="1">
        <f t="shared" si="384"/>
        <v>0</v>
      </c>
      <c r="AQ632" s="1">
        <f t="shared" si="385"/>
        <v>24347368421.052631</v>
      </c>
      <c r="AR632" s="1">
        <v>-3.5922649006820597E-3</v>
      </c>
    </row>
    <row r="633" spans="2:55" hidden="1">
      <c r="B633" s="7"/>
      <c r="L633" s="1">
        <v>31</v>
      </c>
      <c r="M633" s="1">
        <f t="shared" si="355"/>
        <v>0</v>
      </c>
      <c r="N633" s="1">
        <f t="shared" si="356"/>
        <v>-71250</v>
      </c>
      <c r="O633" s="1">
        <f t="shared" si="357"/>
        <v>0</v>
      </c>
      <c r="P633" s="1">
        <f t="shared" si="358"/>
        <v>0</v>
      </c>
      <c r="Q633" s="1">
        <f t="shared" si="359"/>
        <v>-44035.354113345304</v>
      </c>
      <c r="R633" s="1">
        <f t="shared" si="360"/>
        <v>20916.793203839017</v>
      </c>
      <c r="S633" s="1">
        <f t="shared" si="361"/>
        <v>0</v>
      </c>
      <c r="T633" s="1">
        <f t="shared" si="362"/>
        <v>0</v>
      </c>
      <c r="U633" s="1">
        <f t="shared" si="363"/>
        <v>0</v>
      </c>
      <c r="V633" s="1">
        <f t="shared" si="364"/>
        <v>0</v>
      </c>
      <c r="W633" s="1">
        <f t="shared" si="365"/>
        <v>0</v>
      </c>
      <c r="X633" s="1">
        <f t="shared" si="366"/>
        <v>0</v>
      </c>
      <c r="Y633" s="1">
        <f t="shared" si="367"/>
        <v>0</v>
      </c>
      <c r="Z633" s="1">
        <f t="shared" si="368"/>
        <v>0</v>
      </c>
      <c r="AA633" s="1">
        <f t="shared" si="369"/>
        <v>0</v>
      </c>
      <c r="AB633" s="1">
        <f t="shared" si="370"/>
        <v>0</v>
      </c>
      <c r="AC633" s="1">
        <f t="shared" si="371"/>
        <v>0</v>
      </c>
      <c r="AD633" s="1">
        <f t="shared" si="372"/>
        <v>0</v>
      </c>
      <c r="AE633" s="1">
        <f t="shared" si="373"/>
        <v>0</v>
      </c>
      <c r="AF633" s="1">
        <f t="shared" si="374"/>
        <v>0</v>
      </c>
      <c r="AG633" s="1">
        <f t="shared" si="375"/>
        <v>0</v>
      </c>
      <c r="AH633" s="1">
        <f t="shared" si="376"/>
        <v>0</v>
      </c>
      <c r="AI633" s="1">
        <f t="shared" si="377"/>
        <v>0</v>
      </c>
      <c r="AJ633" s="1">
        <f t="shared" si="378"/>
        <v>0</v>
      </c>
      <c r="AK633" s="1">
        <f t="shared" si="379"/>
        <v>0</v>
      </c>
      <c r="AL633" s="1">
        <f t="shared" si="380"/>
        <v>-10116.635077999708</v>
      </c>
      <c r="AM633" s="1">
        <f t="shared" si="381"/>
        <v>0</v>
      </c>
      <c r="AN633" s="1">
        <f t="shared" si="382"/>
        <v>-19221606.648199446</v>
      </c>
      <c r="AO633" s="1">
        <f t="shared" si="383"/>
        <v>170324.04642114099</v>
      </c>
      <c r="AP633" s="1">
        <f t="shared" si="384"/>
        <v>460.01666105896948</v>
      </c>
      <c r="AQ633" s="1">
        <f t="shared" si="385"/>
        <v>-10547856.648199446</v>
      </c>
      <c r="AR633" s="1">
        <v>16.932387804201731</v>
      </c>
    </row>
    <row r="634" spans="2:55" hidden="1">
      <c r="B634" s="7"/>
      <c r="L634" s="1">
        <v>32</v>
      </c>
      <c r="M634" s="1">
        <f t="shared" si="355"/>
        <v>-60000</v>
      </c>
      <c r="N634" s="1">
        <f t="shared" si="356"/>
        <v>0</v>
      </c>
      <c r="O634" s="1">
        <f t="shared" si="357"/>
        <v>0</v>
      </c>
      <c r="P634" s="1">
        <f t="shared" si="358"/>
        <v>0</v>
      </c>
      <c r="Q634" s="1">
        <f t="shared" si="359"/>
        <v>20916.793203839017</v>
      </c>
      <c r="R634" s="1">
        <f t="shared" si="360"/>
        <v>-9935.4767718235325</v>
      </c>
      <c r="S634" s="1">
        <f t="shared" si="361"/>
        <v>0</v>
      </c>
      <c r="T634" s="1">
        <f t="shared" si="362"/>
        <v>0</v>
      </c>
      <c r="U634" s="1">
        <f t="shared" si="363"/>
        <v>0</v>
      </c>
      <c r="V634" s="1">
        <f t="shared" si="364"/>
        <v>0</v>
      </c>
      <c r="W634" s="1">
        <f t="shared" si="365"/>
        <v>0</v>
      </c>
      <c r="X634" s="1">
        <f t="shared" si="366"/>
        <v>0</v>
      </c>
      <c r="Y634" s="1">
        <f t="shared" si="367"/>
        <v>0</v>
      </c>
      <c r="Z634" s="1">
        <f t="shared" si="368"/>
        <v>0</v>
      </c>
      <c r="AA634" s="1">
        <f t="shared" si="369"/>
        <v>0</v>
      </c>
      <c r="AB634" s="1">
        <f t="shared" si="370"/>
        <v>0</v>
      </c>
      <c r="AC634" s="1">
        <f t="shared" si="371"/>
        <v>0</v>
      </c>
      <c r="AD634" s="1">
        <f t="shared" si="372"/>
        <v>0</v>
      </c>
      <c r="AE634" s="1">
        <f t="shared" si="373"/>
        <v>0</v>
      </c>
      <c r="AF634" s="1">
        <f t="shared" si="374"/>
        <v>0</v>
      </c>
      <c r="AG634" s="1">
        <f t="shared" si="375"/>
        <v>0</v>
      </c>
      <c r="AH634" s="1">
        <f t="shared" si="376"/>
        <v>0</v>
      </c>
      <c r="AI634" s="1">
        <f t="shared" si="377"/>
        <v>0</v>
      </c>
      <c r="AJ634" s="1">
        <f t="shared" si="378"/>
        <v>0</v>
      </c>
      <c r="AK634" s="1">
        <f t="shared" si="379"/>
        <v>0</v>
      </c>
      <c r="AL634" s="1">
        <f t="shared" si="380"/>
        <v>0</v>
      </c>
      <c r="AM634" s="1">
        <f t="shared" si="381"/>
        <v>-444736.84210526315</v>
      </c>
      <c r="AN634" s="1">
        <f t="shared" si="382"/>
        <v>0</v>
      </c>
      <c r="AO634" s="1">
        <f t="shared" si="383"/>
        <v>460.01666105896948</v>
      </c>
      <c r="AP634" s="1">
        <f t="shared" si="384"/>
        <v>887860.72380953562</v>
      </c>
      <c r="AQ634" s="1">
        <f t="shared" si="385"/>
        <v>0</v>
      </c>
      <c r="AR634" s="1">
        <v>-3.849704142011837</v>
      </c>
    </row>
    <row r="635" spans="2:55" hidden="1">
      <c r="B635" s="7"/>
      <c r="L635" s="1">
        <v>33</v>
      </c>
      <c r="M635" s="1">
        <f t="shared" si="355"/>
        <v>0</v>
      </c>
      <c r="N635" s="1">
        <f t="shared" si="356"/>
        <v>0</v>
      </c>
      <c r="O635" s="1">
        <f t="shared" si="357"/>
        <v>0</v>
      </c>
      <c r="P635" s="1">
        <f t="shared" si="358"/>
        <v>0</v>
      </c>
      <c r="Q635" s="1">
        <f t="shared" si="359"/>
        <v>0</v>
      </c>
      <c r="R635" s="1">
        <f t="shared" si="360"/>
        <v>0</v>
      </c>
      <c r="S635" s="1">
        <f t="shared" si="361"/>
        <v>0</v>
      </c>
      <c r="T635" s="1">
        <f t="shared" si="362"/>
        <v>0</v>
      </c>
      <c r="U635" s="1">
        <f t="shared" si="363"/>
        <v>0</v>
      </c>
      <c r="V635" s="1">
        <f t="shared" si="364"/>
        <v>0</v>
      </c>
      <c r="W635" s="1">
        <f t="shared" si="365"/>
        <v>0</v>
      </c>
      <c r="X635" s="1">
        <f t="shared" si="366"/>
        <v>0</v>
      </c>
      <c r="Y635" s="1">
        <f t="shared" si="367"/>
        <v>0</v>
      </c>
      <c r="Z635" s="1">
        <f t="shared" si="368"/>
        <v>0</v>
      </c>
      <c r="AA635" s="1">
        <f t="shared" si="369"/>
        <v>0</v>
      </c>
      <c r="AB635" s="1">
        <f t="shared" si="370"/>
        <v>0</v>
      </c>
      <c r="AC635" s="1">
        <f t="shared" si="371"/>
        <v>0</v>
      </c>
      <c r="AD635" s="1">
        <f t="shared" si="372"/>
        <v>0</v>
      </c>
      <c r="AE635" s="1">
        <f t="shared" si="373"/>
        <v>0</v>
      </c>
      <c r="AF635" s="1">
        <f t="shared" si="374"/>
        <v>0</v>
      </c>
      <c r="AG635" s="1">
        <f t="shared" si="375"/>
        <v>0</v>
      </c>
      <c r="AH635" s="1">
        <f t="shared" si="376"/>
        <v>0</v>
      </c>
      <c r="AI635" s="1">
        <f t="shared" si="377"/>
        <v>0</v>
      </c>
      <c r="AJ635" s="1">
        <f t="shared" si="378"/>
        <v>0</v>
      </c>
      <c r="AK635" s="1">
        <f t="shared" si="379"/>
        <v>0</v>
      </c>
      <c r="AL635" s="1">
        <f t="shared" si="380"/>
        <v>19221606.648199446</v>
      </c>
      <c r="AM635" s="1">
        <f t="shared" si="381"/>
        <v>0</v>
      </c>
      <c r="AN635" s="1">
        <f t="shared" si="382"/>
        <v>24347368421.052631</v>
      </c>
      <c r="AO635" s="1">
        <f t="shared" si="383"/>
        <v>-10547856.648199446</v>
      </c>
      <c r="AP635" s="1">
        <f t="shared" si="384"/>
        <v>0</v>
      </c>
      <c r="AQ635" s="1">
        <f t="shared" si="385"/>
        <v>83389736842.105255</v>
      </c>
      <c r="AR635" s="1">
        <v>-4.012148088157726E-3</v>
      </c>
    </row>
    <row r="636" spans="2:55" hidden="1">
      <c r="B636" s="7"/>
    </row>
    <row r="637" spans="2:55" hidden="1">
      <c r="B637" s="7"/>
      <c r="F637" s="4" t="s">
        <v>219</v>
      </c>
      <c r="L637" s="4" t="s">
        <v>220</v>
      </c>
      <c r="T637" s="1" t="s">
        <v>221</v>
      </c>
      <c r="AB637" s="4" t="s">
        <v>222</v>
      </c>
      <c r="AI637" s="1" t="s">
        <v>221</v>
      </c>
      <c r="AX637" s="4" t="s">
        <v>223</v>
      </c>
    </row>
    <row r="638" spans="2:55" hidden="1">
      <c r="B638" s="7"/>
      <c r="I638" s="1">
        <f>+I567</f>
        <v>0</v>
      </c>
      <c r="L638" s="1">
        <f t="shared" ref="L638:Q643" si="386">+Y355</f>
        <v>0</v>
      </c>
      <c r="M638" s="1">
        <f t="shared" si="386"/>
        <v>1</v>
      </c>
      <c r="N638" s="1">
        <f t="shared" si="386"/>
        <v>0</v>
      </c>
      <c r="O638" s="1">
        <f t="shared" si="386"/>
        <v>0</v>
      </c>
      <c r="P638" s="1">
        <f t="shared" si="386"/>
        <v>0</v>
      </c>
      <c r="Q638" s="1">
        <f t="shared" si="386"/>
        <v>0</v>
      </c>
      <c r="T638" s="1" cm="1">
        <f t="array" ref="T638:T643">MMULT(L638:Q643,I638:I643)</f>
        <v>0</v>
      </c>
      <c r="AB638" s="1">
        <f t="shared" ref="AB638:AG643" si="387">+Q355</f>
        <v>422500</v>
      </c>
      <c r="AC638" s="1">
        <f t="shared" si="387"/>
        <v>0</v>
      </c>
      <c r="AD638" s="1">
        <f t="shared" si="387"/>
        <v>0</v>
      </c>
      <c r="AE638" s="1">
        <f t="shared" si="387"/>
        <v>-422500</v>
      </c>
      <c r="AF638" s="1">
        <f t="shared" si="387"/>
        <v>0</v>
      </c>
      <c r="AG638" s="1">
        <f t="shared" si="387"/>
        <v>0</v>
      </c>
      <c r="AI638" s="1">
        <f>+T638</f>
        <v>0</v>
      </c>
      <c r="AL638" s="1" cm="1">
        <f t="array" ref="AL638:AL643">MMULT(AB638:AG643,AI638:AI643)</f>
        <v>94313.237909189658</v>
      </c>
      <c r="AQ638" s="13">
        <v>0</v>
      </c>
      <c r="AU638" s="1">
        <f>+AL638-AQ638</f>
        <v>94313.237909189658</v>
      </c>
      <c r="AW638" s="55">
        <f>+AU638</f>
        <v>94313.237909189658</v>
      </c>
      <c r="AX638" s="55"/>
      <c r="AY638" s="55"/>
      <c r="AZ638" s="55"/>
      <c r="BA638" s="55"/>
      <c r="BB638" s="55"/>
      <c r="BC638" s="1" t="s">
        <v>224</v>
      </c>
    </row>
    <row r="639" spans="2:55" hidden="1">
      <c r="B639" s="7"/>
      <c r="I639" s="1">
        <f t="shared" ref="I639:I643" si="388">+I568</f>
        <v>0</v>
      </c>
      <c r="L639" s="1">
        <f t="shared" si="386"/>
        <v>-1</v>
      </c>
      <c r="M639" s="1">
        <f t="shared" si="386"/>
        <v>0</v>
      </c>
      <c r="N639" s="1">
        <f t="shared" si="386"/>
        <v>0</v>
      </c>
      <c r="O639" s="1">
        <f t="shared" si="386"/>
        <v>0</v>
      </c>
      <c r="P639" s="1">
        <f t="shared" si="386"/>
        <v>0</v>
      </c>
      <c r="Q639" s="1">
        <f t="shared" si="386"/>
        <v>0</v>
      </c>
      <c r="T639" s="1">
        <v>0</v>
      </c>
      <c r="AB639" s="1">
        <f t="shared" si="387"/>
        <v>0</v>
      </c>
      <c r="AC639" s="1">
        <f t="shared" si="387"/>
        <v>2168.4375</v>
      </c>
      <c r="AD639" s="1">
        <f t="shared" si="387"/>
        <v>0</v>
      </c>
      <c r="AE639" s="1">
        <f t="shared" si="387"/>
        <v>0</v>
      </c>
      <c r="AF639" s="1">
        <f t="shared" si="387"/>
        <v>-2168.4375</v>
      </c>
      <c r="AG639" s="1">
        <f t="shared" si="387"/>
        <v>8673750</v>
      </c>
      <c r="AI639" s="1">
        <f t="shared" ref="AI639:AI643" si="389">+T639</f>
        <v>0</v>
      </c>
      <c r="AL639" s="1">
        <v>6457.0689821059641</v>
      </c>
      <c r="AQ639" s="13">
        <v>0</v>
      </c>
      <c r="AU639" s="1">
        <f t="shared" ref="AU639:AU643" si="390">+AL639-AQ639</f>
        <v>6457.0689821059641</v>
      </c>
      <c r="AW639" s="55">
        <f t="shared" ref="AW639:AW643" si="391">+AU639</f>
        <v>6457.0689821059641</v>
      </c>
      <c r="AX639" s="55"/>
      <c r="AY639" s="55"/>
      <c r="AZ639" s="55"/>
      <c r="BA639" s="55"/>
      <c r="BB639" s="55"/>
      <c r="BC639" s="1" t="s">
        <v>225</v>
      </c>
    </row>
    <row r="640" spans="2:55" hidden="1">
      <c r="B640" s="7"/>
      <c r="C640" s="14" t="s">
        <v>157</v>
      </c>
      <c r="D640" s="1">
        <v>1</v>
      </c>
      <c r="E640" s="1" t="s">
        <v>226</v>
      </c>
      <c r="I640" s="1">
        <f t="shared" si="388"/>
        <v>0</v>
      </c>
      <c r="K640" s="1" t="s">
        <v>183</v>
      </c>
      <c r="L640" s="1">
        <f t="shared" si="386"/>
        <v>0</v>
      </c>
      <c r="M640" s="1">
        <f t="shared" si="386"/>
        <v>0</v>
      </c>
      <c r="N640" s="1">
        <f t="shared" si="386"/>
        <v>1</v>
      </c>
      <c r="O640" s="1">
        <f t="shared" si="386"/>
        <v>0</v>
      </c>
      <c r="P640" s="1">
        <f t="shared" si="386"/>
        <v>0</v>
      </c>
      <c r="Q640" s="1">
        <f t="shared" si="386"/>
        <v>0</v>
      </c>
      <c r="S640" s="1" t="s">
        <v>171</v>
      </c>
      <c r="T640" s="1">
        <v>0</v>
      </c>
      <c r="X640" s="1" t="s">
        <v>227</v>
      </c>
      <c r="AB640" s="1">
        <f t="shared" si="387"/>
        <v>0</v>
      </c>
      <c r="AC640" s="1">
        <f t="shared" si="387"/>
        <v>0</v>
      </c>
      <c r="AD640" s="1">
        <f t="shared" si="387"/>
        <v>0</v>
      </c>
      <c r="AE640" s="1">
        <f t="shared" si="387"/>
        <v>0</v>
      </c>
      <c r="AF640" s="1">
        <f t="shared" si="387"/>
        <v>0</v>
      </c>
      <c r="AG640" s="1">
        <f t="shared" si="387"/>
        <v>0</v>
      </c>
      <c r="AH640" s="6" t="s">
        <v>183</v>
      </c>
      <c r="AI640" s="1">
        <f t="shared" si="389"/>
        <v>0</v>
      </c>
      <c r="AK640" s="1" t="s">
        <v>171</v>
      </c>
      <c r="AL640" s="1">
        <v>0</v>
      </c>
      <c r="AO640" s="1" t="s">
        <v>228</v>
      </c>
      <c r="AQ640" s="13">
        <v>0</v>
      </c>
      <c r="AU640" s="1">
        <f t="shared" si="390"/>
        <v>0</v>
      </c>
      <c r="AW640" s="55">
        <f t="shared" si="391"/>
        <v>0</v>
      </c>
      <c r="AX640" s="55"/>
      <c r="AY640" s="55"/>
      <c r="AZ640" s="55"/>
      <c r="BA640" s="55"/>
      <c r="BB640" s="55"/>
      <c r="BC640" s="1" t="s">
        <v>229</v>
      </c>
    </row>
    <row r="641" spans="2:55" hidden="1">
      <c r="B641" s="7"/>
      <c r="I641" s="1">
        <f t="shared" si="388"/>
        <v>18.203095868559359</v>
      </c>
      <c r="L641" s="1">
        <f t="shared" si="386"/>
        <v>0</v>
      </c>
      <c r="M641" s="1">
        <f t="shared" si="386"/>
        <v>0</v>
      </c>
      <c r="N641" s="1">
        <f t="shared" si="386"/>
        <v>0</v>
      </c>
      <c r="O641" s="1">
        <f t="shared" si="386"/>
        <v>0</v>
      </c>
      <c r="P641" s="1">
        <f t="shared" si="386"/>
        <v>1</v>
      </c>
      <c r="Q641" s="1">
        <f t="shared" si="386"/>
        <v>0</v>
      </c>
      <c r="T641" s="1">
        <v>-0.22322659860163233</v>
      </c>
      <c r="AB641" s="1">
        <f t="shared" si="387"/>
        <v>-422500</v>
      </c>
      <c r="AC641" s="1">
        <f t="shared" si="387"/>
        <v>0</v>
      </c>
      <c r="AD641" s="1">
        <f t="shared" si="387"/>
        <v>0</v>
      </c>
      <c r="AE641" s="1">
        <f t="shared" si="387"/>
        <v>422500</v>
      </c>
      <c r="AF641" s="1">
        <f t="shared" si="387"/>
        <v>0</v>
      </c>
      <c r="AG641" s="1">
        <f t="shared" si="387"/>
        <v>0</v>
      </c>
      <c r="AI641" s="1">
        <f t="shared" si="389"/>
        <v>-0.22322659860163233</v>
      </c>
      <c r="AL641" s="1">
        <v>-94313.237909189658</v>
      </c>
      <c r="AQ641" s="13">
        <v>0</v>
      </c>
      <c r="AU641" s="1">
        <f t="shared" si="390"/>
        <v>-94313.237909189658</v>
      </c>
      <c r="AW641" s="55">
        <f t="shared" si="391"/>
        <v>-94313.237909189658</v>
      </c>
      <c r="AX641" s="55"/>
      <c r="AY641" s="55"/>
      <c r="AZ641" s="55"/>
      <c r="BA641" s="55"/>
      <c r="BB641" s="55"/>
      <c r="BC641" s="1" t="s">
        <v>224</v>
      </c>
    </row>
    <row r="642" spans="2:55" hidden="1">
      <c r="B642" s="7"/>
      <c r="I642" s="1">
        <f t="shared" si="388"/>
        <v>-0.22322659860163233</v>
      </c>
      <c r="L642" s="1">
        <f t="shared" si="386"/>
        <v>0</v>
      </c>
      <c r="M642" s="1">
        <f t="shared" si="386"/>
        <v>0</v>
      </c>
      <c r="N642" s="1">
        <f t="shared" si="386"/>
        <v>0</v>
      </c>
      <c r="O642" s="1">
        <f t="shared" si="386"/>
        <v>-1</v>
      </c>
      <c r="P642" s="1">
        <f t="shared" si="386"/>
        <v>0</v>
      </c>
      <c r="Q642" s="1">
        <f t="shared" si="386"/>
        <v>0</v>
      </c>
      <c r="T642" s="1">
        <v>-18.203095868559359</v>
      </c>
      <c r="AB642" s="1">
        <f t="shared" si="387"/>
        <v>0</v>
      </c>
      <c r="AC642" s="1">
        <f t="shared" si="387"/>
        <v>-2168.4375</v>
      </c>
      <c r="AD642" s="1">
        <f t="shared" si="387"/>
        <v>0</v>
      </c>
      <c r="AE642" s="1">
        <f t="shared" si="387"/>
        <v>0</v>
      </c>
      <c r="AF642" s="1">
        <f t="shared" si="387"/>
        <v>2168.4375</v>
      </c>
      <c r="AG642" s="1">
        <f t="shared" si="387"/>
        <v>-8673750</v>
      </c>
      <c r="AI642" s="1">
        <f t="shared" si="389"/>
        <v>-18.203095868559359</v>
      </c>
      <c r="AL642" s="1">
        <v>-6457.0689821059641</v>
      </c>
      <c r="AQ642" s="13">
        <v>0</v>
      </c>
      <c r="AU642" s="1">
        <f t="shared" si="390"/>
        <v>-6457.0689821059641</v>
      </c>
      <c r="AW642" s="55">
        <f t="shared" si="391"/>
        <v>-6457.0689821059641</v>
      </c>
      <c r="AX642" s="55"/>
      <c r="AY642" s="55"/>
      <c r="AZ642" s="55"/>
      <c r="BA642" s="55"/>
      <c r="BB642" s="55"/>
      <c r="BC642" s="1" t="s">
        <v>225</v>
      </c>
    </row>
    <row r="643" spans="2:55" hidden="1">
      <c r="B643" s="7"/>
      <c r="I643" s="1">
        <f t="shared" si="388"/>
        <v>-3.8063359810201146E-3</v>
      </c>
      <c r="L643" s="1">
        <f t="shared" si="386"/>
        <v>0</v>
      </c>
      <c r="M643" s="1">
        <f t="shared" si="386"/>
        <v>0</v>
      </c>
      <c r="N643" s="1">
        <f t="shared" si="386"/>
        <v>0</v>
      </c>
      <c r="O643" s="1">
        <f t="shared" si="386"/>
        <v>0</v>
      </c>
      <c r="P643" s="1">
        <f t="shared" si="386"/>
        <v>0</v>
      </c>
      <c r="Q643" s="1">
        <f t="shared" si="386"/>
        <v>1</v>
      </c>
      <c r="T643" s="1">
        <v>-3.8063359810201146E-3</v>
      </c>
      <c r="AB643" s="1">
        <f t="shared" si="387"/>
        <v>0</v>
      </c>
      <c r="AC643" s="1">
        <f t="shared" si="387"/>
        <v>8673750</v>
      </c>
      <c r="AD643" s="1">
        <f t="shared" si="387"/>
        <v>0</v>
      </c>
      <c r="AE643" s="1">
        <f t="shared" si="387"/>
        <v>0</v>
      </c>
      <c r="AF643" s="1">
        <f t="shared" si="387"/>
        <v>-8673750</v>
      </c>
      <c r="AG643" s="1">
        <f t="shared" si="387"/>
        <v>34695000000</v>
      </c>
      <c r="AI643" s="1">
        <f t="shared" si="389"/>
        <v>-3.8063359810201146E-3</v>
      </c>
      <c r="AL643" s="1">
        <v>25828275.928423882</v>
      </c>
      <c r="AQ643" s="13">
        <v>0</v>
      </c>
      <c r="AU643" s="1">
        <f t="shared" si="390"/>
        <v>25828275.928423882</v>
      </c>
      <c r="AW643" s="55">
        <f t="shared" si="391"/>
        <v>25828275.928423882</v>
      </c>
      <c r="AX643" s="55"/>
      <c r="AY643" s="55"/>
      <c r="AZ643" s="55"/>
      <c r="BA643" s="55"/>
      <c r="BB643" s="55"/>
      <c r="BC643" s="1" t="s">
        <v>229</v>
      </c>
    </row>
    <row r="644" spans="2:55" hidden="1">
      <c r="B644" s="7"/>
    </row>
    <row r="645" spans="2:55" hidden="1">
      <c r="B645" s="7"/>
      <c r="I645" s="1">
        <f>+I570</f>
        <v>18.203095868559359</v>
      </c>
      <c r="L645" s="1">
        <f t="shared" ref="L645:Q650" si="392">+Y362</f>
        <v>0</v>
      </c>
      <c r="M645" s="1">
        <f t="shared" si="392"/>
        <v>1</v>
      </c>
      <c r="N645" s="1">
        <f t="shared" si="392"/>
        <v>0</v>
      </c>
      <c r="O645" s="1">
        <f t="shared" si="392"/>
        <v>0</v>
      </c>
      <c r="P645" s="1">
        <f t="shared" si="392"/>
        <v>0</v>
      </c>
      <c r="Q645" s="1">
        <f t="shared" si="392"/>
        <v>0</v>
      </c>
      <c r="T645" s="1" cm="1">
        <f t="array" ref="T645:T650">MMULT(L645:Q650,I645:I650)</f>
        <v>-0.22322659860163233</v>
      </c>
      <c r="AB645" s="1">
        <f t="shared" ref="AB645:AG650" si="393">+Q362</f>
        <v>444736.84210526315</v>
      </c>
      <c r="AC645" s="1">
        <f t="shared" si="393"/>
        <v>0</v>
      </c>
      <c r="AD645" s="1">
        <f t="shared" si="393"/>
        <v>0</v>
      </c>
      <c r="AE645" s="1">
        <f t="shared" si="393"/>
        <v>-444736.84210526315</v>
      </c>
      <c r="AF645" s="1">
        <f t="shared" si="393"/>
        <v>0</v>
      </c>
      <c r="AG645" s="1">
        <f t="shared" si="393"/>
        <v>0</v>
      </c>
      <c r="AI645" s="1">
        <f>+T645</f>
        <v>-0.22322659860163233</v>
      </c>
      <c r="AL645" s="1" cm="1">
        <f t="array" ref="AL645:AL650">MMULT(AB645:AG650,AI645:AI650)</f>
        <v>34313.237909189585</v>
      </c>
      <c r="AQ645" s="13">
        <v>0</v>
      </c>
      <c r="AU645" s="1">
        <f>+AL645-AQ645</f>
        <v>34313.237909189585</v>
      </c>
      <c r="AW645" s="55">
        <f>+AU645</f>
        <v>34313.237909189585</v>
      </c>
      <c r="AX645" s="55"/>
      <c r="AY645" s="55"/>
      <c r="AZ645" s="55"/>
      <c r="BA645" s="55"/>
      <c r="BB645" s="55"/>
      <c r="BC645" s="1" t="s">
        <v>224</v>
      </c>
    </row>
    <row r="646" spans="2:55" hidden="1">
      <c r="B646" s="7"/>
      <c r="I646" s="1">
        <f t="shared" ref="I646:I650" si="394">+I571</f>
        <v>-0.22322659860163233</v>
      </c>
      <c r="L646" s="1">
        <f t="shared" si="392"/>
        <v>-1</v>
      </c>
      <c r="M646" s="1">
        <f t="shared" si="392"/>
        <v>0</v>
      </c>
      <c r="N646" s="1">
        <f t="shared" si="392"/>
        <v>0</v>
      </c>
      <c r="O646" s="1">
        <f t="shared" si="392"/>
        <v>0</v>
      </c>
      <c r="P646" s="1">
        <f t="shared" si="392"/>
        <v>0</v>
      </c>
      <c r="Q646" s="1">
        <f t="shared" si="392"/>
        <v>0</v>
      </c>
      <c r="T646" s="1">
        <v>-18.203095868559359</v>
      </c>
      <c r="AB646" s="1">
        <f t="shared" si="393"/>
        <v>0</v>
      </c>
      <c r="AC646" s="1">
        <f t="shared" si="393"/>
        <v>10116.635077999708</v>
      </c>
      <c r="AD646" s="1">
        <f t="shared" si="393"/>
        <v>19221606.648199446</v>
      </c>
      <c r="AE646" s="1">
        <f t="shared" si="393"/>
        <v>0</v>
      </c>
      <c r="AF646" s="1">
        <f t="shared" si="393"/>
        <v>-10116.635077999708</v>
      </c>
      <c r="AG646" s="1">
        <f t="shared" si="393"/>
        <v>19221606.648199446</v>
      </c>
      <c r="AI646" s="1">
        <f t="shared" ref="AI646:AI650" si="395">+T646</f>
        <v>-18.203095868559359</v>
      </c>
      <c r="AL646" s="1">
        <v>-13004.981432413158</v>
      </c>
      <c r="AQ646" s="13">
        <v>0</v>
      </c>
      <c r="AU646" s="1">
        <f t="shared" ref="AU646:AU650" si="396">+AL646-AQ646</f>
        <v>-13004.981432413158</v>
      </c>
      <c r="AW646" s="55">
        <f t="shared" ref="AW646:AW650" si="397">+AU646</f>
        <v>-13004.981432413158</v>
      </c>
      <c r="AX646" s="55"/>
      <c r="AY646" s="55"/>
      <c r="AZ646" s="55"/>
      <c r="BA646" s="55"/>
      <c r="BB646" s="55"/>
      <c r="BC646" s="1" t="s">
        <v>225</v>
      </c>
    </row>
    <row r="647" spans="2:55" hidden="1">
      <c r="B647" s="7"/>
      <c r="C647" s="14" t="s">
        <v>157</v>
      </c>
      <c r="D647" s="1">
        <f>+D640+1</f>
        <v>2</v>
      </c>
      <c r="E647" s="1" t="s">
        <v>226</v>
      </c>
      <c r="I647" s="1">
        <f t="shared" si="394"/>
        <v>-3.8063359810201146E-3</v>
      </c>
      <c r="K647" s="1" t="s">
        <v>183</v>
      </c>
      <c r="L647" s="1">
        <f t="shared" si="392"/>
        <v>0</v>
      </c>
      <c r="M647" s="1">
        <f t="shared" si="392"/>
        <v>0</v>
      </c>
      <c r="N647" s="1">
        <f t="shared" si="392"/>
        <v>1</v>
      </c>
      <c r="O647" s="1">
        <f t="shared" si="392"/>
        <v>0</v>
      </c>
      <c r="P647" s="1">
        <f t="shared" si="392"/>
        <v>0</v>
      </c>
      <c r="Q647" s="1">
        <f t="shared" si="392"/>
        <v>0</v>
      </c>
      <c r="S647" s="1" t="s">
        <v>171</v>
      </c>
      <c r="T647" s="1">
        <v>-3.8063359810201146E-3</v>
      </c>
      <c r="X647" s="1" t="s">
        <v>227</v>
      </c>
      <c r="AB647" s="1">
        <f t="shared" si="393"/>
        <v>0</v>
      </c>
      <c r="AC647" s="1">
        <f t="shared" si="393"/>
        <v>19221606.648199446</v>
      </c>
      <c r="AD647" s="1">
        <f t="shared" si="393"/>
        <v>48694736842.105263</v>
      </c>
      <c r="AE647" s="1">
        <f t="shared" si="393"/>
        <v>0</v>
      </c>
      <c r="AF647" s="1">
        <f t="shared" si="393"/>
        <v>-19221606.648199446</v>
      </c>
      <c r="AG647" s="1">
        <f t="shared" si="393"/>
        <v>24347368421.052631</v>
      </c>
      <c r="AH647" s="6" t="s">
        <v>183</v>
      </c>
      <c r="AI647" s="1">
        <f t="shared" si="395"/>
        <v>-3.8063359810201146E-3</v>
      </c>
      <c r="AK647" s="1" t="s">
        <v>171</v>
      </c>
      <c r="AL647" s="1">
        <v>-25828275.928423956</v>
      </c>
      <c r="AO647" s="1" t="s">
        <v>228</v>
      </c>
      <c r="AQ647" s="13">
        <v>0</v>
      </c>
      <c r="AU647" s="1">
        <f t="shared" si="396"/>
        <v>-25828275.928423956</v>
      </c>
      <c r="AW647" s="55">
        <f t="shared" si="397"/>
        <v>-25828275.928423956</v>
      </c>
      <c r="AX647" s="55"/>
      <c r="AY647" s="55"/>
      <c r="AZ647" s="55"/>
      <c r="BA647" s="55"/>
      <c r="BB647" s="55"/>
      <c r="BC647" s="1" t="s">
        <v>229</v>
      </c>
    </row>
    <row r="648" spans="2:55" hidden="1">
      <c r="B648" s="7"/>
      <c r="I648" s="1">
        <f t="shared" si="394"/>
        <v>31.207050201061996</v>
      </c>
      <c r="L648" s="1">
        <f t="shared" si="392"/>
        <v>0</v>
      </c>
      <c r="M648" s="1">
        <f t="shared" si="392"/>
        <v>0</v>
      </c>
      <c r="N648" s="1">
        <f t="shared" si="392"/>
        <v>0</v>
      </c>
      <c r="O648" s="1">
        <f t="shared" si="392"/>
        <v>0</v>
      </c>
      <c r="P648" s="1">
        <f t="shared" si="392"/>
        <v>1</v>
      </c>
      <c r="Q648" s="1">
        <f t="shared" si="392"/>
        <v>0</v>
      </c>
      <c r="T648" s="1">
        <v>-0.30038062466963261</v>
      </c>
      <c r="AB648" s="1">
        <f t="shared" si="393"/>
        <v>-444736.84210526315</v>
      </c>
      <c r="AC648" s="1">
        <f t="shared" si="393"/>
        <v>0</v>
      </c>
      <c r="AD648" s="1">
        <f t="shared" si="393"/>
        <v>0</v>
      </c>
      <c r="AE648" s="1">
        <f t="shared" si="393"/>
        <v>444736.84210526315</v>
      </c>
      <c r="AF648" s="1">
        <f t="shared" si="393"/>
        <v>0</v>
      </c>
      <c r="AG648" s="1">
        <f t="shared" si="393"/>
        <v>0</v>
      </c>
      <c r="AI648" s="1">
        <f t="shared" si="395"/>
        <v>-0.30038062466963261</v>
      </c>
      <c r="AL648" s="1">
        <v>-34313.237909189585</v>
      </c>
      <c r="AQ648" s="13">
        <v>0</v>
      </c>
      <c r="AU648" s="1">
        <f t="shared" si="396"/>
        <v>-34313.237909189585</v>
      </c>
      <c r="AW648" s="55">
        <f t="shared" si="397"/>
        <v>-34313.237909189585</v>
      </c>
      <c r="AX648" s="55"/>
      <c r="AY648" s="55"/>
      <c r="AZ648" s="55"/>
      <c r="BA648" s="55"/>
      <c r="BB648" s="55"/>
      <c r="BC648" s="1" t="s">
        <v>224</v>
      </c>
    </row>
    <row r="649" spans="2:55" hidden="1">
      <c r="B649" s="7"/>
      <c r="I649" s="1">
        <f t="shared" si="394"/>
        <v>-0.30038062466963261</v>
      </c>
      <c r="L649" s="1">
        <f t="shared" si="392"/>
        <v>0</v>
      </c>
      <c r="M649" s="1">
        <f t="shared" si="392"/>
        <v>0</v>
      </c>
      <c r="N649" s="1">
        <f t="shared" si="392"/>
        <v>0</v>
      </c>
      <c r="O649" s="1">
        <f t="shared" si="392"/>
        <v>-1</v>
      </c>
      <c r="P649" s="1">
        <f t="shared" si="392"/>
        <v>0</v>
      </c>
      <c r="Q649" s="1">
        <f t="shared" si="392"/>
        <v>0</v>
      </c>
      <c r="T649" s="1">
        <v>-31.207050201061996</v>
      </c>
      <c r="AB649" s="1">
        <f t="shared" si="393"/>
        <v>0</v>
      </c>
      <c r="AC649" s="1">
        <f t="shared" si="393"/>
        <v>-10116.635077999708</v>
      </c>
      <c r="AD649" s="1">
        <f t="shared" si="393"/>
        <v>-19221606.648199446</v>
      </c>
      <c r="AE649" s="1">
        <f t="shared" si="393"/>
        <v>0</v>
      </c>
      <c r="AF649" s="1">
        <f t="shared" si="393"/>
        <v>10116.635077999708</v>
      </c>
      <c r="AG649" s="1">
        <f t="shared" si="393"/>
        <v>-19221606.648199446</v>
      </c>
      <c r="AI649" s="1">
        <f t="shared" si="395"/>
        <v>-31.207050201061996</v>
      </c>
      <c r="AL649" s="1">
        <v>13004.981432413158</v>
      </c>
      <c r="AQ649" s="13">
        <v>0</v>
      </c>
      <c r="AU649" s="1">
        <f t="shared" si="396"/>
        <v>13004.981432413158</v>
      </c>
      <c r="AW649" s="55">
        <f t="shared" si="397"/>
        <v>13004.981432413158</v>
      </c>
      <c r="AX649" s="55"/>
      <c r="AY649" s="55"/>
      <c r="AZ649" s="55"/>
      <c r="BA649" s="55"/>
      <c r="BB649" s="55"/>
      <c r="BC649" s="1" t="s">
        <v>225</v>
      </c>
    </row>
    <row r="650" spans="2:55" hidden="1">
      <c r="B650" s="7"/>
      <c r="I650" s="1">
        <f t="shared" si="394"/>
        <v>-3.7144319043666755E-3</v>
      </c>
      <c r="L650" s="1">
        <f t="shared" si="392"/>
        <v>0</v>
      </c>
      <c r="M650" s="1">
        <f t="shared" si="392"/>
        <v>0</v>
      </c>
      <c r="N650" s="1">
        <f t="shared" si="392"/>
        <v>0</v>
      </c>
      <c r="O650" s="1">
        <f t="shared" si="392"/>
        <v>0</v>
      </c>
      <c r="P650" s="1">
        <f t="shared" si="392"/>
        <v>0</v>
      </c>
      <c r="Q650" s="1">
        <f t="shared" si="392"/>
        <v>1</v>
      </c>
      <c r="T650" s="1">
        <v>-3.7144319043666755E-3</v>
      </c>
      <c r="AB650" s="1">
        <f t="shared" si="393"/>
        <v>0</v>
      </c>
      <c r="AC650" s="1">
        <f t="shared" si="393"/>
        <v>19221606.648199446</v>
      </c>
      <c r="AD650" s="1">
        <f t="shared" si="393"/>
        <v>24347368421.052631</v>
      </c>
      <c r="AE650" s="1">
        <f t="shared" si="393"/>
        <v>0</v>
      </c>
      <c r="AF650" s="1">
        <f t="shared" si="393"/>
        <v>-19221606.648199446</v>
      </c>
      <c r="AG650" s="1">
        <f t="shared" si="393"/>
        <v>48694736842.105263</v>
      </c>
      <c r="AI650" s="1">
        <f t="shared" si="395"/>
        <v>-3.7144319043666755E-3</v>
      </c>
      <c r="AL650" s="1">
        <v>-23590653.514745981</v>
      </c>
      <c r="AQ650" s="13">
        <v>0</v>
      </c>
      <c r="AU650" s="1">
        <f t="shared" si="396"/>
        <v>-23590653.514745981</v>
      </c>
      <c r="AW650" s="55">
        <f t="shared" si="397"/>
        <v>-23590653.514745981</v>
      </c>
      <c r="AX650" s="55"/>
      <c r="AY650" s="55"/>
      <c r="AZ650" s="55"/>
      <c r="BA650" s="55"/>
      <c r="BB650" s="55"/>
      <c r="BC650" s="1" t="s">
        <v>229</v>
      </c>
    </row>
    <row r="651" spans="2:55" hidden="1">
      <c r="B651" s="7"/>
    </row>
    <row r="652" spans="2:55" hidden="1">
      <c r="B652" s="7"/>
      <c r="I652" s="1">
        <f>+I573</f>
        <v>31.207050201061996</v>
      </c>
      <c r="L652" s="1">
        <f t="shared" ref="L652:Q657" si="398">+Y369</f>
        <v>0</v>
      </c>
      <c r="M652" s="1">
        <f t="shared" si="398"/>
        <v>1</v>
      </c>
      <c r="N652" s="1">
        <f t="shared" si="398"/>
        <v>0</v>
      </c>
      <c r="O652" s="1">
        <f t="shared" si="398"/>
        <v>0</v>
      </c>
      <c r="P652" s="1">
        <f t="shared" si="398"/>
        <v>0</v>
      </c>
      <c r="Q652" s="1">
        <f t="shared" si="398"/>
        <v>0</v>
      </c>
      <c r="T652" s="1" cm="1">
        <f t="array" ref="T652:T657">MMULT(L652:Q657,I652:I657)</f>
        <v>-0.30038062466963261</v>
      </c>
      <c r="AB652" s="1">
        <f t="shared" ref="AB652:AG657" si="399">+Q369</f>
        <v>482857.14285714284</v>
      </c>
      <c r="AC652" s="1">
        <f t="shared" si="399"/>
        <v>0</v>
      </c>
      <c r="AD652" s="1">
        <f t="shared" si="399"/>
        <v>0</v>
      </c>
      <c r="AE652" s="1">
        <f t="shared" si="399"/>
        <v>-482857.14285714284</v>
      </c>
      <c r="AF652" s="1">
        <f t="shared" si="399"/>
        <v>0</v>
      </c>
      <c r="AG652" s="1">
        <f t="shared" si="399"/>
        <v>0</v>
      </c>
      <c r="AI652" s="1">
        <f>+T652</f>
        <v>-0.30038062466963261</v>
      </c>
      <c r="AL652" s="1" cm="1">
        <f t="array" ref="AL652:AL657">MMULT(AB652:AG657,AI652:AI657)</f>
        <v>372806.83258214267</v>
      </c>
      <c r="AQ652" s="13">
        <v>0</v>
      </c>
      <c r="AU652" s="1">
        <f>+AL652-AQ652</f>
        <v>372806.83258214267</v>
      </c>
      <c r="AW652" s="55">
        <f>+AU652</f>
        <v>372806.83258214267</v>
      </c>
      <c r="AX652" s="55"/>
      <c r="AY652" s="55"/>
      <c r="AZ652" s="55"/>
      <c r="BA652" s="55"/>
      <c r="BB652" s="55"/>
      <c r="BC652" s="1" t="s">
        <v>224</v>
      </c>
    </row>
    <row r="653" spans="2:55" hidden="1">
      <c r="B653" s="7"/>
      <c r="I653" s="1">
        <f t="shared" ref="I653:I657" si="400">+I574</f>
        <v>-0.30038062466963261</v>
      </c>
      <c r="L653" s="1">
        <f t="shared" si="398"/>
        <v>-1</v>
      </c>
      <c r="M653" s="1">
        <f t="shared" si="398"/>
        <v>0</v>
      </c>
      <c r="N653" s="1">
        <f t="shared" si="398"/>
        <v>0</v>
      </c>
      <c r="O653" s="1">
        <f t="shared" si="398"/>
        <v>0</v>
      </c>
      <c r="P653" s="1">
        <f t="shared" si="398"/>
        <v>0</v>
      </c>
      <c r="Q653" s="1">
        <f t="shared" si="398"/>
        <v>0</v>
      </c>
      <c r="T653" s="1">
        <v>-31.207050201061996</v>
      </c>
      <c r="AB653" s="1">
        <f t="shared" si="399"/>
        <v>0</v>
      </c>
      <c r="AC653" s="1">
        <f t="shared" si="399"/>
        <v>12947.405247813411</v>
      </c>
      <c r="AD653" s="1">
        <f t="shared" si="399"/>
        <v>22657959.183673471</v>
      </c>
      <c r="AE653" s="1">
        <f t="shared" si="399"/>
        <v>0</v>
      </c>
      <c r="AF653" s="1">
        <f t="shared" si="399"/>
        <v>-12947.405247813411</v>
      </c>
      <c r="AG653" s="1">
        <f t="shared" si="399"/>
        <v>22657959.183673471</v>
      </c>
      <c r="AI653" s="1">
        <f t="shared" ref="AI653:AI657" si="401">+T653</f>
        <v>-31.207050201061996</v>
      </c>
      <c r="AL653" s="1">
        <v>18028.761596361292</v>
      </c>
      <c r="AQ653" s="13">
        <v>0</v>
      </c>
      <c r="AU653" s="1">
        <f t="shared" ref="AU653:AU657" si="402">+AL653-AQ653</f>
        <v>18028.761596361292</v>
      </c>
      <c r="AW653" s="55">
        <f t="shared" ref="AW653:AW657" si="403">+AU653</f>
        <v>18028.761596361292</v>
      </c>
      <c r="AX653" s="55"/>
      <c r="AY653" s="55"/>
      <c r="AZ653" s="55"/>
      <c r="BA653" s="55"/>
      <c r="BB653" s="55"/>
      <c r="BC653" s="1" t="s">
        <v>225</v>
      </c>
    </row>
    <row r="654" spans="2:55" hidden="1">
      <c r="B654" s="7"/>
      <c r="C654" s="14" t="s">
        <v>157</v>
      </c>
      <c r="D654" s="1">
        <f>+D647+1</f>
        <v>3</v>
      </c>
      <c r="E654" s="1" t="s">
        <v>226</v>
      </c>
      <c r="I654" s="1">
        <f t="shared" si="400"/>
        <v>-3.7144319043666755E-3</v>
      </c>
      <c r="K654" s="1" t="s">
        <v>183</v>
      </c>
      <c r="L654" s="1">
        <f t="shared" si="398"/>
        <v>0</v>
      </c>
      <c r="M654" s="1">
        <f t="shared" si="398"/>
        <v>0</v>
      </c>
      <c r="N654" s="1">
        <f t="shared" si="398"/>
        <v>1</v>
      </c>
      <c r="O654" s="1">
        <f t="shared" si="398"/>
        <v>0</v>
      </c>
      <c r="P654" s="1">
        <f t="shared" si="398"/>
        <v>0</v>
      </c>
      <c r="Q654" s="1">
        <f t="shared" si="398"/>
        <v>0</v>
      </c>
      <c r="S654" s="1" t="s">
        <v>171</v>
      </c>
      <c r="T654" s="1">
        <v>-3.7144319043666755E-3</v>
      </c>
      <c r="X654" s="1" t="s">
        <v>227</v>
      </c>
      <c r="AB654" s="1">
        <f t="shared" si="399"/>
        <v>0</v>
      </c>
      <c r="AC654" s="1">
        <f t="shared" si="399"/>
        <v>22657959.183673471</v>
      </c>
      <c r="AD654" s="1">
        <f t="shared" si="399"/>
        <v>52868571428.571426</v>
      </c>
      <c r="AE654" s="1">
        <f t="shared" si="399"/>
        <v>0</v>
      </c>
      <c r="AF654" s="1">
        <f t="shared" si="399"/>
        <v>-22657959.183673471</v>
      </c>
      <c r="AG654" s="1">
        <f t="shared" si="399"/>
        <v>26434285714.285713</v>
      </c>
      <c r="AH654" s="6" t="s">
        <v>183</v>
      </c>
      <c r="AI654" s="1">
        <f t="shared" si="401"/>
        <v>-3.7144319043666755E-3</v>
      </c>
      <c r="AK654" s="1" t="s">
        <v>171</v>
      </c>
      <c r="AL654" s="1">
        <v>23590653.514745802</v>
      </c>
      <c r="AO654" s="1" t="s">
        <v>228</v>
      </c>
      <c r="AQ654" s="13">
        <v>0</v>
      </c>
      <c r="AU654" s="1">
        <f t="shared" si="402"/>
        <v>23590653.514745802</v>
      </c>
      <c r="AW654" s="55">
        <f t="shared" si="403"/>
        <v>23590653.514745802</v>
      </c>
      <c r="AX654" s="55"/>
      <c r="AY654" s="55"/>
      <c r="AZ654" s="55"/>
      <c r="BA654" s="55"/>
      <c r="BB654" s="55"/>
      <c r="BC654" s="1" t="s">
        <v>229</v>
      </c>
    </row>
    <row r="655" spans="2:55" hidden="1">
      <c r="B655" s="7"/>
      <c r="I655" s="1">
        <f t="shared" si="400"/>
        <v>44.546131412472015</v>
      </c>
      <c r="L655" s="1">
        <f t="shared" si="398"/>
        <v>0</v>
      </c>
      <c r="M655" s="1">
        <f t="shared" si="398"/>
        <v>0</v>
      </c>
      <c r="N655" s="1">
        <f t="shared" si="398"/>
        <v>0</v>
      </c>
      <c r="O655" s="1">
        <f t="shared" si="398"/>
        <v>0</v>
      </c>
      <c r="P655" s="1">
        <f t="shared" si="398"/>
        <v>1</v>
      </c>
      <c r="Q655" s="1">
        <f t="shared" si="398"/>
        <v>0</v>
      </c>
      <c r="T655" s="1">
        <v>-1.0724657809048392</v>
      </c>
      <c r="AB655" s="1">
        <f t="shared" si="399"/>
        <v>-482857.14285714284</v>
      </c>
      <c r="AC655" s="1">
        <f t="shared" si="399"/>
        <v>0</v>
      </c>
      <c r="AD655" s="1">
        <f t="shared" si="399"/>
        <v>0</v>
      </c>
      <c r="AE655" s="1">
        <f t="shared" si="399"/>
        <v>482857.14285714284</v>
      </c>
      <c r="AF655" s="1">
        <f t="shared" si="399"/>
        <v>0</v>
      </c>
      <c r="AG655" s="1">
        <f t="shared" si="399"/>
        <v>0</v>
      </c>
      <c r="AI655" s="1">
        <f t="shared" si="401"/>
        <v>-1.0724657809048392</v>
      </c>
      <c r="AL655" s="1">
        <v>-372806.83258214267</v>
      </c>
      <c r="AQ655" s="13">
        <v>0</v>
      </c>
      <c r="AU655" s="1">
        <f t="shared" si="402"/>
        <v>-372806.83258214267</v>
      </c>
      <c r="AW655" s="55">
        <f t="shared" si="403"/>
        <v>-372806.83258214267</v>
      </c>
      <c r="AX655" s="55"/>
      <c r="AY655" s="55"/>
      <c r="AZ655" s="55"/>
      <c r="BA655" s="55"/>
      <c r="BB655" s="55"/>
      <c r="BC655" s="1" t="s">
        <v>224</v>
      </c>
    </row>
    <row r="656" spans="2:55" hidden="1">
      <c r="B656" s="7"/>
      <c r="I656" s="1">
        <f t="shared" si="400"/>
        <v>-1.0724657809048392</v>
      </c>
      <c r="L656" s="1">
        <f t="shared" si="398"/>
        <v>0</v>
      </c>
      <c r="M656" s="1">
        <f t="shared" si="398"/>
        <v>0</v>
      </c>
      <c r="N656" s="1">
        <f t="shared" si="398"/>
        <v>0</v>
      </c>
      <c r="O656" s="1">
        <f t="shared" si="398"/>
        <v>-1</v>
      </c>
      <c r="P656" s="1">
        <f t="shared" si="398"/>
        <v>0</v>
      </c>
      <c r="Q656" s="1">
        <f t="shared" si="398"/>
        <v>0</v>
      </c>
      <c r="T656" s="1">
        <v>-44.546131412472015</v>
      </c>
      <c r="AB656" s="1">
        <f t="shared" si="399"/>
        <v>0</v>
      </c>
      <c r="AC656" s="1">
        <f t="shared" si="399"/>
        <v>-12947.405247813411</v>
      </c>
      <c r="AD656" s="1">
        <f t="shared" si="399"/>
        <v>-22657959.183673471</v>
      </c>
      <c r="AE656" s="1">
        <f t="shared" si="399"/>
        <v>0</v>
      </c>
      <c r="AF656" s="1">
        <f t="shared" si="399"/>
        <v>12947.405247813411</v>
      </c>
      <c r="AG656" s="1">
        <f t="shared" si="399"/>
        <v>-22657959.183673471</v>
      </c>
      <c r="AI656" s="1">
        <f t="shared" si="401"/>
        <v>-44.546131412472015</v>
      </c>
      <c r="AL656" s="1">
        <v>-18028.761596361292</v>
      </c>
      <c r="AQ656" s="13">
        <v>0</v>
      </c>
      <c r="AU656" s="1">
        <f t="shared" si="402"/>
        <v>-18028.761596361292</v>
      </c>
      <c r="AW656" s="55">
        <f t="shared" si="403"/>
        <v>-18028.761596361292</v>
      </c>
      <c r="AX656" s="55"/>
      <c r="AY656" s="55"/>
      <c r="AZ656" s="55"/>
      <c r="BA656" s="55"/>
      <c r="BB656" s="55"/>
      <c r="BC656" s="1" t="s">
        <v>225</v>
      </c>
    </row>
    <row r="657" spans="2:55" hidden="1">
      <c r="B657" s="7"/>
      <c r="I657" s="1">
        <f t="shared" si="400"/>
        <v>-3.1122080073475869E-3</v>
      </c>
      <c r="L657" s="1">
        <f t="shared" si="398"/>
        <v>0</v>
      </c>
      <c r="M657" s="1">
        <f t="shared" si="398"/>
        <v>0</v>
      </c>
      <c r="N657" s="1">
        <f t="shared" si="398"/>
        <v>0</v>
      </c>
      <c r="O657" s="1">
        <f t="shared" si="398"/>
        <v>0</v>
      </c>
      <c r="P657" s="1">
        <f t="shared" si="398"/>
        <v>0</v>
      </c>
      <c r="Q657" s="1">
        <f t="shared" si="398"/>
        <v>1</v>
      </c>
      <c r="T657" s="1">
        <v>-3.1122080073475869E-3</v>
      </c>
      <c r="AB657" s="1">
        <f t="shared" si="399"/>
        <v>0</v>
      </c>
      <c r="AC657" s="1">
        <f t="shared" si="399"/>
        <v>22657959.183673471</v>
      </c>
      <c r="AD657" s="1">
        <f t="shared" si="399"/>
        <v>26434285714.285713</v>
      </c>
      <c r="AE657" s="1">
        <f t="shared" si="399"/>
        <v>0</v>
      </c>
      <c r="AF657" s="1">
        <f t="shared" si="399"/>
        <v>-22657959.183673471</v>
      </c>
      <c r="AG657" s="1">
        <f t="shared" si="399"/>
        <v>52868571428.571426</v>
      </c>
      <c r="AI657" s="1">
        <f t="shared" si="401"/>
        <v>-3.1122080073475869E-3</v>
      </c>
      <c r="AL657" s="1">
        <v>39510012.072518885</v>
      </c>
      <c r="AQ657" s="13">
        <v>0</v>
      </c>
      <c r="AU657" s="1">
        <f t="shared" si="402"/>
        <v>39510012.072518885</v>
      </c>
      <c r="AW657" s="55">
        <f t="shared" si="403"/>
        <v>39510012.072518885</v>
      </c>
      <c r="AX657" s="55"/>
      <c r="AY657" s="55"/>
      <c r="AZ657" s="55"/>
      <c r="BA657" s="55"/>
      <c r="BB657" s="55"/>
      <c r="BC657" s="1" t="s">
        <v>229</v>
      </c>
    </row>
    <row r="658" spans="2:55" hidden="1">
      <c r="B658" s="7"/>
    </row>
    <row r="659" spans="2:55" hidden="1">
      <c r="B659" s="7"/>
      <c r="I659" s="1">
        <f>+I576</f>
        <v>44.546131412472015</v>
      </c>
      <c r="L659" s="1">
        <f t="shared" ref="L659:Q664" si="404">+Y376</f>
        <v>0</v>
      </c>
      <c r="M659" s="1">
        <f t="shared" si="404"/>
        <v>1</v>
      </c>
      <c r="N659" s="1">
        <f t="shared" si="404"/>
        <v>0</v>
      </c>
      <c r="O659" s="1">
        <f t="shared" si="404"/>
        <v>0</v>
      </c>
      <c r="P659" s="1">
        <f t="shared" si="404"/>
        <v>0</v>
      </c>
      <c r="Q659" s="1">
        <f t="shared" si="404"/>
        <v>0</v>
      </c>
      <c r="T659" s="1" cm="1">
        <f t="array" ref="T659:T664">MMULT(L659:Q664,I659:I664)</f>
        <v>-1.0724657809048392</v>
      </c>
      <c r="AB659" s="1">
        <f t="shared" ref="AB659:AG664" si="405">+Q376</f>
        <v>563333.33333333337</v>
      </c>
      <c r="AC659" s="1">
        <f t="shared" si="405"/>
        <v>0</v>
      </c>
      <c r="AD659" s="1">
        <f t="shared" si="405"/>
        <v>0</v>
      </c>
      <c r="AE659" s="1">
        <f t="shared" si="405"/>
        <v>-563333.33333333337</v>
      </c>
      <c r="AF659" s="1">
        <f t="shared" si="405"/>
        <v>0</v>
      </c>
      <c r="AG659" s="1">
        <f t="shared" si="405"/>
        <v>0</v>
      </c>
      <c r="AI659" s="1">
        <f>+T659</f>
        <v>-1.0724657809048392</v>
      </c>
      <c r="AL659" s="1" cm="1">
        <f t="array" ref="AL659:AL664">MMULT(AB659:AG664,AI659:AI664)</f>
        <v>232806.83258214314</v>
      </c>
      <c r="AQ659" s="13">
        <v>0</v>
      </c>
      <c r="AU659" s="1">
        <f>+AL659-AQ659</f>
        <v>232806.83258214314</v>
      </c>
      <c r="AW659" s="55">
        <f>+AU659</f>
        <v>232806.83258214314</v>
      </c>
      <c r="AX659" s="55"/>
      <c r="AY659" s="55"/>
      <c r="AZ659" s="55"/>
      <c r="BA659" s="55"/>
      <c r="BB659" s="55"/>
      <c r="BC659" s="1" t="s">
        <v>224</v>
      </c>
    </row>
    <row r="660" spans="2:55" hidden="1">
      <c r="B660" s="7"/>
      <c r="I660" s="1">
        <f t="shared" ref="I660:I664" si="406">+I577</f>
        <v>-1.0724657809048392</v>
      </c>
      <c r="L660" s="1">
        <f t="shared" si="404"/>
        <v>-1</v>
      </c>
      <c r="M660" s="1">
        <f t="shared" si="404"/>
        <v>0</v>
      </c>
      <c r="N660" s="1">
        <f t="shared" si="404"/>
        <v>0</v>
      </c>
      <c r="O660" s="1">
        <f t="shared" si="404"/>
        <v>0</v>
      </c>
      <c r="P660" s="1">
        <f t="shared" si="404"/>
        <v>0</v>
      </c>
      <c r="Q660" s="1">
        <f t="shared" si="404"/>
        <v>0</v>
      </c>
      <c r="T660" s="1">
        <v>-44.546131412472015</v>
      </c>
      <c r="AB660" s="1">
        <f t="shared" si="405"/>
        <v>0</v>
      </c>
      <c r="AC660" s="1">
        <f t="shared" si="405"/>
        <v>20560</v>
      </c>
      <c r="AD660" s="1">
        <f t="shared" si="405"/>
        <v>30840000</v>
      </c>
      <c r="AE660" s="1">
        <f t="shared" si="405"/>
        <v>0</v>
      </c>
      <c r="AF660" s="1">
        <f t="shared" si="405"/>
        <v>-20560</v>
      </c>
      <c r="AG660" s="1">
        <f t="shared" si="405"/>
        <v>30840000</v>
      </c>
      <c r="AI660" s="1">
        <f t="shared" ref="AI660:AI664" si="407">+T660</f>
        <v>-44.546131412472015</v>
      </c>
      <c r="AL660" s="1">
        <v>-18941.605024317556</v>
      </c>
      <c r="AQ660" s="13">
        <v>0</v>
      </c>
      <c r="AU660" s="1">
        <f t="shared" ref="AU660:AU664" si="408">+AL660-AQ660</f>
        <v>-18941.605024317556</v>
      </c>
      <c r="AW660" s="55">
        <f t="shared" ref="AW660:AW664" si="409">+AU660</f>
        <v>-18941.605024317556</v>
      </c>
      <c r="AX660" s="55"/>
      <c r="AY660" s="55"/>
      <c r="AZ660" s="55"/>
      <c r="BA660" s="55"/>
      <c r="BB660" s="55"/>
      <c r="BC660" s="1" t="s">
        <v>225</v>
      </c>
    </row>
    <row r="661" spans="2:55" hidden="1">
      <c r="B661" s="7"/>
      <c r="C661" s="14" t="s">
        <v>157</v>
      </c>
      <c r="D661" s="1">
        <f>+D654+1</f>
        <v>4</v>
      </c>
      <c r="E661" s="1" t="s">
        <v>226</v>
      </c>
      <c r="I661" s="1">
        <f t="shared" si="406"/>
        <v>-3.1122080073475869E-3</v>
      </c>
      <c r="K661" s="1" t="s">
        <v>183</v>
      </c>
      <c r="L661" s="1">
        <f t="shared" si="404"/>
        <v>0</v>
      </c>
      <c r="M661" s="1">
        <f t="shared" si="404"/>
        <v>0</v>
      </c>
      <c r="N661" s="1">
        <f t="shared" si="404"/>
        <v>1</v>
      </c>
      <c r="O661" s="1">
        <f t="shared" si="404"/>
        <v>0</v>
      </c>
      <c r="P661" s="1">
        <f t="shared" si="404"/>
        <v>0</v>
      </c>
      <c r="Q661" s="1">
        <f t="shared" si="404"/>
        <v>0</v>
      </c>
      <c r="S661" s="1" t="s">
        <v>171</v>
      </c>
      <c r="T661" s="1">
        <v>-3.1122080073475869E-3</v>
      </c>
      <c r="X661" s="1" t="s">
        <v>227</v>
      </c>
      <c r="AB661" s="1">
        <f t="shared" si="405"/>
        <v>0</v>
      </c>
      <c r="AC661" s="1">
        <f t="shared" si="405"/>
        <v>30840000</v>
      </c>
      <c r="AD661" s="1">
        <f t="shared" si="405"/>
        <v>61680000000</v>
      </c>
      <c r="AE661" s="1">
        <f t="shared" si="405"/>
        <v>0</v>
      </c>
      <c r="AF661" s="1">
        <f t="shared" si="405"/>
        <v>-30840000</v>
      </c>
      <c r="AG661" s="1">
        <f t="shared" si="405"/>
        <v>30840000000</v>
      </c>
      <c r="AH661" s="6" t="s">
        <v>183</v>
      </c>
      <c r="AI661" s="1">
        <f t="shared" si="407"/>
        <v>-3.1122080073475869E-3</v>
      </c>
      <c r="AK661" s="1" t="s">
        <v>171</v>
      </c>
      <c r="AL661" s="1">
        <v>-39510012.072519138</v>
      </c>
      <c r="AO661" s="1" t="s">
        <v>228</v>
      </c>
      <c r="AQ661" s="13">
        <v>0</v>
      </c>
      <c r="AU661" s="1">
        <f t="shared" si="408"/>
        <v>-39510012.072519138</v>
      </c>
      <c r="AW661" s="55">
        <f t="shared" si="409"/>
        <v>-39510012.072519138</v>
      </c>
      <c r="AX661" s="55"/>
      <c r="AY661" s="55"/>
      <c r="AZ661" s="55"/>
      <c r="BA661" s="55"/>
      <c r="BB661" s="55"/>
      <c r="BC661" s="1" t="s">
        <v>229</v>
      </c>
    </row>
    <row r="662" spans="2:55" hidden="1">
      <c r="B662" s="7"/>
      <c r="I662" s="1">
        <f t="shared" si="406"/>
        <v>51.881937628269505</v>
      </c>
      <c r="L662" s="1">
        <f t="shared" si="404"/>
        <v>0</v>
      </c>
      <c r="M662" s="1">
        <f t="shared" si="404"/>
        <v>0</v>
      </c>
      <c r="N662" s="1">
        <f t="shared" si="404"/>
        <v>0</v>
      </c>
      <c r="O662" s="1">
        <f t="shared" si="404"/>
        <v>0</v>
      </c>
      <c r="P662" s="1">
        <f t="shared" si="404"/>
        <v>1</v>
      </c>
      <c r="Q662" s="1">
        <f t="shared" si="404"/>
        <v>0</v>
      </c>
      <c r="T662" s="1">
        <v>-1.4857323476187028</v>
      </c>
      <c r="AB662" s="1">
        <f t="shared" si="405"/>
        <v>-563333.33333333337</v>
      </c>
      <c r="AC662" s="1">
        <f t="shared" si="405"/>
        <v>0</v>
      </c>
      <c r="AD662" s="1">
        <f t="shared" si="405"/>
        <v>0</v>
      </c>
      <c r="AE662" s="1">
        <f t="shared" si="405"/>
        <v>563333.33333333337</v>
      </c>
      <c r="AF662" s="1">
        <f t="shared" si="405"/>
        <v>0</v>
      </c>
      <c r="AG662" s="1">
        <f t="shared" si="405"/>
        <v>0</v>
      </c>
      <c r="AI662" s="1">
        <f t="shared" si="407"/>
        <v>-1.4857323476187028</v>
      </c>
      <c r="AL662" s="1">
        <v>-232806.83258214314</v>
      </c>
      <c r="AQ662" s="13">
        <v>0</v>
      </c>
      <c r="AU662" s="1">
        <f t="shared" si="408"/>
        <v>-232806.83258214314</v>
      </c>
      <c r="AW662" s="55">
        <f t="shared" si="409"/>
        <v>-232806.83258214314</v>
      </c>
      <c r="AX662" s="55"/>
      <c r="AY662" s="55"/>
      <c r="AZ662" s="55"/>
      <c r="BA662" s="55"/>
      <c r="BB662" s="55"/>
      <c r="BC662" s="1" t="s">
        <v>224</v>
      </c>
    </row>
    <row r="663" spans="2:55" hidden="1">
      <c r="B663" s="7"/>
      <c r="I663" s="1">
        <f t="shared" si="406"/>
        <v>-1.4857323476187028</v>
      </c>
      <c r="L663" s="1">
        <f t="shared" si="404"/>
        <v>0</v>
      </c>
      <c r="M663" s="1">
        <f t="shared" si="404"/>
        <v>0</v>
      </c>
      <c r="N663" s="1">
        <f t="shared" si="404"/>
        <v>0</v>
      </c>
      <c r="O663" s="1">
        <f t="shared" si="404"/>
        <v>-1</v>
      </c>
      <c r="P663" s="1">
        <f t="shared" si="404"/>
        <v>0</v>
      </c>
      <c r="Q663" s="1">
        <f t="shared" si="404"/>
        <v>0</v>
      </c>
      <c r="T663" s="1">
        <v>-51.881937628269505</v>
      </c>
      <c r="AB663" s="1">
        <f t="shared" si="405"/>
        <v>0</v>
      </c>
      <c r="AC663" s="1">
        <f t="shared" si="405"/>
        <v>-20560</v>
      </c>
      <c r="AD663" s="1">
        <f t="shared" si="405"/>
        <v>-30840000</v>
      </c>
      <c r="AE663" s="1">
        <f t="shared" si="405"/>
        <v>0</v>
      </c>
      <c r="AF663" s="1">
        <f t="shared" si="405"/>
        <v>20560</v>
      </c>
      <c r="AG663" s="1">
        <f t="shared" si="405"/>
        <v>-30840000</v>
      </c>
      <c r="AI663" s="1">
        <f t="shared" si="407"/>
        <v>-51.881937628269505</v>
      </c>
      <c r="AL663" s="1">
        <v>18941.605024317556</v>
      </c>
      <c r="AQ663" s="13">
        <v>0</v>
      </c>
      <c r="AU663" s="1">
        <f t="shared" si="408"/>
        <v>18941.605024317556</v>
      </c>
      <c r="AW663" s="55">
        <f t="shared" si="409"/>
        <v>18941.605024317556</v>
      </c>
      <c r="AX663" s="55"/>
      <c r="AY663" s="55"/>
      <c r="AZ663" s="55"/>
      <c r="BA663" s="55"/>
      <c r="BB663" s="55"/>
      <c r="BC663" s="1" t="s">
        <v>225</v>
      </c>
    </row>
    <row r="664" spans="2:55" hidden="1">
      <c r="B664" s="7"/>
      <c r="I664" s="1">
        <f t="shared" si="406"/>
        <v>-2.3925189972280941E-3</v>
      </c>
      <c r="L664" s="1">
        <f t="shared" si="404"/>
        <v>0</v>
      </c>
      <c r="M664" s="1">
        <f t="shared" si="404"/>
        <v>0</v>
      </c>
      <c r="N664" s="1">
        <f t="shared" si="404"/>
        <v>0</v>
      </c>
      <c r="O664" s="1">
        <f t="shared" si="404"/>
        <v>0</v>
      </c>
      <c r="P664" s="1">
        <f t="shared" si="404"/>
        <v>0</v>
      </c>
      <c r="Q664" s="1">
        <f t="shared" si="404"/>
        <v>1</v>
      </c>
      <c r="T664" s="1">
        <v>-2.3925189972280941E-3</v>
      </c>
      <c r="AB664" s="1">
        <f t="shared" si="405"/>
        <v>0</v>
      </c>
      <c r="AC664" s="1">
        <f t="shared" si="405"/>
        <v>30840000</v>
      </c>
      <c r="AD664" s="1">
        <f t="shared" si="405"/>
        <v>30840000000</v>
      </c>
      <c r="AE664" s="1">
        <f t="shared" si="405"/>
        <v>0</v>
      </c>
      <c r="AF664" s="1">
        <f t="shared" si="405"/>
        <v>-30840000</v>
      </c>
      <c r="AG664" s="1">
        <f t="shared" si="405"/>
        <v>61680000000</v>
      </c>
      <c r="AI664" s="1">
        <f t="shared" si="407"/>
        <v>-2.3925189972280941E-3</v>
      </c>
      <c r="AL664" s="1">
        <v>-17314803.000433832</v>
      </c>
      <c r="AQ664" s="13">
        <v>0</v>
      </c>
      <c r="AU664" s="1">
        <f t="shared" si="408"/>
        <v>-17314803.000433832</v>
      </c>
      <c r="AW664" s="55">
        <f t="shared" si="409"/>
        <v>-17314803.000433832</v>
      </c>
      <c r="AX664" s="55"/>
      <c r="AY664" s="55"/>
      <c r="AZ664" s="55"/>
      <c r="BA664" s="55"/>
      <c r="BB664" s="55"/>
      <c r="BC664" s="1" t="s">
        <v>229</v>
      </c>
    </row>
    <row r="665" spans="2:55" hidden="1">
      <c r="B665" s="7"/>
    </row>
    <row r="666" spans="2:55" hidden="1">
      <c r="B666" s="7"/>
      <c r="I666" s="1">
        <f>+I579</f>
        <v>51.881937628269505</v>
      </c>
      <c r="L666" s="1">
        <f t="shared" ref="L666:Q671" si="410">+Y383</f>
        <v>0</v>
      </c>
      <c r="M666" s="1">
        <f t="shared" si="410"/>
        <v>1</v>
      </c>
      <c r="N666" s="1">
        <f t="shared" si="410"/>
        <v>0</v>
      </c>
      <c r="O666" s="1">
        <f t="shared" si="410"/>
        <v>0</v>
      </c>
      <c r="P666" s="1">
        <f t="shared" si="410"/>
        <v>0</v>
      </c>
      <c r="Q666" s="1">
        <f t="shared" si="410"/>
        <v>0</v>
      </c>
      <c r="T666" s="1" cm="1">
        <f t="array" ref="T666:T671">MMULT(L666:Q671,I666:I671)</f>
        <v>-1.4857323476187028</v>
      </c>
      <c r="AB666" s="1">
        <f t="shared" ref="AB666:AG671" si="411">+Q383</f>
        <v>603571.42857142852</v>
      </c>
      <c r="AC666" s="1">
        <f t="shared" si="411"/>
        <v>0</v>
      </c>
      <c r="AD666" s="1">
        <f t="shared" si="411"/>
        <v>0</v>
      </c>
      <c r="AE666" s="1">
        <f t="shared" si="411"/>
        <v>-603571.42857142852</v>
      </c>
      <c r="AF666" s="1">
        <f t="shared" si="411"/>
        <v>0</v>
      </c>
      <c r="AG666" s="1">
        <f t="shared" si="411"/>
        <v>0</v>
      </c>
      <c r="AI666" s="1">
        <f>+T666</f>
        <v>-1.4857323476187028</v>
      </c>
      <c r="AL666" s="1" cm="1">
        <f t="array" ref="AL666:AL671">MMULT(AB666:AG671,AI666:AI671)</f>
        <v>219999.99999999988</v>
      </c>
      <c r="AQ666" s="13">
        <v>0</v>
      </c>
      <c r="AU666" s="1">
        <f>+AL666-AQ666</f>
        <v>219999.99999999988</v>
      </c>
      <c r="AW666" s="55">
        <f>+AU666</f>
        <v>219999.99999999988</v>
      </c>
      <c r="AX666" s="55"/>
      <c r="AY666" s="55"/>
      <c r="AZ666" s="55"/>
      <c r="BA666" s="55"/>
      <c r="BB666" s="55"/>
      <c r="BC666" s="1" t="s">
        <v>224</v>
      </c>
    </row>
    <row r="667" spans="2:55" hidden="1">
      <c r="B667" s="7"/>
      <c r="I667" s="1">
        <f t="shared" ref="I667:I671" si="412">+I580</f>
        <v>-1.4857323476187028</v>
      </c>
      <c r="L667" s="1">
        <f t="shared" si="410"/>
        <v>-1</v>
      </c>
      <c r="M667" s="1">
        <f t="shared" si="410"/>
        <v>0</v>
      </c>
      <c r="N667" s="1">
        <f t="shared" si="410"/>
        <v>0</v>
      </c>
      <c r="O667" s="1">
        <f t="shared" si="410"/>
        <v>0</v>
      </c>
      <c r="P667" s="1">
        <f t="shared" si="410"/>
        <v>0</v>
      </c>
      <c r="Q667" s="1">
        <f t="shared" si="410"/>
        <v>0</v>
      </c>
      <c r="T667" s="1">
        <v>-51.881937628269505</v>
      </c>
      <c r="AB667" s="1">
        <f t="shared" si="411"/>
        <v>0</v>
      </c>
      <c r="AC667" s="1">
        <f t="shared" si="411"/>
        <v>25287.900874635568</v>
      </c>
      <c r="AD667" s="1">
        <f t="shared" si="411"/>
        <v>35403061.224489793</v>
      </c>
      <c r="AE667" s="1">
        <f t="shared" si="411"/>
        <v>0</v>
      </c>
      <c r="AF667" s="1">
        <f t="shared" si="411"/>
        <v>-25287.900874635568</v>
      </c>
      <c r="AG667" s="1">
        <f t="shared" si="411"/>
        <v>35403061.224489793</v>
      </c>
      <c r="AI667" s="1">
        <f t="shared" ref="AI667:AI671" si="413">+T667</f>
        <v>-51.881937628269505</v>
      </c>
      <c r="AL667" s="1">
        <v>6183.8582144409593</v>
      </c>
      <c r="AQ667" s="13">
        <v>0</v>
      </c>
      <c r="AU667" s="1">
        <f t="shared" ref="AU667:AU671" si="414">+AL667-AQ667</f>
        <v>6183.8582144409593</v>
      </c>
      <c r="AW667" s="55">
        <f t="shared" ref="AW667:AW671" si="415">+AU667</f>
        <v>6183.8582144409593</v>
      </c>
      <c r="AX667" s="55"/>
      <c r="AY667" s="55"/>
      <c r="AZ667" s="55"/>
      <c r="BA667" s="55"/>
      <c r="BB667" s="55"/>
      <c r="BC667" s="1" t="s">
        <v>225</v>
      </c>
    </row>
    <row r="668" spans="2:55" hidden="1">
      <c r="B668" s="7"/>
      <c r="C668" s="14" t="s">
        <v>157</v>
      </c>
      <c r="D668" s="1">
        <f>+D661+1</f>
        <v>5</v>
      </c>
      <c r="E668" s="1" t="s">
        <v>226</v>
      </c>
      <c r="I668" s="1">
        <f t="shared" si="412"/>
        <v>-2.3925189972280941E-3</v>
      </c>
      <c r="K668" s="1" t="s">
        <v>183</v>
      </c>
      <c r="L668" s="1">
        <f t="shared" si="410"/>
        <v>0</v>
      </c>
      <c r="M668" s="1">
        <f t="shared" si="410"/>
        <v>0</v>
      </c>
      <c r="N668" s="1">
        <f t="shared" si="410"/>
        <v>1</v>
      </c>
      <c r="O668" s="1">
        <f t="shared" si="410"/>
        <v>0</v>
      </c>
      <c r="P668" s="1">
        <f t="shared" si="410"/>
        <v>0</v>
      </c>
      <c r="Q668" s="1">
        <f t="shared" si="410"/>
        <v>0</v>
      </c>
      <c r="S668" s="1" t="s">
        <v>171</v>
      </c>
      <c r="T668" s="1">
        <v>-2.3925189972280941E-3</v>
      </c>
      <c r="X668" s="1" t="s">
        <v>227</v>
      </c>
      <c r="AB668" s="1">
        <f t="shared" si="411"/>
        <v>0</v>
      </c>
      <c r="AC668" s="1">
        <f t="shared" si="411"/>
        <v>35403061.224489793</v>
      </c>
      <c r="AD668" s="1">
        <f t="shared" si="411"/>
        <v>66085714285.714287</v>
      </c>
      <c r="AE668" s="1">
        <f t="shared" si="411"/>
        <v>0</v>
      </c>
      <c r="AF668" s="1">
        <f t="shared" si="411"/>
        <v>-35403061.224489793</v>
      </c>
      <c r="AG668" s="1">
        <f t="shared" si="411"/>
        <v>33042857142.857143</v>
      </c>
      <c r="AH668" s="6" t="s">
        <v>183</v>
      </c>
      <c r="AI668" s="1">
        <f t="shared" si="413"/>
        <v>-2.3925189972280941E-3</v>
      </c>
      <c r="AK668" s="1" t="s">
        <v>171</v>
      </c>
      <c r="AL668" s="1">
        <v>17314803.000433937</v>
      </c>
      <c r="AO668" s="1" t="s">
        <v>228</v>
      </c>
      <c r="AQ668" s="13">
        <v>0</v>
      </c>
      <c r="AU668" s="1">
        <f t="shared" si="414"/>
        <v>17314803.000433937</v>
      </c>
      <c r="AW668" s="55">
        <f t="shared" si="415"/>
        <v>17314803.000433937</v>
      </c>
      <c r="AX668" s="55"/>
      <c r="AY668" s="55"/>
      <c r="AZ668" s="55"/>
      <c r="BA668" s="55"/>
      <c r="BB668" s="55"/>
      <c r="BC668" s="1" t="s">
        <v>229</v>
      </c>
    </row>
    <row r="669" spans="2:55" hidden="1">
      <c r="B669" s="7"/>
      <c r="I669" s="1">
        <f t="shared" si="412"/>
        <v>59.559143692128018</v>
      </c>
      <c r="L669" s="1">
        <f t="shared" si="410"/>
        <v>0</v>
      </c>
      <c r="M669" s="1">
        <f t="shared" si="410"/>
        <v>0</v>
      </c>
      <c r="N669" s="1">
        <f t="shared" si="410"/>
        <v>0</v>
      </c>
      <c r="O669" s="1">
        <f t="shared" si="410"/>
        <v>0</v>
      </c>
      <c r="P669" s="1">
        <f t="shared" si="410"/>
        <v>1</v>
      </c>
      <c r="Q669" s="1">
        <f t="shared" si="410"/>
        <v>0</v>
      </c>
      <c r="T669" s="1">
        <v>-1.8502293890388208</v>
      </c>
      <c r="AB669" s="1">
        <f t="shared" si="411"/>
        <v>-603571.42857142852</v>
      </c>
      <c r="AC669" s="1">
        <f t="shared" si="411"/>
        <v>0</v>
      </c>
      <c r="AD669" s="1">
        <f t="shared" si="411"/>
        <v>0</v>
      </c>
      <c r="AE669" s="1">
        <f t="shared" si="411"/>
        <v>603571.42857142852</v>
      </c>
      <c r="AF669" s="1">
        <f t="shared" si="411"/>
        <v>0</v>
      </c>
      <c r="AG669" s="1">
        <f t="shared" si="411"/>
        <v>0</v>
      </c>
      <c r="AI669" s="1">
        <f t="shared" si="413"/>
        <v>-1.8502293890388208</v>
      </c>
      <c r="AL669" s="1">
        <v>-219999.99999999988</v>
      </c>
      <c r="AQ669" s="13">
        <v>0</v>
      </c>
      <c r="AU669" s="1">
        <f t="shared" si="414"/>
        <v>-219999.99999999988</v>
      </c>
      <c r="AW669" s="55">
        <f t="shared" si="415"/>
        <v>-219999.99999999988</v>
      </c>
      <c r="AX669" s="55"/>
      <c r="AY669" s="55"/>
      <c r="AZ669" s="55"/>
      <c r="BA669" s="55"/>
      <c r="BB669" s="55"/>
      <c r="BC669" s="1" t="s">
        <v>224</v>
      </c>
    </row>
    <row r="670" spans="2:55" hidden="1">
      <c r="B670" s="7"/>
      <c r="I670" s="1">
        <f t="shared" si="412"/>
        <v>-1.8502293890388208</v>
      </c>
      <c r="L670" s="1">
        <f t="shared" si="410"/>
        <v>0</v>
      </c>
      <c r="M670" s="1">
        <f t="shared" si="410"/>
        <v>0</v>
      </c>
      <c r="N670" s="1">
        <f t="shared" si="410"/>
        <v>0</v>
      </c>
      <c r="O670" s="1">
        <f t="shared" si="410"/>
        <v>-1</v>
      </c>
      <c r="P670" s="1">
        <f t="shared" si="410"/>
        <v>0</v>
      </c>
      <c r="Q670" s="1">
        <f t="shared" si="410"/>
        <v>0</v>
      </c>
      <c r="T670" s="1">
        <v>-59.559143692128018</v>
      </c>
      <c r="AB670" s="1">
        <f t="shared" si="411"/>
        <v>0</v>
      </c>
      <c r="AC670" s="1">
        <f t="shared" si="411"/>
        <v>-25287.900874635568</v>
      </c>
      <c r="AD670" s="1">
        <f t="shared" si="411"/>
        <v>-35403061.224489793</v>
      </c>
      <c r="AE670" s="1">
        <f t="shared" si="411"/>
        <v>0</v>
      </c>
      <c r="AF670" s="1">
        <f t="shared" si="411"/>
        <v>25287.900874635568</v>
      </c>
      <c r="AG670" s="1">
        <f t="shared" si="411"/>
        <v>-35403061.224489793</v>
      </c>
      <c r="AI670" s="1">
        <f t="shared" si="413"/>
        <v>-59.559143692128018</v>
      </c>
      <c r="AL670" s="1">
        <v>-6183.8582144409593</v>
      </c>
      <c r="AQ670" s="13">
        <v>0</v>
      </c>
      <c r="AU670" s="1">
        <f t="shared" si="414"/>
        <v>-6183.8582144409593</v>
      </c>
      <c r="AW670" s="55">
        <f t="shared" si="415"/>
        <v>-6183.8582144409593</v>
      </c>
      <c r="AX670" s="55"/>
      <c r="AY670" s="55"/>
      <c r="AZ670" s="55"/>
      <c r="BA670" s="55"/>
      <c r="BB670" s="55"/>
      <c r="BC670" s="1" t="s">
        <v>225</v>
      </c>
    </row>
    <row r="671" spans="2:55" hidden="1">
      <c r="B671" s="7"/>
      <c r="I671" s="1">
        <f t="shared" si="412"/>
        <v>-2.9165294641672968E-3</v>
      </c>
      <c r="L671" s="1">
        <f t="shared" si="410"/>
        <v>0</v>
      </c>
      <c r="M671" s="1">
        <f t="shared" si="410"/>
        <v>0</v>
      </c>
      <c r="N671" s="1">
        <f t="shared" si="410"/>
        <v>0</v>
      </c>
      <c r="O671" s="1">
        <f t="shared" si="410"/>
        <v>0</v>
      </c>
      <c r="P671" s="1">
        <f t="shared" si="410"/>
        <v>0</v>
      </c>
      <c r="Q671" s="1">
        <f t="shared" si="410"/>
        <v>1</v>
      </c>
      <c r="T671" s="1">
        <v>-2.9165294641672968E-3</v>
      </c>
      <c r="AB671" s="1">
        <f t="shared" si="411"/>
        <v>0</v>
      </c>
      <c r="AC671" s="1">
        <f t="shared" si="411"/>
        <v>35403061.224489793</v>
      </c>
      <c r="AD671" s="1">
        <f t="shared" si="411"/>
        <v>33042857142.857143</v>
      </c>
      <c r="AE671" s="1">
        <f t="shared" si="411"/>
        <v>0</v>
      </c>
      <c r="AF671" s="1">
        <f t="shared" si="411"/>
        <v>-35403061.224489793</v>
      </c>
      <c r="AG671" s="1">
        <f t="shared" si="411"/>
        <v>66085714285.714287</v>
      </c>
      <c r="AI671" s="1">
        <f t="shared" si="413"/>
        <v>-2.9165294641672968E-3</v>
      </c>
      <c r="AL671" s="1">
        <v>2.9802322387695313E-8</v>
      </c>
      <c r="AQ671" s="13">
        <v>0</v>
      </c>
      <c r="AU671" s="1">
        <f t="shared" si="414"/>
        <v>2.9802322387695313E-8</v>
      </c>
      <c r="AW671" s="55">
        <f t="shared" si="415"/>
        <v>2.9802322387695313E-8</v>
      </c>
      <c r="AX671" s="55"/>
      <c r="AY671" s="55"/>
      <c r="AZ671" s="55"/>
      <c r="BA671" s="55"/>
      <c r="BB671" s="55"/>
      <c r="BC671" s="1" t="s">
        <v>229</v>
      </c>
    </row>
    <row r="672" spans="2:55" hidden="1">
      <c r="B672" s="7"/>
    </row>
    <row r="673" spans="2:55" hidden="1">
      <c r="B673" s="7"/>
      <c r="I673" s="1">
        <f>+I585</f>
        <v>57.54067152671665</v>
      </c>
      <c r="L673" s="1">
        <f t="shared" ref="L673:Q678" si="416">+Y390</f>
        <v>0</v>
      </c>
      <c r="M673" s="1">
        <f t="shared" si="416"/>
        <v>-1</v>
      </c>
      <c r="N673" s="1">
        <f t="shared" si="416"/>
        <v>0</v>
      </c>
      <c r="O673" s="1">
        <f t="shared" si="416"/>
        <v>0</v>
      </c>
      <c r="P673" s="1">
        <f t="shared" si="416"/>
        <v>0</v>
      </c>
      <c r="Q673" s="1">
        <f t="shared" si="416"/>
        <v>0</v>
      </c>
      <c r="T673" s="1" cm="1">
        <f t="array" ref="T673:T678">MMULT(L673:Q678,I673:I678)</f>
        <v>9.1403526046892534</v>
      </c>
      <c r="AB673" s="1">
        <f t="shared" ref="AB673:AG678" si="417">+Q390</f>
        <v>603571.42857142852</v>
      </c>
      <c r="AC673" s="1">
        <f t="shared" si="417"/>
        <v>0</v>
      </c>
      <c r="AD673" s="1">
        <f t="shared" si="417"/>
        <v>0</v>
      </c>
      <c r="AE673" s="1">
        <f t="shared" si="417"/>
        <v>-603571.42857142852</v>
      </c>
      <c r="AF673" s="1">
        <f t="shared" si="417"/>
        <v>0</v>
      </c>
      <c r="AG673" s="1">
        <f t="shared" si="417"/>
        <v>0</v>
      </c>
      <c r="AI673" s="1">
        <f>+T673</f>
        <v>9.1403526046892534</v>
      </c>
      <c r="AL673" s="1" cm="1">
        <f t="array" ref="AL673:AL678">MMULT(AB673:AG678,AI673:AI678)</f>
        <v>272394.63810494542</v>
      </c>
      <c r="AQ673" s="13">
        <v>0</v>
      </c>
      <c r="AU673" s="1">
        <f>+AL673-AQ673</f>
        <v>272394.63810494542</v>
      </c>
      <c r="AW673" s="55">
        <f>+AU673</f>
        <v>272394.63810494542</v>
      </c>
      <c r="AX673" s="55"/>
      <c r="AY673" s="55"/>
      <c r="AZ673" s="55"/>
      <c r="BA673" s="55"/>
      <c r="BB673" s="55"/>
      <c r="BC673" s="1" t="s">
        <v>224</v>
      </c>
    </row>
    <row r="674" spans="2:55" hidden="1">
      <c r="B674" s="7"/>
      <c r="I674" s="1">
        <f t="shared" ref="I674:I678" si="418">+I586</f>
        <v>-9.1403526046892534</v>
      </c>
      <c r="L674" s="1">
        <f t="shared" si="416"/>
        <v>1</v>
      </c>
      <c r="M674" s="1">
        <f t="shared" si="416"/>
        <v>0</v>
      </c>
      <c r="N674" s="1">
        <f t="shared" si="416"/>
        <v>0</v>
      </c>
      <c r="O674" s="1">
        <f t="shared" si="416"/>
        <v>0</v>
      </c>
      <c r="P674" s="1">
        <f t="shared" si="416"/>
        <v>0</v>
      </c>
      <c r="Q674" s="1">
        <f t="shared" si="416"/>
        <v>0</v>
      </c>
      <c r="T674" s="1">
        <v>57.54067152671665</v>
      </c>
      <c r="AB674" s="1">
        <f t="shared" si="417"/>
        <v>0</v>
      </c>
      <c r="AC674" s="1">
        <f t="shared" si="417"/>
        <v>25287.900874635568</v>
      </c>
      <c r="AD674" s="1">
        <f t="shared" si="417"/>
        <v>35403061.224489793</v>
      </c>
      <c r="AE674" s="1">
        <f t="shared" si="417"/>
        <v>0</v>
      </c>
      <c r="AF674" s="1">
        <f t="shared" si="417"/>
        <v>-25287.900874635568</v>
      </c>
      <c r="AG674" s="1">
        <f t="shared" si="417"/>
        <v>35403061.224489793</v>
      </c>
      <c r="AI674" s="1">
        <f t="shared" ref="AI674:AI678" si="419">+T674</f>
        <v>57.54067152671665</v>
      </c>
      <c r="AL674" s="1">
        <v>-5882.8242285696469</v>
      </c>
      <c r="AQ674" s="13">
        <v>0</v>
      </c>
      <c r="AU674" s="1">
        <f t="shared" ref="AU674:AU678" si="420">+AL674-AQ674</f>
        <v>-5882.8242285696469</v>
      </c>
      <c r="AW674" s="55">
        <f t="shared" ref="AW674:AW678" si="421">+AU674</f>
        <v>-5882.8242285696469</v>
      </c>
      <c r="AX674" s="55"/>
      <c r="AY674" s="55"/>
      <c r="AZ674" s="55"/>
      <c r="BA674" s="55"/>
      <c r="BB674" s="55"/>
      <c r="BC674" s="1" t="s">
        <v>225</v>
      </c>
    </row>
    <row r="675" spans="2:55" hidden="1">
      <c r="B675" s="7"/>
      <c r="C675" s="14" t="s">
        <v>157</v>
      </c>
      <c r="D675" s="1">
        <f>+D668+1</f>
        <v>6</v>
      </c>
      <c r="E675" s="1" t="s">
        <v>226</v>
      </c>
      <c r="I675" s="1">
        <f t="shared" si="418"/>
        <v>-1.8983933351454051E-3</v>
      </c>
      <c r="K675" s="1" t="s">
        <v>183</v>
      </c>
      <c r="L675" s="1">
        <f t="shared" si="416"/>
        <v>0</v>
      </c>
      <c r="M675" s="1">
        <f t="shared" si="416"/>
        <v>0</v>
      </c>
      <c r="N675" s="1">
        <f t="shared" si="416"/>
        <v>1</v>
      </c>
      <c r="O675" s="1">
        <f t="shared" si="416"/>
        <v>0</v>
      </c>
      <c r="P675" s="1">
        <f t="shared" si="416"/>
        <v>0</v>
      </c>
      <c r="Q675" s="1">
        <f t="shared" si="416"/>
        <v>0</v>
      </c>
      <c r="S675" s="1" t="s">
        <v>171</v>
      </c>
      <c r="T675" s="1">
        <v>-1.8983933351454051E-3</v>
      </c>
      <c r="X675" s="1" t="s">
        <v>227</v>
      </c>
      <c r="AB675" s="1">
        <f t="shared" si="417"/>
        <v>0</v>
      </c>
      <c r="AC675" s="1">
        <f t="shared" si="417"/>
        <v>35403061.224489793</v>
      </c>
      <c r="AD675" s="1">
        <f t="shared" si="417"/>
        <v>66085714285.714287</v>
      </c>
      <c r="AE675" s="1">
        <f t="shared" si="417"/>
        <v>0</v>
      </c>
      <c r="AF675" s="1">
        <f t="shared" si="417"/>
        <v>-35403061.224489793</v>
      </c>
      <c r="AG675" s="1">
        <f t="shared" si="417"/>
        <v>33042857142.857143</v>
      </c>
      <c r="AH675" s="6" t="s">
        <v>183</v>
      </c>
      <c r="AI675" s="1">
        <f t="shared" si="419"/>
        <v>-1.8983933351454051E-3</v>
      </c>
      <c r="AK675" s="1" t="s">
        <v>171</v>
      </c>
      <c r="AL675" s="1">
        <v>3.2782554626464844E-7</v>
      </c>
      <c r="AO675" s="1" t="s">
        <v>228</v>
      </c>
      <c r="AQ675" s="13">
        <v>0</v>
      </c>
      <c r="AU675" s="1">
        <f t="shared" si="420"/>
        <v>3.2782554626464844E-7</v>
      </c>
      <c r="AW675" s="55">
        <f t="shared" si="421"/>
        <v>3.2782554626464844E-7</v>
      </c>
      <c r="AX675" s="55"/>
      <c r="AY675" s="55"/>
      <c r="AZ675" s="55"/>
      <c r="BA675" s="55"/>
      <c r="BB675" s="55"/>
      <c r="BC675" s="1" t="s">
        <v>229</v>
      </c>
    </row>
    <row r="676" spans="2:55" hidden="1">
      <c r="B676" s="7"/>
      <c r="I676" s="1">
        <f t="shared" si="418"/>
        <v>51.759902291402298</v>
      </c>
      <c r="L676" s="1">
        <f t="shared" si="416"/>
        <v>0</v>
      </c>
      <c r="M676" s="1">
        <f t="shared" si="416"/>
        <v>0</v>
      </c>
      <c r="N676" s="1">
        <f t="shared" si="416"/>
        <v>0</v>
      </c>
      <c r="O676" s="1">
        <f t="shared" si="416"/>
        <v>0</v>
      </c>
      <c r="P676" s="1">
        <f t="shared" si="416"/>
        <v>-1</v>
      </c>
      <c r="Q676" s="1">
        <f t="shared" si="416"/>
        <v>0</v>
      </c>
      <c r="T676" s="1">
        <v>8.6890478788349057</v>
      </c>
      <c r="AB676" s="1">
        <f t="shared" si="417"/>
        <v>-603571.42857142852</v>
      </c>
      <c r="AC676" s="1">
        <f t="shared" si="417"/>
        <v>0</v>
      </c>
      <c r="AD676" s="1">
        <f t="shared" si="417"/>
        <v>0</v>
      </c>
      <c r="AE676" s="1">
        <f t="shared" si="417"/>
        <v>603571.42857142852</v>
      </c>
      <c r="AF676" s="1">
        <f t="shared" si="417"/>
        <v>0</v>
      </c>
      <c r="AG676" s="1">
        <f t="shared" si="417"/>
        <v>0</v>
      </c>
      <c r="AI676" s="1">
        <f t="shared" si="419"/>
        <v>8.6890478788349057</v>
      </c>
      <c r="AL676" s="1">
        <v>-272394.63810494542</v>
      </c>
      <c r="AQ676" s="13">
        <v>0</v>
      </c>
      <c r="AU676" s="1">
        <f t="shared" si="420"/>
        <v>-272394.63810494542</v>
      </c>
      <c r="AW676" s="55">
        <f t="shared" si="421"/>
        <v>-272394.63810494542</v>
      </c>
      <c r="AX676" s="55"/>
      <c r="AY676" s="55"/>
      <c r="AZ676" s="55"/>
      <c r="BA676" s="55"/>
      <c r="BB676" s="55"/>
      <c r="BC676" s="1" t="s">
        <v>224</v>
      </c>
    </row>
    <row r="677" spans="2:55" hidden="1">
      <c r="B677" s="7"/>
      <c r="I677" s="1">
        <f t="shared" si="418"/>
        <v>-8.6890478788349057</v>
      </c>
      <c r="L677" s="1">
        <f t="shared" si="416"/>
        <v>0</v>
      </c>
      <c r="M677" s="1">
        <f t="shared" si="416"/>
        <v>0</v>
      </c>
      <c r="N677" s="1">
        <f t="shared" si="416"/>
        <v>0</v>
      </c>
      <c r="O677" s="1">
        <f t="shared" si="416"/>
        <v>1</v>
      </c>
      <c r="P677" s="1">
        <f t="shared" si="416"/>
        <v>0</v>
      </c>
      <c r="Q677" s="1">
        <f t="shared" si="416"/>
        <v>0</v>
      </c>
      <c r="T677" s="1">
        <v>51.759902291402298</v>
      </c>
      <c r="AB677" s="1">
        <f t="shared" si="417"/>
        <v>0</v>
      </c>
      <c r="AC677" s="1">
        <f t="shared" si="417"/>
        <v>-25287.900874635568</v>
      </c>
      <c r="AD677" s="1">
        <f t="shared" si="417"/>
        <v>-35403061.224489793</v>
      </c>
      <c r="AE677" s="1">
        <f t="shared" si="417"/>
        <v>0</v>
      </c>
      <c r="AF677" s="1">
        <f t="shared" si="417"/>
        <v>25287.900874635568</v>
      </c>
      <c r="AG677" s="1">
        <f t="shared" si="417"/>
        <v>-35403061.224489793</v>
      </c>
      <c r="AI677" s="1">
        <f t="shared" si="419"/>
        <v>51.759902291402298</v>
      </c>
      <c r="AL677" s="1">
        <v>5882.8242285696469</v>
      </c>
      <c r="AQ677" s="13">
        <v>0</v>
      </c>
      <c r="AU677" s="1">
        <f t="shared" si="420"/>
        <v>5882.8242285696469</v>
      </c>
      <c r="AW677" s="55">
        <f t="shared" si="421"/>
        <v>5882.8242285696469</v>
      </c>
      <c r="AX677" s="55"/>
      <c r="AY677" s="55"/>
      <c r="AZ677" s="55"/>
      <c r="BA677" s="55"/>
      <c r="BB677" s="55"/>
      <c r="BC677" s="1" t="s">
        <v>225</v>
      </c>
    </row>
    <row r="678" spans="2:55" hidden="1">
      <c r="B678" s="7"/>
      <c r="I678" s="1">
        <f t="shared" si="418"/>
        <v>-2.3968946532602741E-3</v>
      </c>
      <c r="L678" s="1">
        <f t="shared" si="416"/>
        <v>0</v>
      </c>
      <c r="M678" s="1">
        <f t="shared" si="416"/>
        <v>0</v>
      </c>
      <c r="N678" s="1">
        <f t="shared" si="416"/>
        <v>0</v>
      </c>
      <c r="O678" s="1">
        <f t="shared" si="416"/>
        <v>0</v>
      </c>
      <c r="P678" s="1">
        <f t="shared" si="416"/>
        <v>0</v>
      </c>
      <c r="Q678" s="1">
        <f t="shared" si="416"/>
        <v>1</v>
      </c>
      <c r="T678" s="1">
        <v>-2.3968946532602741E-3</v>
      </c>
      <c r="AB678" s="1">
        <f t="shared" si="417"/>
        <v>0</v>
      </c>
      <c r="AC678" s="1">
        <f t="shared" si="417"/>
        <v>35403061.224489793</v>
      </c>
      <c r="AD678" s="1">
        <f t="shared" si="417"/>
        <v>33042857142.857143</v>
      </c>
      <c r="AE678" s="1">
        <f t="shared" si="417"/>
        <v>0</v>
      </c>
      <c r="AF678" s="1">
        <f t="shared" si="417"/>
        <v>-35403061.224489793</v>
      </c>
      <c r="AG678" s="1">
        <f t="shared" si="417"/>
        <v>66085714285.714287</v>
      </c>
      <c r="AI678" s="1">
        <f t="shared" si="419"/>
        <v>-2.3968946532602741E-3</v>
      </c>
      <c r="AL678" s="1">
        <v>-16471907.839995444</v>
      </c>
      <c r="AQ678" s="13">
        <v>0</v>
      </c>
      <c r="AU678" s="1">
        <f t="shared" si="420"/>
        <v>-16471907.839995444</v>
      </c>
      <c r="AW678" s="55">
        <f t="shared" si="421"/>
        <v>-16471907.839995444</v>
      </c>
      <c r="AX678" s="55"/>
      <c r="AY678" s="55"/>
      <c r="AZ678" s="55"/>
      <c r="BA678" s="55"/>
      <c r="BB678" s="55"/>
      <c r="BC678" s="1" t="s">
        <v>229</v>
      </c>
    </row>
    <row r="679" spans="2:55" hidden="1">
      <c r="B679" s="7"/>
    </row>
    <row r="680" spans="2:55" hidden="1">
      <c r="B680" s="7"/>
      <c r="I680" s="1">
        <f>+I588</f>
        <v>51.759902291402298</v>
      </c>
      <c r="L680" s="1">
        <f t="shared" ref="L680:Q685" si="422">+Y397</f>
        <v>0</v>
      </c>
      <c r="M680" s="1">
        <f t="shared" si="422"/>
        <v>-1</v>
      </c>
      <c r="N680" s="1">
        <f t="shared" si="422"/>
        <v>0</v>
      </c>
      <c r="O680" s="1">
        <f t="shared" si="422"/>
        <v>0</v>
      </c>
      <c r="P680" s="1">
        <f t="shared" si="422"/>
        <v>0</v>
      </c>
      <c r="Q680" s="1">
        <f t="shared" si="422"/>
        <v>0</v>
      </c>
      <c r="T680" s="1" cm="1">
        <f t="array" ref="T680:T685">MMULT(L680:Q685,I680:I685)</f>
        <v>8.6890478788349057</v>
      </c>
      <c r="AB680" s="1">
        <f t="shared" ref="AB680:AG685" si="423">+Q397</f>
        <v>563333.33333333337</v>
      </c>
      <c r="AC680" s="1">
        <f t="shared" si="423"/>
        <v>0</v>
      </c>
      <c r="AD680" s="1">
        <f t="shared" si="423"/>
        <v>0</v>
      </c>
      <c r="AE680" s="1">
        <f t="shared" si="423"/>
        <v>-563333.33333333337</v>
      </c>
      <c r="AF680" s="1">
        <f t="shared" si="423"/>
        <v>0</v>
      </c>
      <c r="AG680" s="1">
        <f t="shared" si="423"/>
        <v>0</v>
      </c>
      <c r="AI680" s="1">
        <f>+T680</f>
        <v>8.6890478788349057</v>
      </c>
      <c r="AL680" s="1" cm="1">
        <f t="array" ref="AL680:AL685">MMULT(AB680:AG685,AI680:AI685)</f>
        <v>452394.63810494542</v>
      </c>
      <c r="AQ680" s="13">
        <v>0</v>
      </c>
      <c r="AU680" s="1">
        <f>+AL680-AQ680</f>
        <v>452394.63810494542</v>
      </c>
      <c r="AW680" s="55">
        <f>+AU680</f>
        <v>452394.63810494542</v>
      </c>
      <c r="AX680" s="55"/>
      <c r="AY680" s="55"/>
      <c r="AZ680" s="55"/>
      <c r="BA680" s="55"/>
      <c r="BB680" s="55"/>
      <c r="BC680" s="1" t="s">
        <v>224</v>
      </c>
    </row>
    <row r="681" spans="2:55" hidden="1">
      <c r="B681" s="7"/>
      <c r="I681" s="1">
        <f t="shared" ref="I681:I685" si="424">+I589</f>
        <v>-8.6890478788349057</v>
      </c>
      <c r="L681" s="1">
        <f t="shared" si="422"/>
        <v>1</v>
      </c>
      <c r="M681" s="1">
        <f t="shared" si="422"/>
        <v>0</v>
      </c>
      <c r="N681" s="1">
        <f t="shared" si="422"/>
        <v>0</v>
      </c>
      <c r="O681" s="1">
        <f t="shared" si="422"/>
        <v>0</v>
      </c>
      <c r="P681" s="1">
        <f t="shared" si="422"/>
        <v>0</v>
      </c>
      <c r="Q681" s="1">
        <f t="shared" si="422"/>
        <v>0</v>
      </c>
      <c r="T681" s="1">
        <v>51.759902291402298</v>
      </c>
      <c r="AB681" s="1">
        <f t="shared" si="423"/>
        <v>0</v>
      </c>
      <c r="AC681" s="1">
        <f t="shared" si="423"/>
        <v>20560</v>
      </c>
      <c r="AD681" s="1">
        <f t="shared" si="423"/>
        <v>30840000</v>
      </c>
      <c r="AE681" s="1">
        <f t="shared" si="423"/>
        <v>0</v>
      </c>
      <c r="AF681" s="1">
        <f t="shared" si="423"/>
        <v>-20560</v>
      </c>
      <c r="AG681" s="1">
        <f t="shared" si="423"/>
        <v>30840000</v>
      </c>
      <c r="AI681" s="1">
        <f t="shared" ref="AI681:AI685" si="425">+T681</f>
        <v>51.759902291402298</v>
      </c>
      <c r="AL681" s="1">
        <v>2812.1935232178075</v>
      </c>
      <c r="AQ681" s="13">
        <v>0</v>
      </c>
      <c r="AU681" s="1">
        <f t="shared" ref="AU681:AU685" si="426">+AL681-AQ681</f>
        <v>2812.1935232178075</v>
      </c>
      <c r="AW681" s="55">
        <f t="shared" ref="AW681:AW685" si="427">+AU681</f>
        <v>2812.1935232178075</v>
      </c>
      <c r="AX681" s="55"/>
      <c r="AY681" s="55"/>
      <c r="AZ681" s="55"/>
      <c r="BA681" s="55"/>
      <c r="BB681" s="55"/>
      <c r="BC681" s="1" t="s">
        <v>225</v>
      </c>
    </row>
    <row r="682" spans="2:55" hidden="1">
      <c r="B682" s="7"/>
      <c r="C682" s="14" t="s">
        <v>157</v>
      </c>
      <c r="D682" s="1">
        <f>+D675+1</f>
        <v>7</v>
      </c>
      <c r="E682" s="1" t="s">
        <v>226</v>
      </c>
      <c r="I682" s="1">
        <f t="shared" si="424"/>
        <v>-2.3968946532602741E-3</v>
      </c>
      <c r="K682" s="1" t="s">
        <v>183</v>
      </c>
      <c r="L682" s="1">
        <f t="shared" si="422"/>
        <v>0</v>
      </c>
      <c r="M682" s="1">
        <f t="shared" si="422"/>
        <v>0</v>
      </c>
      <c r="N682" s="1">
        <f t="shared" si="422"/>
        <v>1</v>
      </c>
      <c r="O682" s="1">
        <f t="shared" si="422"/>
        <v>0</v>
      </c>
      <c r="P682" s="1">
        <f t="shared" si="422"/>
        <v>0</v>
      </c>
      <c r="Q682" s="1">
        <f t="shared" si="422"/>
        <v>0</v>
      </c>
      <c r="S682" s="1" t="s">
        <v>171</v>
      </c>
      <c r="T682" s="1">
        <v>-2.3968946532602741E-3</v>
      </c>
      <c r="X682" s="1" t="s">
        <v>227</v>
      </c>
      <c r="AB682" s="1">
        <f t="shared" si="423"/>
        <v>0</v>
      </c>
      <c r="AC682" s="1">
        <f t="shared" si="423"/>
        <v>30840000</v>
      </c>
      <c r="AD682" s="1">
        <f t="shared" si="423"/>
        <v>61680000000</v>
      </c>
      <c r="AE682" s="1">
        <f t="shared" si="423"/>
        <v>0</v>
      </c>
      <c r="AF682" s="1">
        <f t="shared" si="423"/>
        <v>-30840000</v>
      </c>
      <c r="AG682" s="1">
        <f t="shared" si="423"/>
        <v>30840000000</v>
      </c>
      <c r="AH682" s="6" t="s">
        <v>183</v>
      </c>
      <c r="AI682" s="1">
        <f t="shared" si="425"/>
        <v>-2.3968946532602741E-3</v>
      </c>
      <c r="AK682" s="1" t="s">
        <v>171</v>
      </c>
      <c r="AL682" s="1">
        <v>16471907.839995936</v>
      </c>
      <c r="AO682" s="1" t="s">
        <v>228</v>
      </c>
      <c r="AQ682" s="13">
        <v>0</v>
      </c>
      <c r="AU682" s="1">
        <f t="shared" si="426"/>
        <v>16471907.839995936</v>
      </c>
      <c r="AW682" s="55">
        <f t="shared" si="427"/>
        <v>16471907.839995936</v>
      </c>
      <c r="AX682" s="55"/>
      <c r="AY682" s="55"/>
      <c r="AZ682" s="55"/>
      <c r="BA682" s="55"/>
      <c r="BB682" s="55"/>
      <c r="BC682" s="1" t="s">
        <v>229</v>
      </c>
    </row>
    <row r="683" spans="2:55" hidden="1">
      <c r="B683" s="7"/>
      <c r="I683" s="1">
        <f t="shared" si="424"/>
        <v>43.240452347499087</v>
      </c>
      <c r="L683" s="1">
        <f t="shared" si="422"/>
        <v>0</v>
      </c>
      <c r="M683" s="1">
        <f t="shared" si="422"/>
        <v>0</v>
      </c>
      <c r="N683" s="1">
        <f t="shared" si="422"/>
        <v>0</v>
      </c>
      <c r="O683" s="1">
        <f t="shared" si="422"/>
        <v>0</v>
      </c>
      <c r="P683" s="1">
        <f t="shared" si="422"/>
        <v>-1</v>
      </c>
      <c r="Q683" s="1">
        <f t="shared" si="422"/>
        <v>0</v>
      </c>
      <c r="T683" s="1">
        <v>7.8859804739148842</v>
      </c>
      <c r="AB683" s="1">
        <f t="shared" si="423"/>
        <v>-563333.33333333337</v>
      </c>
      <c r="AC683" s="1">
        <f t="shared" si="423"/>
        <v>0</v>
      </c>
      <c r="AD683" s="1">
        <f t="shared" si="423"/>
        <v>0</v>
      </c>
      <c r="AE683" s="1">
        <f t="shared" si="423"/>
        <v>563333.33333333337</v>
      </c>
      <c r="AF683" s="1">
        <f t="shared" si="423"/>
        <v>0</v>
      </c>
      <c r="AG683" s="1">
        <f t="shared" si="423"/>
        <v>0</v>
      </c>
      <c r="AI683" s="1">
        <f t="shared" si="425"/>
        <v>7.8859804739148842</v>
      </c>
      <c r="AL683" s="1">
        <v>-452394.63810494542</v>
      </c>
      <c r="AQ683" s="13">
        <v>0</v>
      </c>
      <c r="AU683" s="1">
        <f t="shared" si="426"/>
        <v>-452394.63810494542</v>
      </c>
      <c r="AW683" s="55">
        <f t="shared" si="427"/>
        <v>-452394.63810494542</v>
      </c>
      <c r="AX683" s="55"/>
      <c r="AY683" s="55"/>
      <c r="AZ683" s="55"/>
      <c r="BA683" s="55"/>
      <c r="BB683" s="55"/>
      <c r="BC683" s="1" t="s">
        <v>224</v>
      </c>
    </row>
    <row r="684" spans="2:55" hidden="1">
      <c r="B684" s="7"/>
      <c r="I684" s="1">
        <f t="shared" si="424"/>
        <v>-7.8859804739148842</v>
      </c>
      <c r="L684" s="1">
        <f t="shared" si="422"/>
        <v>0</v>
      </c>
      <c r="M684" s="1">
        <f t="shared" si="422"/>
        <v>0</v>
      </c>
      <c r="N684" s="1">
        <f t="shared" si="422"/>
        <v>0</v>
      </c>
      <c r="O684" s="1">
        <f t="shared" si="422"/>
        <v>1</v>
      </c>
      <c r="P684" s="1">
        <f t="shared" si="422"/>
        <v>0</v>
      </c>
      <c r="Q684" s="1">
        <f t="shared" si="422"/>
        <v>0</v>
      </c>
      <c r="T684" s="1">
        <v>43.240452347499087</v>
      </c>
      <c r="AB684" s="1">
        <f t="shared" si="423"/>
        <v>0</v>
      </c>
      <c r="AC684" s="1">
        <f t="shared" si="423"/>
        <v>-20560</v>
      </c>
      <c r="AD684" s="1">
        <f t="shared" si="423"/>
        <v>-30840000</v>
      </c>
      <c r="AE684" s="1">
        <f t="shared" si="423"/>
        <v>0</v>
      </c>
      <c r="AF684" s="1">
        <f t="shared" si="423"/>
        <v>20560</v>
      </c>
      <c r="AG684" s="1">
        <f t="shared" si="423"/>
        <v>-30840000</v>
      </c>
      <c r="AI684" s="1">
        <f t="shared" si="425"/>
        <v>43.240452347499087</v>
      </c>
      <c r="AL684" s="1">
        <v>-2812.1935232178075</v>
      </c>
      <c r="AQ684" s="13">
        <v>0</v>
      </c>
      <c r="AU684" s="1">
        <f t="shared" si="426"/>
        <v>-2812.1935232178075</v>
      </c>
      <c r="AW684" s="55">
        <f t="shared" si="427"/>
        <v>-2812.1935232178075</v>
      </c>
      <c r="AX684" s="55"/>
      <c r="AY684" s="55"/>
      <c r="AZ684" s="55"/>
      <c r="BA684" s="55"/>
      <c r="BB684" s="55"/>
      <c r="BC684" s="1" t="s">
        <v>225</v>
      </c>
    </row>
    <row r="685" spans="2:55" hidden="1">
      <c r="B685" s="7"/>
      <c r="I685" s="1">
        <f t="shared" si="424"/>
        <v>-3.1915520822595814E-3</v>
      </c>
      <c r="L685" s="1">
        <f t="shared" si="422"/>
        <v>0</v>
      </c>
      <c r="M685" s="1">
        <f t="shared" si="422"/>
        <v>0</v>
      </c>
      <c r="N685" s="1">
        <f t="shared" si="422"/>
        <v>0</v>
      </c>
      <c r="O685" s="1">
        <f t="shared" si="422"/>
        <v>0</v>
      </c>
      <c r="P685" s="1">
        <f t="shared" si="422"/>
        <v>0</v>
      </c>
      <c r="Q685" s="1">
        <f t="shared" si="422"/>
        <v>1</v>
      </c>
      <c r="T685" s="1">
        <v>-3.1915520822595814E-3</v>
      </c>
      <c r="AB685" s="1">
        <f t="shared" si="423"/>
        <v>0</v>
      </c>
      <c r="AC685" s="1">
        <f t="shared" si="423"/>
        <v>30840000</v>
      </c>
      <c r="AD685" s="1">
        <f t="shared" si="423"/>
        <v>30840000000</v>
      </c>
      <c r="AE685" s="1">
        <f t="shared" si="423"/>
        <v>0</v>
      </c>
      <c r="AF685" s="1">
        <f t="shared" si="423"/>
        <v>-30840000</v>
      </c>
      <c r="AG685" s="1">
        <f t="shared" si="423"/>
        <v>61680000000</v>
      </c>
      <c r="AI685" s="1">
        <f t="shared" si="425"/>
        <v>-3.1915520822595814E-3</v>
      </c>
      <c r="AL685" s="1">
        <v>-8035327.2703426778</v>
      </c>
      <c r="AQ685" s="13">
        <v>0</v>
      </c>
      <c r="AU685" s="1">
        <f t="shared" si="426"/>
        <v>-8035327.2703426778</v>
      </c>
      <c r="AW685" s="55">
        <f t="shared" si="427"/>
        <v>-8035327.2703426778</v>
      </c>
      <c r="AX685" s="55"/>
      <c r="AY685" s="55"/>
      <c r="AZ685" s="55"/>
      <c r="BA685" s="55"/>
      <c r="BB685" s="55"/>
      <c r="BC685" s="1" t="s">
        <v>229</v>
      </c>
    </row>
    <row r="686" spans="2:55" hidden="1">
      <c r="B686" s="7"/>
    </row>
    <row r="687" spans="2:55" hidden="1">
      <c r="B687" s="7"/>
      <c r="I687" s="1">
        <f>+I591</f>
        <v>43.240452347499087</v>
      </c>
      <c r="L687" s="1">
        <f t="shared" ref="L687:Q692" si="428">+Y404</f>
        <v>0</v>
      </c>
      <c r="M687" s="1">
        <f t="shared" si="428"/>
        <v>-1</v>
      </c>
      <c r="N687" s="1">
        <f t="shared" si="428"/>
        <v>0</v>
      </c>
      <c r="O687" s="1">
        <f t="shared" si="428"/>
        <v>0</v>
      </c>
      <c r="P687" s="1">
        <f t="shared" si="428"/>
        <v>0</v>
      </c>
      <c r="Q687" s="1">
        <f t="shared" si="428"/>
        <v>0</v>
      </c>
      <c r="T687" s="1" cm="1">
        <f t="array" ref="T687:T692">MMULT(L687:Q692,I687:I692)</f>
        <v>7.8859804739148842</v>
      </c>
      <c r="AB687" s="1">
        <f t="shared" ref="AB687:AG692" si="429">+Q404</f>
        <v>482857.14285714284</v>
      </c>
      <c r="AC687" s="1">
        <f t="shared" si="429"/>
        <v>0</v>
      </c>
      <c r="AD687" s="1">
        <f t="shared" si="429"/>
        <v>0</v>
      </c>
      <c r="AE687" s="1">
        <f t="shared" si="429"/>
        <v>-482857.14285714284</v>
      </c>
      <c r="AF687" s="1">
        <f t="shared" si="429"/>
        <v>0</v>
      </c>
      <c r="AG687" s="1">
        <f t="shared" si="429"/>
        <v>0</v>
      </c>
      <c r="AI687" s="1">
        <f>+T687</f>
        <v>7.8859804739148842</v>
      </c>
      <c r="AL687" s="1" cm="1">
        <f t="array" ref="AL687:AL692">MMULT(AB687:AG692,AI687:AI692)</f>
        <v>882370.82204330852</v>
      </c>
      <c r="AQ687" s="13">
        <v>0</v>
      </c>
      <c r="AU687" s="1">
        <f>+AL687-AQ687</f>
        <v>882370.82204330852</v>
      </c>
      <c r="AW687" s="55">
        <f>+AU687</f>
        <v>882370.82204330852</v>
      </c>
      <c r="AX687" s="55"/>
      <c r="AY687" s="55"/>
      <c r="AZ687" s="55"/>
      <c r="BA687" s="55"/>
      <c r="BB687" s="55"/>
      <c r="BC687" s="1" t="s">
        <v>224</v>
      </c>
    </row>
    <row r="688" spans="2:55" hidden="1">
      <c r="B688" s="7"/>
      <c r="I688" s="1">
        <f t="shared" ref="I688:I692" si="430">+I592</f>
        <v>-7.8859804739148842</v>
      </c>
      <c r="L688" s="1">
        <f t="shared" si="428"/>
        <v>1</v>
      </c>
      <c r="M688" s="1">
        <f t="shared" si="428"/>
        <v>0</v>
      </c>
      <c r="N688" s="1">
        <f t="shared" si="428"/>
        <v>0</v>
      </c>
      <c r="O688" s="1">
        <f t="shared" si="428"/>
        <v>0</v>
      </c>
      <c r="P688" s="1">
        <f t="shared" si="428"/>
        <v>0</v>
      </c>
      <c r="Q688" s="1">
        <f t="shared" si="428"/>
        <v>0</v>
      </c>
      <c r="T688" s="1">
        <v>43.240452347499087</v>
      </c>
      <c r="AB688" s="1">
        <f t="shared" si="429"/>
        <v>0</v>
      </c>
      <c r="AC688" s="1">
        <f t="shared" si="429"/>
        <v>12947.405247813411</v>
      </c>
      <c r="AD688" s="1">
        <f t="shared" si="429"/>
        <v>22657959.183673471</v>
      </c>
      <c r="AE688" s="1">
        <f t="shared" si="429"/>
        <v>0</v>
      </c>
      <c r="AF688" s="1">
        <f t="shared" si="429"/>
        <v>-12947.405247813411</v>
      </c>
      <c r="AG688" s="1">
        <f t="shared" si="429"/>
        <v>22657959.183673471</v>
      </c>
      <c r="AI688" s="1">
        <f t="shared" ref="AI688:AI692" si="431">+T688</f>
        <v>43.240452347499087</v>
      </c>
      <c r="AL688" s="1">
        <v>1565.1706883225997</v>
      </c>
      <c r="AQ688" s="13">
        <v>0</v>
      </c>
      <c r="AU688" s="1">
        <f t="shared" ref="AU688:AU692" si="432">+AL688-AQ688</f>
        <v>1565.1706883225997</v>
      </c>
      <c r="AW688" s="55">
        <f t="shared" ref="AW688:AW692" si="433">+AU688</f>
        <v>1565.1706883225997</v>
      </c>
      <c r="AX688" s="55"/>
      <c r="AY688" s="55"/>
      <c r="AZ688" s="55"/>
      <c r="BA688" s="55"/>
      <c r="BB688" s="55"/>
      <c r="BC688" s="1" t="s">
        <v>225</v>
      </c>
    </row>
    <row r="689" spans="2:55" hidden="1">
      <c r="B689" s="7"/>
      <c r="C689" s="14" t="s">
        <v>157</v>
      </c>
      <c r="D689" s="1">
        <f>+D682+1</f>
        <v>8</v>
      </c>
      <c r="E689" s="1" t="s">
        <v>226</v>
      </c>
      <c r="I689" s="1">
        <f t="shared" si="430"/>
        <v>-3.1915520822595814E-3</v>
      </c>
      <c r="K689" s="1" t="s">
        <v>183</v>
      </c>
      <c r="L689" s="1">
        <f t="shared" si="428"/>
        <v>0</v>
      </c>
      <c r="M689" s="1">
        <f t="shared" si="428"/>
        <v>0</v>
      </c>
      <c r="N689" s="1">
        <f t="shared" si="428"/>
        <v>1</v>
      </c>
      <c r="O689" s="1">
        <f t="shared" si="428"/>
        <v>0</v>
      </c>
      <c r="P689" s="1">
        <f t="shared" si="428"/>
        <v>0</v>
      </c>
      <c r="Q689" s="1">
        <f t="shared" si="428"/>
        <v>0</v>
      </c>
      <c r="S689" s="1" t="s">
        <v>171</v>
      </c>
      <c r="T689" s="1">
        <v>-3.1915520822595814E-3</v>
      </c>
      <c r="X689" s="1" t="s">
        <v>227</v>
      </c>
      <c r="AB689" s="1">
        <f t="shared" si="429"/>
        <v>0</v>
      </c>
      <c r="AC689" s="1">
        <f t="shared" si="429"/>
        <v>22657959.183673471</v>
      </c>
      <c r="AD689" s="1">
        <f t="shared" si="429"/>
        <v>52868571428.571426</v>
      </c>
      <c r="AE689" s="1">
        <f t="shared" si="429"/>
        <v>0</v>
      </c>
      <c r="AF689" s="1">
        <f t="shared" si="429"/>
        <v>-22657959.183673471</v>
      </c>
      <c r="AG689" s="1">
        <f t="shared" si="429"/>
        <v>26434285714.285713</v>
      </c>
      <c r="AH689" s="6" t="s">
        <v>183</v>
      </c>
      <c r="AI689" s="1">
        <f t="shared" si="431"/>
        <v>-3.1915520822595814E-3</v>
      </c>
      <c r="AK689" s="1" t="s">
        <v>171</v>
      </c>
      <c r="AL689" s="1">
        <v>8035327.2703429163</v>
      </c>
      <c r="AO689" s="1" t="s">
        <v>228</v>
      </c>
      <c r="AQ689" s="13">
        <v>0</v>
      </c>
      <c r="AU689" s="1">
        <f t="shared" si="432"/>
        <v>8035327.2703429163</v>
      </c>
      <c r="AW689" s="55">
        <f t="shared" si="433"/>
        <v>8035327.2703429163</v>
      </c>
      <c r="AX689" s="55"/>
      <c r="AY689" s="55"/>
      <c r="AZ689" s="55"/>
      <c r="BA689" s="55"/>
      <c r="BB689" s="55"/>
      <c r="BC689" s="1" t="s">
        <v>229</v>
      </c>
    </row>
    <row r="690" spans="2:55" hidden="1">
      <c r="B690" s="7"/>
      <c r="I690" s="1">
        <f t="shared" si="430"/>
        <v>31.247885804210568</v>
      </c>
      <c r="L690" s="1">
        <f t="shared" si="428"/>
        <v>0</v>
      </c>
      <c r="M690" s="1">
        <f t="shared" si="428"/>
        <v>0</v>
      </c>
      <c r="N690" s="1">
        <f t="shared" si="428"/>
        <v>0</v>
      </c>
      <c r="O690" s="1">
        <f t="shared" si="428"/>
        <v>0</v>
      </c>
      <c r="P690" s="1">
        <f t="shared" si="428"/>
        <v>-1</v>
      </c>
      <c r="Q690" s="1">
        <f t="shared" si="428"/>
        <v>0</v>
      </c>
      <c r="T690" s="1">
        <v>6.0585852803340678</v>
      </c>
      <c r="AB690" s="1">
        <f t="shared" si="429"/>
        <v>-482857.14285714284</v>
      </c>
      <c r="AC690" s="1">
        <f t="shared" si="429"/>
        <v>0</v>
      </c>
      <c r="AD690" s="1">
        <f t="shared" si="429"/>
        <v>0</v>
      </c>
      <c r="AE690" s="1">
        <f t="shared" si="429"/>
        <v>482857.14285714284</v>
      </c>
      <c r="AF690" s="1">
        <f t="shared" si="429"/>
        <v>0</v>
      </c>
      <c r="AG690" s="1">
        <f t="shared" si="429"/>
        <v>0</v>
      </c>
      <c r="AI690" s="1">
        <f t="shared" si="431"/>
        <v>6.0585852803340678</v>
      </c>
      <c r="AL690" s="1">
        <v>-882370.82204330852</v>
      </c>
      <c r="AQ690" s="13">
        <v>0</v>
      </c>
      <c r="AU690" s="1">
        <f t="shared" si="432"/>
        <v>-882370.82204330852</v>
      </c>
      <c r="AW690" s="55">
        <f t="shared" si="433"/>
        <v>-882370.82204330852</v>
      </c>
      <c r="AX690" s="55"/>
      <c r="AY690" s="55"/>
      <c r="AZ690" s="55"/>
      <c r="BA690" s="55"/>
      <c r="BB690" s="55"/>
      <c r="BC690" s="1" t="s">
        <v>224</v>
      </c>
    </row>
    <row r="691" spans="2:55" hidden="1">
      <c r="B691" s="7"/>
      <c r="I691" s="1">
        <f t="shared" si="430"/>
        <v>-6.0585852803340678</v>
      </c>
      <c r="L691" s="1">
        <f t="shared" si="428"/>
        <v>0</v>
      </c>
      <c r="M691" s="1">
        <f t="shared" si="428"/>
        <v>0</v>
      </c>
      <c r="N691" s="1">
        <f t="shared" si="428"/>
        <v>0</v>
      </c>
      <c r="O691" s="1">
        <f t="shared" si="428"/>
        <v>1</v>
      </c>
      <c r="P691" s="1">
        <f t="shared" si="428"/>
        <v>0</v>
      </c>
      <c r="Q691" s="1">
        <f t="shared" si="428"/>
        <v>0</v>
      </c>
      <c r="T691" s="1">
        <v>31.247885804210568</v>
      </c>
      <c r="AB691" s="1">
        <f t="shared" si="429"/>
        <v>0</v>
      </c>
      <c r="AC691" s="1">
        <f t="shared" si="429"/>
        <v>-12947.405247813411</v>
      </c>
      <c r="AD691" s="1">
        <f t="shared" si="429"/>
        <v>-22657959.183673471</v>
      </c>
      <c r="AE691" s="1">
        <f t="shared" si="429"/>
        <v>0</v>
      </c>
      <c r="AF691" s="1">
        <f t="shared" si="429"/>
        <v>12947.405247813411</v>
      </c>
      <c r="AG691" s="1">
        <f t="shared" si="429"/>
        <v>-22657959.183673471</v>
      </c>
      <c r="AI691" s="1">
        <f t="shared" si="431"/>
        <v>31.247885804210568</v>
      </c>
      <c r="AL691" s="1">
        <v>-1565.1706883225997</v>
      </c>
      <c r="AQ691" s="13">
        <v>0</v>
      </c>
      <c r="AU691" s="1">
        <f t="shared" si="432"/>
        <v>-1565.1706883225997</v>
      </c>
      <c r="AW691" s="55">
        <f t="shared" si="433"/>
        <v>-1565.1706883225997</v>
      </c>
      <c r="AX691" s="55"/>
      <c r="AY691" s="55"/>
      <c r="AZ691" s="55"/>
      <c r="BA691" s="55"/>
      <c r="BB691" s="55"/>
      <c r="BC691" s="1" t="s">
        <v>225</v>
      </c>
    </row>
    <row r="692" spans="2:55" hidden="1">
      <c r="B692" s="7"/>
      <c r="I692" s="1">
        <f t="shared" si="430"/>
        <v>-3.5922649006820597E-3</v>
      </c>
      <c r="L692" s="1">
        <f t="shared" si="428"/>
        <v>0</v>
      </c>
      <c r="M692" s="1">
        <f t="shared" si="428"/>
        <v>0</v>
      </c>
      <c r="N692" s="1">
        <f t="shared" si="428"/>
        <v>0</v>
      </c>
      <c r="O692" s="1">
        <f t="shared" si="428"/>
        <v>0</v>
      </c>
      <c r="P692" s="1">
        <f t="shared" si="428"/>
        <v>0</v>
      </c>
      <c r="Q692" s="1">
        <f t="shared" si="428"/>
        <v>1</v>
      </c>
      <c r="T692" s="1">
        <v>-3.5922649006820597E-3</v>
      </c>
      <c r="AB692" s="1">
        <f t="shared" si="429"/>
        <v>0</v>
      </c>
      <c r="AC692" s="1">
        <f t="shared" si="429"/>
        <v>22657959.183673471</v>
      </c>
      <c r="AD692" s="1">
        <f t="shared" si="429"/>
        <v>26434285714.285713</v>
      </c>
      <c r="AE692" s="1">
        <f t="shared" si="429"/>
        <v>0</v>
      </c>
      <c r="AF692" s="1">
        <f t="shared" si="429"/>
        <v>-22657959.183673471</v>
      </c>
      <c r="AG692" s="1">
        <f t="shared" si="429"/>
        <v>52868571428.571426</v>
      </c>
      <c r="AI692" s="1">
        <f t="shared" si="431"/>
        <v>-3.5922649006820597E-3</v>
      </c>
      <c r="AL692" s="1">
        <v>-2557229.8612135053</v>
      </c>
      <c r="AQ692" s="13">
        <v>0</v>
      </c>
      <c r="AU692" s="1">
        <f t="shared" si="432"/>
        <v>-2557229.8612135053</v>
      </c>
      <c r="AW692" s="55">
        <f t="shared" si="433"/>
        <v>-2557229.8612135053</v>
      </c>
      <c r="AX692" s="55"/>
      <c r="AY692" s="55"/>
      <c r="AZ692" s="55"/>
      <c r="BA692" s="55"/>
      <c r="BB692" s="55"/>
      <c r="BC692" s="1" t="s">
        <v>229</v>
      </c>
    </row>
    <row r="693" spans="2:55" hidden="1">
      <c r="B693" s="7"/>
    </row>
    <row r="694" spans="2:55" hidden="1">
      <c r="B694" s="7"/>
      <c r="I694" s="1">
        <f>+I594</f>
        <v>31.247885804210568</v>
      </c>
      <c r="L694" s="1">
        <f t="shared" ref="L694:Q699" si="434">+Y411</f>
        <v>0</v>
      </c>
      <c r="M694" s="1">
        <f t="shared" si="434"/>
        <v>-1</v>
      </c>
      <c r="N694" s="1">
        <f t="shared" si="434"/>
        <v>0</v>
      </c>
      <c r="O694" s="1">
        <f t="shared" si="434"/>
        <v>0</v>
      </c>
      <c r="P694" s="1">
        <f t="shared" si="434"/>
        <v>0</v>
      </c>
      <c r="Q694" s="1">
        <f t="shared" si="434"/>
        <v>0</v>
      </c>
      <c r="T694" s="1" cm="1">
        <f t="array" ref="T694:T699">MMULT(L694:Q699,I694:I699)</f>
        <v>6.0585852803340678</v>
      </c>
      <c r="AB694" s="1">
        <f t="shared" ref="AB694:AG699" si="435">+Q411</f>
        <v>444736.84210526315</v>
      </c>
      <c r="AC694" s="1">
        <f t="shared" si="435"/>
        <v>0</v>
      </c>
      <c r="AD694" s="1">
        <f t="shared" si="435"/>
        <v>0</v>
      </c>
      <c r="AE694" s="1">
        <f t="shared" si="435"/>
        <v>-444736.84210526315</v>
      </c>
      <c r="AF694" s="1">
        <f t="shared" si="435"/>
        <v>0</v>
      </c>
      <c r="AG694" s="1">
        <f t="shared" si="435"/>
        <v>0</v>
      </c>
      <c r="AI694" s="1">
        <f>+T694</f>
        <v>6.0585852803340678</v>
      </c>
      <c r="AL694" s="1" cm="1">
        <f t="array" ref="AL694:AL699">MMULT(AB694:AG699,AI694:AI699)</f>
        <v>982370.82204330806</v>
      </c>
      <c r="AQ694" s="13">
        <v>0</v>
      </c>
      <c r="AU694" s="1">
        <f>+AL694-AQ694</f>
        <v>982370.82204330806</v>
      </c>
      <c r="AW694" s="55">
        <f>+AU694</f>
        <v>982370.82204330806</v>
      </c>
      <c r="AX694" s="55"/>
      <c r="AY694" s="55"/>
      <c r="AZ694" s="55"/>
      <c r="BA694" s="55"/>
      <c r="BB694" s="55"/>
      <c r="BC694" s="1" t="s">
        <v>224</v>
      </c>
    </row>
    <row r="695" spans="2:55" hidden="1">
      <c r="B695" s="7"/>
      <c r="I695" s="1">
        <f t="shared" ref="I695:I699" si="436">+I595</f>
        <v>-6.0585852803340678</v>
      </c>
      <c r="L695" s="1">
        <f t="shared" si="434"/>
        <v>1</v>
      </c>
      <c r="M695" s="1">
        <f t="shared" si="434"/>
        <v>0</v>
      </c>
      <c r="N695" s="1">
        <f t="shared" si="434"/>
        <v>0</v>
      </c>
      <c r="O695" s="1">
        <f t="shared" si="434"/>
        <v>0</v>
      </c>
      <c r="P695" s="1">
        <f t="shared" si="434"/>
        <v>0</v>
      </c>
      <c r="Q695" s="1">
        <f t="shared" si="434"/>
        <v>0</v>
      </c>
      <c r="T695" s="1">
        <v>31.247885804210568</v>
      </c>
      <c r="AB695" s="1">
        <f t="shared" si="435"/>
        <v>0</v>
      </c>
      <c r="AC695" s="1">
        <f t="shared" si="435"/>
        <v>10116.635077999708</v>
      </c>
      <c r="AD695" s="1">
        <f t="shared" si="435"/>
        <v>19221606.648199446</v>
      </c>
      <c r="AE695" s="1">
        <f t="shared" si="435"/>
        <v>0</v>
      </c>
      <c r="AF695" s="1">
        <f t="shared" si="435"/>
        <v>-10116.635077999708</v>
      </c>
      <c r="AG695" s="1">
        <f t="shared" si="435"/>
        <v>19221606.648199446</v>
      </c>
      <c r="AI695" s="1">
        <f t="shared" ref="AI695:AI699" si="437">+T695</f>
        <v>31.247885804210568</v>
      </c>
      <c r="AL695" s="1">
        <v>-1344.3660360130161</v>
      </c>
      <c r="AQ695" s="13">
        <v>0</v>
      </c>
      <c r="AU695" s="1">
        <f t="shared" ref="AU695:AU699" si="438">+AL695-AQ695</f>
        <v>-1344.3660360130161</v>
      </c>
      <c r="AW695" s="55">
        <f t="shared" ref="AW695:AW699" si="439">+AU695</f>
        <v>-1344.3660360130161</v>
      </c>
      <c r="AX695" s="55"/>
      <c r="AY695" s="55"/>
      <c r="AZ695" s="55"/>
      <c r="BA695" s="55"/>
      <c r="BB695" s="55"/>
      <c r="BC695" s="1" t="s">
        <v>225</v>
      </c>
    </row>
    <row r="696" spans="2:55" hidden="1">
      <c r="B696" s="7"/>
      <c r="C696" s="14" t="s">
        <v>157</v>
      </c>
      <c r="D696" s="1">
        <f>+D689+1</f>
        <v>9</v>
      </c>
      <c r="E696" s="1" t="s">
        <v>226</v>
      </c>
      <c r="I696" s="1">
        <f t="shared" si="436"/>
        <v>-3.5922649006820597E-3</v>
      </c>
      <c r="K696" s="1" t="s">
        <v>183</v>
      </c>
      <c r="L696" s="1">
        <f t="shared" si="434"/>
        <v>0</v>
      </c>
      <c r="M696" s="1">
        <f t="shared" si="434"/>
        <v>0</v>
      </c>
      <c r="N696" s="1">
        <f t="shared" si="434"/>
        <v>1</v>
      </c>
      <c r="O696" s="1">
        <f t="shared" si="434"/>
        <v>0</v>
      </c>
      <c r="P696" s="1">
        <f t="shared" si="434"/>
        <v>0</v>
      </c>
      <c r="Q696" s="1">
        <f t="shared" si="434"/>
        <v>0</v>
      </c>
      <c r="S696" s="1" t="s">
        <v>171</v>
      </c>
      <c r="T696" s="1">
        <v>-3.5922649006820597E-3</v>
      </c>
      <c r="X696" s="1" t="s">
        <v>227</v>
      </c>
      <c r="AB696" s="1">
        <f t="shared" si="435"/>
        <v>0</v>
      </c>
      <c r="AC696" s="1">
        <f t="shared" si="435"/>
        <v>19221606.648199446</v>
      </c>
      <c r="AD696" s="1">
        <f t="shared" si="435"/>
        <v>48694736842.105263</v>
      </c>
      <c r="AE696" s="1">
        <f t="shared" si="435"/>
        <v>0</v>
      </c>
      <c r="AF696" s="1">
        <f t="shared" si="435"/>
        <v>-19221606.648199446</v>
      </c>
      <c r="AG696" s="1">
        <f t="shared" si="435"/>
        <v>24347368421.052631</v>
      </c>
      <c r="AH696" s="6" t="s">
        <v>183</v>
      </c>
      <c r="AI696" s="1">
        <f t="shared" si="437"/>
        <v>-3.5922649006820597E-3</v>
      </c>
      <c r="AK696" s="1" t="s">
        <v>171</v>
      </c>
      <c r="AL696" s="1">
        <v>2557229.8612132818</v>
      </c>
      <c r="AO696" s="1" t="s">
        <v>228</v>
      </c>
      <c r="AQ696" s="13">
        <v>0</v>
      </c>
      <c r="AU696" s="1">
        <f t="shared" si="438"/>
        <v>2557229.8612132818</v>
      </c>
      <c r="AW696" s="55">
        <f t="shared" si="439"/>
        <v>2557229.8612132818</v>
      </c>
      <c r="AX696" s="55"/>
      <c r="AY696" s="55"/>
      <c r="AZ696" s="55"/>
      <c r="BA696" s="55"/>
      <c r="BB696" s="55"/>
      <c r="BC696" s="1" t="s">
        <v>229</v>
      </c>
    </row>
    <row r="697" spans="2:55" hidden="1">
      <c r="B697" s="7"/>
      <c r="I697" s="1">
        <f t="shared" si="436"/>
        <v>16.932387804201731</v>
      </c>
      <c r="L697" s="1">
        <f t="shared" si="434"/>
        <v>0</v>
      </c>
      <c r="M697" s="1">
        <f t="shared" si="434"/>
        <v>0</v>
      </c>
      <c r="N697" s="1">
        <f t="shared" si="434"/>
        <v>0</v>
      </c>
      <c r="O697" s="1">
        <f t="shared" si="434"/>
        <v>0</v>
      </c>
      <c r="P697" s="1">
        <f t="shared" si="434"/>
        <v>-1</v>
      </c>
      <c r="Q697" s="1">
        <f t="shared" si="434"/>
        <v>0</v>
      </c>
      <c r="T697" s="1">
        <v>3.849704142011837</v>
      </c>
      <c r="AB697" s="1">
        <f t="shared" si="435"/>
        <v>-444736.84210526315</v>
      </c>
      <c r="AC697" s="1">
        <f t="shared" si="435"/>
        <v>0</v>
      </c>
      <c r="AD697" s="1">
        <f t="shared" si="435"/>
        <v>0</v>
      </c>
      <c r="AE697" s="1">
        <f t="shared" si="435"/>
        <v>444736.84210526315</v>
      </c>
      <c r="AF697" s="1">
        <f t="shared" si="435"/>
        <v>0</v>
      </c>
      <c r="AG697" s="1">
        <f t="shared" si="435"/>
        <v>0</v>
      </c>
      <c r="AI697" s="1">
        <f t="shared" si="437"/>
        <v>3.849704142011837</v>
      </c>
      <c r="AL697" s="1">
        <v>-982370.82204330806</v>
      </c>
      <c r="AQ697" s="13">
        <v>0</v>
      </c>
      <c r="AU697" s="1">
        <f t="shared" si="438"/>
        <v>-982370.82204330806</v>
      </c>
      <c r="AW697" s="55">
        <f t="shared" si="439"/>
        <v>-982370.82204330806</v>
      </c>
      <c r="AX697" s="55"/>
      <c r="AY697" s="55"/>
      <c r="AZ697" s="55"/>
      <c r="BA697" s="55"/>
      <c r="BB697" s="55"/>
      <c r="BC697" s="1" t="s">
        <v>224</v>
      </c>
    </row>
    <row r="698" spans="2:55" hidden="1">
      <c r="B698" s="7"/>
      <c r="I698" s="1">
        <f t="shared" si="436"/>
        <v>-3.849704142011837</v>
      </c>
      <c r="L698" s="1">
        <f t="shared" si="434"/>
        <v>0</v>
      </c>
      <c r="M698" s="1">
        <f t="shared" si="434"/>
        <v>0</v>
      </c>
      <c r="N698" s="1">
        <f t="shared" si="434"/>
        <v>0</v>
      </c>
      <c r="O698" s="1">
        <f t="shared" si="434"/>
        <v>1</v>
      </c>
      <c r="P698" s="1">
        <f t="shared" si="434"/>
        <v>0</v>
      </c>
      <c r="Q698" s="1">
        <f t="shared" si="434"/>
        <v>0</v>
      </c>
      <c r="T698" s="1">
        <v>16.932387804201731</v>
      </c>
      <c r="AB698" s="1">
        <f t="shared" si="435"/>
        <v>0</v>
      </c>
      <c r="AC698" s="1">
        <f t="shared" si="435"/>
        <v>-10116.635077999708</v>
      </c>
      <c r="AD698" s="1">
        <f t="shared" si="435"/>
        <v>-19221606.648199446</v>
      </c>
      <c r="AE698" s="1">
        <f t="shared" si="435"/>
        <v>0</v>
      </c>
      <c r="AF698" s="1">
        <f t="shared" si="435"/>
        <v>10116.635077999708</v>
      </c>
      <c r="AG698" s="1">
        <f t="shared" si="435"/>
        <v>-19221606.648199446</v>
      </c>
      <c r="AI698" s="1">
        <f t="shared" si="437"/>
        <v>16.932387804201731</v>
      </c>
      <c r="AL698" s="1">
        <v>1344.3660360130161</v>
      </c>
      <c r="AQ698" s="13">
        <v>0</v>
      </c>
      <c r="AU698" s="1">
        <f t="shared" si="438"/>
        <v>1344.3660360130161</v>
      </c>
      <c r="AW698" s="55">
        <f t="shared" si="439"/>
        <v>1344.3660360130161</v>
      </c>
      <c r="AX698" s="55"/>
      <c r="AY698" s="55"/>
      <c r="AZ698" s="55"/>
      <c r="BA698" s="55"/>
      <c r="BB698" s="55"/>
      <c r="BC698" s="1" t="s">
        <v>225</v>
      </c>
    </row>
    <row r="699" spans="2:55" hidden="1">
      <c r="B699" s="7"/>
      <c r="I699" s="1">
        <f t="shared" si="436"/>
        <v>-4.012148088157726E-3</v>
      </c>
      <c r="L699" s="1">
        <f t="shared" si="434"/>
        <v>0</v>
      </c>
      <c r="M699" s="1">
        <f t="shared" si="434"/>
        <v>0</v>
      </c>
      <c r="N699" s="1">
        <f t="shared" si="434"/>
        <v>0</v>
      </c>
      <c r="O699" s="1">
        <f t="shared" si="434"/>
        <v>0</v>
      </c>
      <c r="P699" s="1">
        <f t="shared" si="434"/>
        <v>0</v>
      </c>
      <c r="Q699" s="1">
        <f t="shared" si="434"/>
        <v>1</v>
      </c>
      <c r="T699" s="1">
        <v>-4.012148088157726E-3</v>
      </c>
      <c r="AB699" s="1">
        <f t="shared" si="435"/>
        <v>0</v>
      </c>
      <c r="AC699" s="1">
        <f t="shared" si="435"/>
        <v>19221606.648199446</v>
      </c>
      <c r="AD699" s="1">
        <f t="shared" si="435"/>
        <v>24347368421.052631</v>
      </c>
      <c r="AE699" s="1">
        <f t="shared" si="435"/>
        <v>0</v>
      </c>
      <c r="AF699" s="1">
        <f t="shared" si="435"/>
        <v>-19221606.648199446</v>
      </c>
      <c r="AG699" s="1">
        <f t="shared" si="435"/>
        <v>48694736842.105263</v>
      </c>
      <c r="AI699" s="1">
        <f t="shared" si="437"/>
        <v>-4.012148088157726E-3</v>
      </c>
      <c r="AL699" s="1">
        <v>-7665820.798062712</v>
      </c>
      <c r="AQ699" s="13">
        <v>0</v>
      </c>
      <c r="AU699" s="1">
        <f t="shared" si="438"/>
        <v>-7665820.798062712</v>
      </c>
      <c r="AW699" s="55">
        <f t="shared" si="439"/>
        <v>-7665820.798062712</v>
      </c>
      <c r="AX699" s="55"/>
      <c r="AY699" s="55"/>
      <c r="AZ699" s="55"/>
      <c r="BA699" s="55"/>
      <c r="BB699" s="55"/>
      <c r="BC699" s="1" t="s">
        <v>229</v>
      </c>
    </row>
    <row r="700" spans="2:55" hidden="1">
      <c r="B700" s="7"/>
    </row>
    <row r="701" spans="2:55" hidden="1">
      <c r="B701" s="7"/>
      <c r="I701" s="1">
        <f>+I597</f>
        <v>16.932387804201731</v>
      </c>
      <c r="L701" s="1">
        <f t="shared" ref="L701:Q706" si="440">+Y418</f>
        <v>0</v>
      </c>
      <c r="M701" s="1">
        <f t="shared" si="440"/>
        <v>-1</v>
      </c>
      <c r="N701" s="1">
        <f t="shared" si="440"/>
        <v>0</v>
      </c>
      <c r="O701" s="1">
        <f t="shared" si="440"/>
        <v>0</v>
      </c>
      <c r="P701" s="1">
        <f t="shared" si="440"/>
        <v>0</v>
      </c>
      <c r="Q701" s="1">
        <f t="shared" si="440"/>
        <v>0</v>
      </c>
      <c r="T701" s="1" cm="1">
        <f t="array" ref="T701:T706">MMULT(L701:Q706,I701:I706)</f>
        <v>3.849704142011837</v>
      </c>
      <c r="AB701" s="1">
        <f t="shared" ref="AB701:AG706" si="441">+Q418</f>
        <v>422500</v>
      </c>
      <c r="AC701" s="1">
        <f t="shared" si="441"/>
        <v>0</v>
      </c>
      <c r="AD701" s="1">
        <f t="shared" si="441"/>
        <v>0</v>
      </c>
      <c r="AE701" s="1">
        <f t="shared" si="441"/>
        <v>-422500</v>
      </c>
      <c r="AF701" s="1">
        <f t="shared" si="441"/>
        <v>0</v>
      </c>
      <c r="AG701" s="1">
        <f t="shared" si="441"/>
        <v>0</v>
      </c>
      <c r="AI701" s="1">
        <f>+T701</f>
        <v>3.849704142011837</v>
      </c>
      <c r="AL701" s="1" cm="1">
        <f t="array" ref="AL701:AL706">MMULT(AB701:AG706,AI701:AI706)</f>
        <v>1626500.0000000012</v>
      </c>
      <c r="AQ701" s="13">
        <v>0</v>
      </c>
      <c r="AU701" s="1">
        <f>+AL701-AQ701</f>
        <v>1626500.0000000012</v>
      </c>
      <c r="AW701" s="55">
        <f>+AU701</f>
        <v>1626500.0000000012</v>
      </c>
      <c r="AX701" s="55"/>
      <c r="AY701" s="55"/>
      <c r="AZ701" s="55"/>
      <c r="BA701" s="55"/>
      <c r="BB701" s="55"/>
      <c r="BC701" s="1" t="s">
        <v>224</v>
      </c>
    </row>
    <row r="702" spans="2:55" hidden="1">
      <c r="B702" s="7"/>
      <c r="I702" s="1">
        <f t="shared" ref="I702:I706" si="442">+I598</f>
        <v>-3.849704142011837</v>
      </c>
      <c r="L702" s="1">
        <f t="shared" si="440"/>
        <v>1</v>
      </c>
      <c r="M702" s="1">
        <f t="shared" si="440"/>
        <v>0</v>
      </c>
      <c r="N702" s="1">
        <f t="shared" si="440"/>
        <v>0</v>
      </c>
      <c r="O702" s="1">
        <f t="shared" si="440"/>
        <v>0</v>
      </c>
      <c r="P702" s="1">
        <f t="shared" si="440"/>
        <v>0</v>
      </c>
      <c r="Q702" s="1">
        <f t="shared" si="440"/>
        <v>0</v>
      </c>
      <c r="T702" s="1">
        <v>16.932387804201731</v>
      </c>
      <c r="AB702" s="1">
        <f t="shared" si="441"/>
        <v>0</v>
      </c>
      <c r="AC702" s="1">
        <f t="shared" si="441"/>
        <v>2168.4375</v>
      </c>
      <c r="AD702" s="1">
        <f t="shared" si="441"/>
        <v>8673750</v>
      </c>
      <c r="AE702" s="1">
        <f t="shared" si="441"/>
        <v>0</v>
      </c>
      <c r="AF702" s="1">
        <f t="shared" si="441"/>
        <v>-2168.4375</v>
      </c>
      <c r="AG702" s="1">
        <f t="shared" si="441"/>
        <v>0</v>
      </c>
      <c r="AI702" s="1">
        <f t="shared" ref="AI702:AI706" si="443">+T702</f>
        <v>16.932387804201731</v>
      </c>
      <c r="AL702" s="1">
        <v>1916.4551995156144</v>
      </c>
      <c r="AQ702" s="13">
        <v>0</v>
      </c>
      <c r="AU702" s="1">
        <f t="shared" ref="AU702:AU706" si="444">+AL702-AQ702</f>
        <v>1916.4551995156144</v>
      </c>
      <c r="AW702" s="55">
        <f t="shared" ref="AW702:AW706" si="445">+AU702</f>
        <v>1916.4551995156144</v>
      </c>
      <c r="AX702" s="55"/>
      <c r="AY702" s="55"/>
      <c r="AZ702" s="55"/>
      <c r="BA702" s="55"/>
      <c r="BB702" s="55"/>
      <c r="BC702" s="1" t="s">
        <v>225</v>
      </c>
    </row>
    <row r="703" spans="2:55" hidden="1">
      <c r="B703" s="7"/>
      <c r="C703" s="14" t="s">
        <v>157</v>
      </c>
      <c r="D703" s="1">
        <f>+D696+1</f>
        <v>10</v>
      </c>
      <c r="E703" s="1" t="s">
        <v>226</v>
      </c>
      <c r="I703" s="1">
        <f t="shared" si="442"/>
        <v>-4.012148088157726E-3</v>
      </c>
      <c r="K703" s="1" t="s">
        <v>183</v>
      </c>
      <c r="L703" s="1">
        <f t="shared" si="440"/>
        <v>0</v>
      </c>
      <c r="M703" s="1">
        <f t="shared" si="440"/>
        <v>0</v>
      </c>
      <c r="N703" s="1">
        <f t="shared" si="440"/>
        <v>1</v>
      </c>
      <c r="O703" s="1">
        <f t="shared" si="440"/>
        <v>0</v>
      </c>
      <c r="P703" s="1">
        <f t="shared" si="440"/>
        <v>0</v>
      </c>
      <c r="Q703" s="1">
        <f t="shared" si="440"/>
        <v>0</v>
      </c>
      <c r="S703" s="1" t="s">
        <v>171</v>
      </c>
      <c r="T703" s="1">
        <v>-4.012148088157726E-3</v>
      </c>
      <c r="X703" s="1" t="s">
        <v>227</v>
      </c>
      <c r="AB703" s="1">
        <f t="shared" si="441"/>
        <v>0</v>
      </c>
      <c r="AC703" s="1">
        <f t="shared" si="441"/>
        <v>8673750</v>
      </c>
      <c r="AD703" s="1">
        <f t="shared" si="441"/>
        <v>34695000000</v>
      </c>
      <c r="AE703" s="1">
        <f t="shared" si="441"/>
        <v>0</v>
      </c>
      <c r="AF703" s="1">
        <f t="shared" si="441"/>
        <v>-8673750</v>
      </c>
      <c r="AG703" s="1">
        <f t="shared" si="441"/>
        <v>0</v>
      </c>
      <c r="AH703" s="6" t="s">
        <v>183</v>
      </c>
      <c r="AI703" s="1">
        <f t="shared" si="443"/>
        <v>-4.012148088157726E-3</v>
      </c>
      <c r="AK703" s="1" t="s">
        <v>171</v>
      </c>
      <c r="AL703" s="1">
        <v>7665820.7980624735</v>
      </c>
      <c r="AO703" s="1" t="s">
        <v>228</v>
      </c>
      <c r="AQ703" s="13">
        <v>0</v>
      </c>
      <c r="AU703" s="1">
        <f t="shared" si="444"/>
        <v>7665820.7980624735</v>
      </c>
      <c r="AW703" s="55">
        <f t="shared" si="445"/>
        <v>7665820.7980624735</v>
      </c>
      <c r="AX703" s="55"/>
      <c r="AY703" s="55"/>
      <c r="AZ703" s="55"/>
      <c r="BA703" s="55"/>
      <c r="BB703" s="55"/>
      <c r="BC703" s="1" t="s">
        <v>229</v>
      </c>
    </row>
    <row r="704" spans="2:55" hidden="1">
      <c r="B704" s="7"/>
      <c r="I704" s="1">
        <f t="shared" si="442"/>
        <v>0</v>
      </c>
      <c r="L704" s="1">
        <f t="shared" si="440"/>
        <v>0</v>
      </c>
      <c r="M704" s="1">
        <f t="shared" si="440"/>
        <v>0</v>
      </c>
      <c r="N704" s="1">
        <f t="shared" si="440"/>
        <v>0</v>
      </c>
      <c r="O704" s="1">
        <f t="shared" si="440"/>
        <v>0</v>
      </c>
      <c r="P704" s="1">
        <f t="shared" si="440"/>
        <v>-1</v>
      </c>
      <c r="Q704" s="1">
        <f t="shared" si="440"/>
        <v>0</v>
      </c>
      <c r="T704" s="1">
        <v>0</v>
      </c>
      <c r="AB704" s="1">
        <f t="shared" si="441"/>
        <v>-422500</v>
      </c>
      <c r="AC704" s="1">
        <f t="shared" si="441"/>
        <v>0</v>
      </c>
      <c r="AD704" s="1">
        <f t="shared" si="441"/>
        <v>0</v>
      </c>
      <c r="AE704" s="1">
        <f t="shared" si="441"/>
        <v>422500</v>
      </c>
      <c r="AF704" s="1">
        <f t="shared" si="441"/>
        <v>0</v>
      </c>
      <c r="AG704" s="1">
        <f t="shared" si="441"/>
        <v>0</v>
      </c>
      <c r="AI704" s="1">
        <f t="shared" si="443"/>
        <v>0</v>
      </c>
      <c r="AL704" s="1">
        <v>-1626500.0000000012</v>
      </c>
      <c r="AQ704" s="13">
        <v>0</v>
      </c>
      <c r="AU704" s="1">
        <f t="shared" si="444"/>
        <v>-1626500.0000000012</v>
      </c>
      <c r="AW704" s="55">
        <f t="shared" si="445"/>
        <v>-1626500.0000000012</v>
      </c>
      <c r="AX704" s="55"/>
      <c r="AY704" s="55"/>
      <c r="AZ704" s="55"/>
      <c r="BA704" s="55"/>
      <c r="BB704" s="55"/>
      <c r="BC704" s="1" t="s">
        <v>224</v>
      </c>
    </row>
    <row r="705" spans="2:55" hidden="1">
      <c r="B705" s="7"/>
      <c r="I705" s="1">
        <f t="shared" si="442"/>
        <v>0</v>
      </c>
      <c r="L705" s="1">
        <f t="shared" si="440"/>
        <v>0</v>
      </c>
      <c r="M705" s="1">
        <f t="shared" si="440"/>
        <v>0</v>
      </c>
      <c r="N705" s="1">
        <f t="shared" si="440"/>
        <v>0</v>
      </c>
      <c r="O705" s="1">
        <f t="shared" si="440"/>
        <v>1</v>
      </c>
      <c r="P705" s="1">
        <f t="shared" si="440"/>
        <v>0</v>
      </c>
      <c r="Q705" s="1">
        <f t="shared" si="440"/>
        <v>0</v>
      </c>
      <c r="T705" s="1">
        <v>0</v>
      </c>
      <c r="AB705" s="1">
        <f t="shared" si="441"/>
        <v>0</v>
      </c>
      <c r="AC705" s="1">
        <f t="shared" si="441"/>
        <v>-2168.4375</v>
      </c>
      <c r="AD705" s="1">
        <f t="shared" si="441"/>
        <v>-8673750</v>
      </c>
      <c r="AE705" s="1">
        <f t="shared" si="441"/>
        <v>0</v>
      </c>
      <c r="AF705" s="1">
        <f t="shared" si="441"/>
        <v>2168.4375</v>
      </c>
      <c r="AG705" s="1">
        <f t="shared" si="441"/>
        <v>0</v>
      </c>
      <c r="AI705" s="1">
        <f t="shared" si="443"/>
        <v>0</v>
      </c>
      <c r="AL705" s="1">
        <v>-1916.4551995156144</v>
      </c>
      <c r="AQ705" s="13">
        <v>0</v>
      </c>
      <c r="AU705" s="1">
        <f t="shared" si="444"/>
        <v>-1916.4551995156144</v>
      </c>
      <c r="AW705" s="55">
        <f t="shared" si="445"/>
        <v>-1916.4551995156144</v>
      </c>
      <c r="AX705" s="55"/>
      <c r="AY705" s="55"/>
      <c r="AZ705" s="55"/>
      <c r="BA705" s="55"/>
      <c r="BB705" s="55"/>
      <c r="BC705" s="1" t="s">
        <v>225</v>
      </c>
    </row>
    <row r="706" spans="2:55" hidden="1">
      <c r="B706" s="7"/>
      <c r="I706" s="1">
        <f t="shared" si="442"/>
        <v>0</v>
      </c>
      <c r="L706" s="1">
        <f t="shared" si="440"/>
        <v>0</v>
      </c>
      <c r="M706" s="1">
        <f t="shared" si="440"/>
        <v>0</v>
      </c>
      <c r="N706" s="1">
        <f t="shared" si="440"/>
        <v>0</v>
      </c>
      <c r="O706" s="1">
        <f t="shared" si="440"/>
        <v>0</v>
      </c>
      <c r="P706" s="1">
        <f t="shared" si="440"/>
        <v>0</v>
      </c>
      <c r="Q706" s="1">
        <f t="shared" si="440"/>
        <v>1</v>
      </c>
      <c r="T706" s="1">
        <v>0</v>
      </c>
      <c r="AB706" s="1">
        <f t="shared" si="441"/>
        <v>0</v>
      </c>
      <c r="AC706" s="1">
        <f t="shared" si="441"/>
        <v>0</v>
      </c>
      <c r="AD706" s="1">
        <f t="shared" si="441"/>
        <v>0</v>
      </c>
      <c r="AE706" s="1">
        <f t="shared" si="441"/>
        <v>0</v>
      </c>
      <c r="AF706" s="1">
        <f t="shared" si="441"/>
        <v>0</v>
      </c>
      <c r="AG706" s="1">
        <f t="shared" si="441"/>
        <v>0</v>
      </c>
      <c r="AI706" s="1">
        <f t="shared" si="443"/>
        <v>0</v>
      </c>
      <c r="AL706" s="1">
        <v>0</v>
      </c>
      <c r="AQ706" s="13">
        <v>0</v>
      </c>
      <c r="AU706" s="1">
        <f t="shared" si="444"/>
        <v>0</v>
      </c>
      <c r="AW706" s="55">
        <f t="shared" si="445"/>
        <v>0</v>
      </c>
      <c r="AX706" s="55"/>
      <c r="AY706" s="55"/>
      <c r="AZ706" s="55"/>
      <c r="BA706" s="55"/>
      <c r="BB706" s="55"/>
      <c r="BC706" s="1" t="s">
        <v>229</v>
      </c>
    </row>
    <row r="707" spans="2:55" hidden="1">
      <c r="B707" s="7"/>
    </row>
    <row r="708" spans="2:55" hidden="1">
      <c r="B708" s="7"/>
      <c r="I708" s="1">
        <f>+I570</f>
        <v>18.203095868559359</v>
      </c>
      <c r="L708" s="1">
        <f t="shared" ref="L708:Q713" si="446">+Y425</f>
        <v>1</v>
      </c>
      <c r="M708" s="1">
        <f t="shared" si="446"/>
        <v>0</v>
      </c>
      <c r="N708" s="1">
        <f t="shared" si="446"/>
        <v>0</v>
      </c>
      <c r="O708" s="1">
        <f t="shared" si="446"/>
        <v>0</v>
      </c>
      <c r="P708" s="1">
        <f t="shared" si="446"/>
        <v>0</v>
      </c>
      <c r="Q708" s="1">
        <f t="shared" si="446"/>
        <v>0</v>
      </c>
      <c r="T708" s="1" cm="1">
        <f t="array" ref="T708:T713">MMULT(L708:Q713,I708:I713)</f>
        <v>18.203095868559359</v>
      </c>
      <c r="AB708" s="1">
        <f t="shared" ref="AB708:AG713" si="447">+Q425</f>
        <v>71250</v>
      </c>
      <c r="AC708" s="1">
        <f t="shared" si="447"/>
        <v>0</v>
      </c>
      <c r="AD708" s="1">
        <f t="shared" si="447"/>
        <v>0</v>
      </c>
      <c r="AE708" s="1">
        <f t="shared" si="447"/>
        <v>-71250</v>
      </c>
      <c r="AF708" s="1">
        <f t="shared" si="447"/>
        <v>0</v>
      </c>
      <c r="AG708" s="1">
        <f t="shared" si="447"/>
        <v>0</v>
      </c>
      <c r="AI708" s="1">
        <f>+T708</f>
        <v>18.203095868559359</v>
      </c>
      <c r="AL708" s="1" cm="1">
        <f t="array" ref="AL708:AL713">MMULT(AB708:AG713,AI708:AI713)</f>
        <v>90537.949585480848</v>
      </c>
      <c r="AQ708" s="13">
        <f>-R521*1000</f>
        <v>0</v>
      </c>
      <c r="AU708" s="1">
        <f>+AL708-AQ708</f>
        <v>90537.949585480848</v>
      </c>
      <c r="AW708" s="55">
        <f>+AU708</f>
        <v>90537.949585480848</v>
      </c>
      <c r="AX708" s="55"/>
      <c r="AY708" s="55"/>
      <c r="AZ708" s="55"/>
      <c r="BA708" s="55"/>
      <c r="BB708" s="55"/>
      <c r="BC708" s="1" t="s">
        <v>224</v>
      </c>
    </row>
    <row r="709" spans="2:55" hidden="1">
      <c r="B709" s="7"/>
      <c r="I709" s="1">
        <f t="shared" ref="I709:I710" si="448">+I571</f>
        <v>-0.22322659860163233</v>
      </c>
      <c r="L709" s="1">
        <f t="shared" si="446"/>
        <v>0</v>
      </c>
      <c r="M709" s="1">
        <f t="shared" si="446"/>
        <v>1</v>
      </c>
      <c r="N709" s="1">
        <f t="shared" si="446"/>
        <v>0</v>
      </c>
      <c r="O709" s="1">
        <f t="shared" si="446"/>
        <v>0</v>
      </c>
      <c r="P709" s="1">
        <f t="shared" si="446"/>
        <v>0</v>
      </c>
      <c r="Q709" s="1">
        <f t="shared" si="446"/>
        <v>0</v>
      </c>
      <c r="T709" s="1">
        <v>-0.22322659860163233</v>
      </c>
      <c r="AB709" s="1">
        <f t="shared" si="447"/>
        <v>0</v>
      </c>
      <c r="AC709" s="1">
        <f t="shared" si="447"/>
        <v>0</v>
      </c>
      <c r="AD709" s="1">
        <f t="shared" si="447"/>
        <v>0</v>
      </c>
      <c r="AE709" s="1">
        <f t="shared" si="447"/>
        <v>0</v>
      </c>
      <c r="AF709" s="1">
        <f t="shared" si="447"/>
        <v>0</v>
      </c>
      <c r="AG709" s="1">
        <f t="shared" si="447"/>
        <v>0</v>
      </c>
      <c r="AI709" s="1">
        <f t="shared" ref="AI709:AI713" si="449">+T709</f>
        <v>-0.22322659860163233</v>
      </c>
      <c r="AL709" s="1">
        <v>0</v>
      </c>
      <c r="AQ709" s="13">
        <f>-U521*1000</f>
        <v>-60000</v>
      </c>
      <c r="AU709" s="1">
        <f t="shared" ref="AU709:AU713" si="450">+AL709-AQ709</f>
        <v>60000</v>
      </c>
      <c r="AW709" s="55">
        <f t="shared" ref="AW709:AW713" si="451">+AU709</f>
        <v>60000</v>
      </c>
      <c r="AX709" s="55"/>
      <c r="AY709" s="55"/>
      <c r="AZ709" s="55"/>
      <c r="BA709" s="55"/>
      <c r="BB709" s="55"/>
      <c r="BC709" s="1" t="s">
        <v>225</v>
      </c>
    </row>
    <row r="710" spans="2:55" hidden="1">
      <c r="B710" s="7"/>
      <c r="C710" s="14" t="s">
        <v>157</v>
      </c>
      <c r="D710" s="1">
        <f>+D703+1</f>
        <v>11</v>
      </c>
      <c r="E710" s="1" t="s">
        <v>226</v>
      </c>
      <c r="I710" s="1">
        <f t="shared" si="448"/>
        <v>-3.8063359810201146E-3</v>
      </c>
      <c r="K710" s="1" t="s">
        <v>183</v>
      </c>
      <c r="L710" s="1">
        <f t="shared" si="446"/>
        <v>0</v>
      </c>
      <c r="M710" s="1">
        <f t="shared" si="446"/>
        <v>0</v>
      </c>
      <c r="N710" s="1">
        <f t="shared" si="446"/>
        <v>1</v>
      </c>
      <c r="O710" s="1">
        <f t="shared" si="446"/>
        <v>0</v>
      </c>
      <c r="P710" s="1">
        <f t="shared" si="446"/>
        <v>0</v>
      </c>
      <c r="Q710" s="1">
        <f t="shared" si="446"/>
        <v>0</v>
      </c>
      <c r="S710" s="1" t="s">
        <v>171</v>
      </c>
      <c r="T710" s="1">
        <v>-3.8063359810201146E-3</v>
      </c>
      <c r="X710" s="1" t="s">
        <v>227</v>
      </c>
      <c r="AB710" s="1">
        <f t="shared" si="447"/>
        <v>0</v>
      </c>
      <c r="AC710" s="1">
        <f t="shared" si="447"/>
        <v>0</v>
      </c>
      <c r="AD710" s="1">
        <f t="shared" si="447"/>
        <v>0</v>
      </c>
      <c r="AE710" s="1">
        <f t="shared" si="447"/>
        <v>0</v>
      </c>
      <c r="AF710" s="1">
        <f t="shared" si="447"/>
        <v>0</v>
      </c>
      <c r="AG710" s="1">
        <f t="shared" si="447"/>
        <v>0</v>
      </c>
      <c r="AH710" s="6" t="s">
        <v>183</v>
      </c>
      <c r="AI710" s="1">
        <f t="shared" si="449"/>
        <v>-3.8063359810201146E-3</v>
      </c>
      <c r="AK710" s="1" t="s">
        <v>171</v>
      </c>
      <c r="AL710" s="1">
        <v>0</v>
      </c>
      <c r="AO710" s="1" t="s">
        <v>228</v>
      </c>
      <c r="AQ710" s="13">
        <f>-X521*1000000</f>
        <v>0</v>
      </c>
      <c r="AU710" s="1">
        <f t="shared" si="450"/>
        <v>0</v>
      </c>
      <c r="AW710" s="55">
        <f t="shared" si="451"/>
        <v>0</v>
      </c>
      <c r="AX710" s="55"/>
      <c r="AY710" s="55"/>
      <c r="AZ710" s="55"/>
      <c r="BA710" s="55"/>
      <c r="BB710" s="55"/>
      <c r="BC710" s="1" t="s">
        <v>229</v>
      </c>
    </row>
    <row r="711" spans="2:55" hidden="1">
      <c r="B711" s="7"/>
      <c r="I711" s="1">
        <f>+I597</f>
        <v>16.932387804201731</v>
      </c>
      <c r="L711" s="1">
        <f t="shared" si="446"/>
        <v>0</v>
      </c>
      <c r="M711" s="1">
        <f t="shared" si="446"/>
        <v>0</v>
      </c>
      <c r="N711" s="1">
        <f t="shared" si="446"/>
        <v>0</v>
      </c>
      <c r="O711" s="1">
        <f t="shared" si="446"/>
        <v>1</v>
      </c>
      <c r="P711" s="1">
        <f t="shared" si="446"/>
        <v>0</v>
      </c>
      <c r="Q711" s="1">
        <f t="shared" si="446"/>
        <v>0</v>
      </c>
      <c r="T711" s="1">
        <v>16.932387804201731</v>
      </c>
      <c r="AB711" s="1">
        <f t="shared" si="447"/>
        <v>-71250</v>
      </c>
      <c r="AC711" s="1">
        <f t="shared" si="447"/>
        <v>0</v>
      </c>
      <c r="AD711" s="1">
        <f t="shared" si="447"/>
        <v>0</v>
      </c>
      <c r="AE711" s="1">
        <f t="shared" si="447"/>
        <v>71250</v>
      </c>
      <c r="AF711" s="1">
        <f t="shared" si="447"/>
        <v>0</v>
      </c>
      <c r="AG711" s="1">
        <f t="shared" si="447"/>
        <v>0</v>
      </c>
      <c r="AI711" s="1">
        <f t="shared" si="449"/>
        <v>16.932387804201731</v>
      </c>
      <c r="AL711" s="1">
        <v>-90537.949585480848</v>
      </c>
      <c r="AQ711" s="13">
        <f>-AA521*1000</f>
        <v>0</v>
      </c>
      <c r="AU711" s="1">
        <f t="shared" si="450"/>
        <v>-90537.949585480848</v>
      </c>
      <c r="AW711" s="55">
        <f t="shared" si="451"/>
        <v>-90537.949585480848</v>
      </c>
      <c r="AX711" s="55"/>
      <c r="AY711" s="55"/>
      <c r="AZ711" s="55"/>
      <c r="BA711" s="55"/>
      <c r="BB711" s="55"/>
      <c r="BC711" s="1" t="s">
        <v>224</v>
      </c>
    </row>
    <row r="712" spans="2:55" hidden="1">
      <c r="B712" s="7"/>
      <c r="I712" s="1">
        <f t="shared" ref="I712:I713" si="452">+I598</f>
        <v>-3.849704142011837</v>
      </c>
      <c r="L712" s="1">
        <f t="shared" si="446"/>
        <v>0</v>
      </c>
      <c r="M712" s="1">
        <f t="shared" si="446"/>
        <v>0</v>
      </c>
      <c r="N712" s="1">
        <f t="shared" si="446"/>
        <v>0</v>
      </c>
      <c r="O712" s="1">
        <f t="shared" si="446"/>
        <v>0</v>
      </c>
      <c r="P712" s="1">
        <f t="shared" si="446"/>
        <v>1</v>
      </c>
      <c r="Q712" s="1">
        <f t="shared" si="446"/>
        <v>0</v>
      </c>
      <c r="T712" s="1">
        <v>-3.849704142011837</v>
      </c>
      <c r="AB712" s="1">
        <f t="shared" si="447"/>
        <v>0</v>
      </c>
      <c r="AC712" s="1">
        <f t="shared" si="447"/>
        <v>0</v>
      </c>
      <c r="AD712" s="1">
        <f t="shared" si="447"/>
        <v>0</v>
      </c>
      <c r="AE712" s="1">
        <f t="shared" si="447"/>
        <v>0</v>
      </c>
      <c r="AF712" s="1">
        <f t="shared" si="447"/>
        <v>0</v>
      </c>
      <c r="AG712" s="1">
        <f t="shared" si="447"/>
        <v>0</v>
      </c>
      <c r="AI712" s="1">
        <f t="shared" si="449"/>
        <v>-3.849704142011837</v>
      </c>
      <c r="AL712" s="1">
        <v>0</v>
      </c>
      <c r="AQ712" s="13">
        <f>-AD521*1000</f>
        <v>-60000</v>
      </c>
      <c r="AU712" s="1">
        <f t="shared" si="450"/>
        <v>60000</v>
      </c>
      <c r="AW712" s="55">
        <f t="shared" si="451"/>
        <v>60000</v>
      </c>
      <c r="AX712" s="55"/>
      <c r="AY712" s="55"/>
      <c r="AZ712" s="55"/>
      <c r="BA712" s="55"/>
      <c r="BB712" s="55"/>
      <c r="BC712" s="1" t="s">
        <v>225</v>
      </c>
    </row>
    <row r="713" spans="2:55" hidden="1">
      <c r="B713" s="7"/>
      <c r="I713" s="1">
        <f t="shared" si="452"/>
        <v>-4.012148088157726E-3</v>
      </c>
      <c r="L713" s="1">
        <f t="shared" si="446"/>
        <v>0</v>
      </c>
      <c r="M713" s="1">
        <f t="shared" si="446"/>
        <v>0</v>
      </c>
      <c r="N713" s="1">
        <f t="shared" si="446"/>
        <v>0</v>
      </c>
      <c r="O713" s="1">
        <f t="shared" si="446"/>
        <v>0</v>
      </c>
      <c r="P713" s="1">
        <f t="shared" si="446"/>
        <v>0</v>
      </c>
      <c r="Q713" s="1">
        <f t="shared" si="446"/>
        <v>1</v>
      </c>
      <c r="T713" s="1">
        <v>-4.012148088157726E-3</v>
      </c>
      <c r="AB713" s="1">
        <f t="shared" si="447"/>
        <v>0</v>
      </c>
      <c r="AC713" s="1">
        <f t="shared" si="447"/>
        <v>0</v>
      </c>
      <c r="AD713" s="1">
        <f t="shared" si="447"/>
        <v>0</v>
      </c>
      <c r="AE713" s="1">
        <f t="shared" si="447"/>
        <v>0</v>
      </c>
      <c r="AF713" s="1">
        <f t="shared" si="447"/>
        <v>0</v>
      </c>
      <c r="AG713" s="1">
        <f t="shared" si="447"/>
        <v>0</v>
      </c>
      <c r="AI713" s="1">
        <f t="shared" si="449"/>
        <v>-4.012148088157726E-3</v>
      </c>
      <c r="AL713" s="1">
        <v>0</v>
      </c>
      <c r="AQ713" s="13">
        <f>-AG521*1000000</f>
        <v>0</v>
      </c>
      <c r="AU713" s="1">
        <f t="shared" si="450"/>
        <v>0</v>
      </c>
      <c r="AW713" s="55">
        <f t="shared" si="451"/>
        <v>0</v>
      </c>
      <c r="AX713" s="55"/>
      <c r="AY713" s="55"/>
      <c r="AZ713" s="55"/>
      <c r="BA713" s="55"/>
      <c r="BB713" s="55"/>
      <c r="BC713" s="1" t="s">
        <v>229</v>
      </c>
    </row>
    <row r="714" spans="2:55" hidden="1">
      <c r="B714" s="7"/>
    </row>
    <row r="715" spans="2:55" hidden="1">
      <c r="B715" s="7"/>
      <c r="I715" s="1">
        <f>+I573</f>
        <v>31.207050201061996</v>
      </c>
      <c r="L715" s="1">
        <f t="shared" ref="L715:Q720" si="453">+Y432</f>
        <v>1</v>
      </c>
      <c r="M715" s="1">
        <f t="shared" si="453"/>
        <v>0</v>
      </c>
      <c r="N715" s="1">
        <f t="shared" si="453"/>
        <v>0</v>
      </c>
      <c r="O715" s="1">
        <f t="shared" si="453"/>
        <v>0</v>
      </c>
      <c r="P715" s="1">
        <f t="shared" si="453"/>
        <v>0</v>
      </c>
      <c r="Q715" s="1">
        <f t="shared" si="453"/>
        <v>0</v>
      </c>
      <c r="T715" s="1" cm="1">
        <f t="array" ref="T715:T720">MMULT(L715:Q720,I715:I720)</f>
        <v>31.207050201061996</v>
      </c>
      <c r="AB715" s="1">
        <f t="shared" ref="AB715:AG720" si="454">+Q432</f>
        <v>71250</v>
      </c>
      <c r="AC715" s="1">
        <f t="shared" si="454"/>
        <v>0</v>
      </c>
      <c r="AD715" s="1">
        <f t="shared" si="454"/>
        <v>0</v>
      </c>
      <c r="AE715" s="1">
        <f t="shared" si="454"/>
        <v>-71250</v>
      </c>
      <c r="AF715" s="1">
        <f t="shared" si="454"/>
        <v>0</v>
      </c>
      <c r="AG715" s="1">
        <f t="shared" si="454"/>
        <v>0</v>
      </c>
      <c r="AI715" s="1">
        <f>+T715</f>
        <v>31.207050201061996</v>
      </c>
      <c r="AL715" s="1" cm="1">
        <f t="array" ref="AL715:AL720">MMULT(AB715:AG720,AI715:AI720)</f>
        <v>-2909.5367243359797</v>
      </c>
      <c r="AQ715" s="13">
        <f>-R522*1000</f>
        <v>0</v>
      </c>
      <c r="AU715" s="1">
        <f>+AL715-AQ715</f>
        <v>-2909.5367243359797</v>
      </c>
      <c r="AW715" s="55">
        <f>+AU715</f>
        <v>-2909.5367243359797</v>
      </c>
      <c r="AX715" s="55"/>
      <c r="AY715" s="55"/>
      <c r="AZ715" s="55"/>
      <c r="BA715" s="55"/>
      <c r="BB715" s="55"/>
      <c r="BC715" s="1" t="s">
        <v>224</v>
      </c>
    </row>
    <row r="716" spans="2:55" hidden="1">
      <c r="B716" s="7"/>
      <c r="I716" s="1">
        <f t="shared" ref="I716:I717" si="455">+I574</f>
        <v>-0.30038062466963261</v>
      </c>
      <c r="L716" s="1">
        <f t="shared" si="453"/>
        <v>0</v>
      </c>
      <c r="M716" s="1">
        <f t="shared" si="453"/>
        <v>1</v>
      </c>
      <c r="N716" s="1">
        <f t="shared" si="453"/>
        <v>0</v>
      </c>
      <c r="O716" s="1">
        <f t="shared" si="453"/>
        <v>0</v>
      </c>
      <c r="P716" s="1">
        <f t="shared" si="453"/>
        <v>0</v>
      </c>
      <c r="Q716" s="1">
        <f t="shared" si="453"/>
        <v>0</v>
      </c>
      <c r="T716" s="1">
        <v>-0.30038062466963261</v>
      </c>
      <c r="AB716" s="1">
        <f t="shared" si="454"/>
        <v>0</v>
      </c>
      <c r="AC716" s="1">
        <f t="shared" si="454"/>
        <v>0</v>
      </c>
      <c r="AD716" s="1">
        <f t="shared" si="454"/>
        <v>0</v>
      </c>
      <c r="AE716" s="1">
        <f t="shared" si="454"/>
        <v>0</v>
      </c>
      <c r="AF716" s="1">
        <f t="shared" si="454"/>
        <v>0</v>
      </c>
      <c r="AG716" s="1">
        <f t="shared" si="454"/>
        <v>0</v>
      </c>
      <c r="AI716" s="1">
        <f t="shared" ref="AI716:AI720" si="456">+T716</f>
        <v>-0.30038062466963261</v>
      </c>
      <c r="AL716" s="1">
        <v>0</v>
      </c>
      <c r="AQ716" s="13">
        <f>-U522*1000</f>
        <v>-100000</v>
      </c>
      <c r="AU716" s="1">
        <f t="shared" ref="AU716:AU720" si="457">+AL716-AQ716</f>
        <v>100000</v>
      </c>
      <c r="AW716" s="55">
        <f t="shared" ref="AW716:AW720" si="458">+AU716</f>
        <v>100000</v>
      </c>
      <c r="AX716" s="55"/>
      <c r="AY716" s="55"/>
      <c r="AZ716" s="55"/>
      <c r="BA716" s="55"/>
      <c r="BB716" s="55"/>
      <c r="BC716" s="1" t="s">
        <v>225</v>
      </c>
    </row>
    <row r="717" spans="2:55" hidden="1">
      <c r="B717" s="7"/>
      <c r="C717" s="14" t="s">
        <v>157</v>
      </c>
      <c r="D717" s="1">
        <f>+D710+1</f>
        <v>12</v>
      </c>
      <c r="E717" s="1" t="s">
        <v>226</v>
      </c>
      <c r="I717" s="1">
        <f t="shared" si="455"/>
        <v>-3.7144319043666755E-3</v>
      </c>
      <c r="K717" s="1" t="s">
        <v>183</v>
      </c>
      <c r="L717" s="1">
        <f t="shared" si="453"/>
        <v>0</v>
      </c>
      <c r="M717" s="1">
        <f t="shared" si="453"/>
        <v>0</v>
      </c>
      <c r="N717" s="1">
        <f t="shared" si="453"/>
        <v>1</v>
      </c>
      <c r="O717" s="1">
        <f t="shared" si="453"/>
        <v>0</v>
      </c>
      <c r="P717" s="1">
        <f t="shared" si="453"/>
        <v>0</v>
      </c>
      <c r="Q717" s="1">
        <f t="shared" si="453"/>
        <v>0</v>
      </c>
      <c r="S717" s="1" t="s">
        <v>171</v>
      </c>
      <c r="T717" s="1">
        <v>-3.7144319043666755E-3</v>
      </c>
      <c r="X717" s="1" t="s">
        <v>227</v>
      </c>
      <c r="AB717" s="1">
        <f t="shared" si="454"/>
        <v>0</v>
      </c>
      <c r="AC717" s="1">
        <f t="shared" si="454"/>
        <v>0</v>
      </c>
      <c r="AD717" s="1">
        <f t="shared" si="454"/>
        <v>0</v>
      </c>
      <c r="AE717" s="1">
        <f t="shared" si="454"/>
        <v>0</v>
      </c>
      <c r="AF717" s="1">
        <f t="shared" si="454"/>
        <v>0</v>
      </c>
      <c r="AG717" s="1">
        <f t="shared" si="454"/>
        <v>0</v>
      </c>
      <c r="AH717" s="6" t="s">
        <v>183</v>
      </c>
      <c r="AI717" s="1">
        <f t="shared" si="456"/>
        <v>-3.7144319043666755E-3</v>
      </c>
      <c r="AK717" s="1" t="s">
        <v>171</v>
      </c>
      <c r="AL717" s="1">
        <v>0</v>
      </c>
      <c r="AO717" s="1" t="s">
        <v>228</v>
      </c>
      <c r="AQ717" s="13">
        <f>-X522*1000000</f>
        <v>0</v>
      </c>
      <c r="AU717" s="1">
        <f t="shared" si="457"/>
        <v>0</v>
      </c>
      <c r="AW717" s="55">
        <f t="shared" si="458"/>
        <v>0</v>
      </c>
      <c r="AX717" s="55"/>
      <c r="AY717" s="55"/>
      <c r="AZ717" s="55"/>
      <c r="BA717" s="55"/>
      <c r="BB717" s="55"/>
      <c r="BC717" s="1" t="s">
        <v>229</v>
      </c>
    </row>
    <row r="718" spans="2:55" hidden="1">
      <c r="B718" s="7"/>
      <c r="I718" s="1">
        <f>+I594</f>
        <v>31.247885804210568</v>
      </c>
      <c r="L718" s="1">
        <f t="shared" si="453"/>
        <v>0</v>
      </c>
      <c r="M718" s="1">
        <f t="shared" si="453"/>
        <v>0</v>
      </c>
      <c r="N718" s="1">
        <f t="shared" si="453"/>
        <v>0</v>
      </c>
      <c r="O718" s="1">
        <f t="shared" si="453"/>
        <v>1</v>
      </c>
      <c r="P718" s="1">
        <f t="shared" si="453"/>
        <v>0</v>
      </c>
      <c r="Q718" s="1">
        <f t="shared" si="453"/>
        <v>0</v>
      </c>
      <c r="T718" s="1">
        <v>31.247885804210568</v>
      </c>
      <c r="AB718" s="1">
        <f t="shared" si="454"/>
        <v>-71250</v>
      </c>
      <c r="AC718" s="1">
        <f t="shared" si="454"/>
        <v>0</v>
      </c>
      <c r="AD718" s="1">
        <f t="shared" si="454"/>
        <v>0</v>
      </c>
      <c r="AE718" s="1">
        <f t="shared" si="454"/>
        <v>71250</v>
      </c>
      <c r="AF718" s="1">
        <f t="shared" si="454"/>
        <v>0</v>
      </c>
      <c r="AG718" s="1">
        <f t="shared" si="454"/>
        <v>0</v>
      </c>
      <c r="AI718" s="1">
        <f t="shared" si="456"/>
        <v>31.247885804210568</v>
      </c>
      <c r="AL718" s="1">
        <v>2909.5367243359797</v>
      </c>
      <c r="AQ718" s="13">
        <f>-AA522*1000</f>
        <v>0</v>
      </c>
      <c r="AU718" s="1">
        <f t="shared" si="457"/>
        <v>2909.5367243359797</v>
      </c>
      <c r="AW718" s="55">
        <f t="shared" si="458"/>
        <v>2909.5367243359797</v>
      </c>
      <c r="AX718" s="55"/>
      <c r="AY718" s="55"/>
      <c r="AZ718" s="55"/>
      <c r="BA718" s="55"/>
      <c r="BB718" s="55"/>
      <c r="BC718" s="1" t="s">
        <v>224</v>
      </c>
    </row>
    <row r="719" spans="2:55" hidden="1">
      <c r="B719" s="7"/>
      <c r="I719" s="1">
        <f t="shared" ref="I719:I720" si="459">+I595</f>
        <v>-6.0585852803340678</v>
      </c>
      <c r="L719" s="1">
        <f t="shared" si="453"/>
        <v>0</v>
      </c>
      <c r="M719" s="1">
        <f t="shared" si="453"/>
        <v>0</v>
      </c>
      <c r="N719" s="1">
        <f t="shared" si="453"/>
        <v>0</v>
      </c>
      <c r="O719" s="1">
        <f t="shared" si="453"/>
        <v>0</v>
      </c>
      <c r="P719" s="1">
        <f t="shared" si="453"/>
        <v>1</v>
      </c>
      <c r="Q719" s="1">
        <f t="shared" si="453"/>
        <v>0</v>
      </c>
      <c r="T719" s="1">
        <v>-6.0585852803340678</v>
      </c>
      <c r="AB719" s="1">
        <f t="shared" si="454"/>
        <v>0</v>
      </c>
      <c r="AC719" s="1">
        <f t="shared" si="454"/>
        <v>0</v>
      </c>
      <c r="AD719" s="1">
        <f t="shared" si="454"/>
        <v>0</v>
      </c>
      <c r="AE719" s="1">
        <f t="shared" si="454"/>
        <v>0</v>
      </c>
      <c r="AF719" s="1">
        <f t="shared" si="454"/>
        <v>0</v>
      </c>
      <c r="AG719" s="1">
        <f t="shared" si="454"/>
        <v>0</v>
      </c>
      <c r="AI719" s="1">
        <f t="shared" si="456"/>
        <v>-6.0585852803340678</v>
      </c>
      <c r="AL719" s="1">
        <v>0</v>
      </c>
      <c r="AQ719" s="13">
        <f>-AD522*1000</f>
        <v>-100000</v>
      </c>
      <c r="AU719" s="1">
        <f t="shared" si="457"/>
        <v>100000</v>
      </c>
      <c r="AW719" s="55">
        <f t="shared" si="458"/>
        <v>100000</v>
      </c>
      <c r="AX719" s="55"/>
      <c r="AY719" s="55"/>
      <c r="AZ719" s="55"/>
      <c r="BA719" s="55"/>
      <c r="BB719" s="55"/>
      <c r="BC719" s="1" t="s">
        <v>225</v>
      </c>
    </row>
    <row r="720" spans="2:55" hidden="1">
      <c r="B720" s="7"/>
      <c r="I720" s="1">
        <f t="shared" si="459"/>
        <v>-3.5922649006820597E-3</v>
      </c>
      <c r="L720" s="1">
        <f t="shared" si="453"/>
        <v>0</v>
      </c>
      <c r="M720" s="1">
        <f t="shared" si="453"/>
        <v>0</v>
      </c>
      <c r="N720" s="1">
        <f t="shared" si="453"/>
        <v>0</v>
      </c>
      <c r="O720" s="1">
        <f t="shared" si="453"/>
        <v>0</v>
      </c>
      <c r="P720" s="1">
        <f t="shared" si="453"/>
        <v>0</v>
      </c>
      <c r="Q720" s="1">
        <f t="shared" si="453"/>
        <v>1</v>
      </c>
      <c r="T720" s="1">
        <v>-3.5922649006820597E-3</v>
      </c>
      <c r="AB720" s="1">
        <f t="shared" si="454"/>
        <v>0</v>
      </c>
      <c r="AC720" s="1">
        <f t="shared" si="454"/>
        <v>0</v>
      </c>
      <c r="AD720" s="1">
        <f t="shared" si="454"/>
        <v>0</v>
      </c>
      <c r="AE720" s="1">
        <f t="shared" si="454"/>
        <v>0</v>
      </c>
      <c r="AF720" s="1">
        <f t="shared" si="454"/>
        <v>0</v>
      </c>
      <c r="AG720" s="1">
        <f t="shared" si="454"/>
        <v>0</v>
      </c>
      <c r="AI720" s="1">
        <f t="shared" si="456"/>
        <v>-3.5922649006820597E-3</v>
      </c>
      <c r="AL720" s="1">
        <v>0</v>
      </c>
      <c r="AQ720" s="13">
        <f>-AG522*1000000</f>
        <v>0</v>
      </c>
      <c r="AU720" s="1">
        <f t="shared" si="457"/>
        <v>0</v>
      </c>
      <c r="AW720" s="55">
        <f t="shared" si="458"/>
        <v>0</v>
      </c>
      <c r="AX720" s="55"/>
      <c r="AY720" s="55"/>
      <c r="AZ720" s="55"/>
      <c r="BA720" s="55"/>
      <c r="BB720" s="55"/>
      <c r="BC720" s="1" t="s">
        <v>229</v>
      </c>
    </row>
    <row r="721" spans="2:55" hidden="1">
      <c r="B721" s="7"/>
    </row>
    <row r="722" spans="2:55" hidden="1">
      <c r="B722" s="7"/>
      <c r="I722" s="1">
        <f>+I576</f>
        <v>44.546131412472015</v>
      </c>
      <c r="L722" s="1">
        <f t="shared" ref="L722:Q727" si="460">+Y439</f>
        <v>1</v>
      </c>
      <c r="M722" s="1">
        <f t="shared" si="460"/>
        <v>0</v>
      </c>
      <c r="N722" s="1">
        <f t="shared" si="460"/>
        <v>0</v>
      </c>
      <c r="O722" s="1">
        <f t="shared" si="460"/>
        <v>0</v>
      </c>
      <c r="P722" s="1">
        <f t="shared" si="460"/>
        <v>0</v>
      </c>
      <c r="Q722" s="1">
        <f t="shared" si="460"/>
        <v>0</v>
      </c>
      <c r="T722" s="1" cm="1">
        <f t="array" ref="T722:T727">MMULT(L722:Q727,I722:I727)</f>
        <v>44.546131412472015</v>
      </c>
      <c r="AB722" s="1">
        <f t="shared" ref="AB722:AG727" si="461">+Q439</f>
        <v>71250</v>
      </c>
      <c r="AC722" s="1">
        <f t="shared" si="461"/>
        <v>0</v>
      </c>
      <c r="AD722" s="1">
        <f t="shared" si="461"/>
        <v>0</v>
      </c>
      <c r="AE722" s="1">
        <f t="shared" si="461"/>
        <v>-71250</v>
      </c>
      <c r="AF722" s="1">
        <f t="shared" si="461"/>
        <v>0</v>
      </c>
      <c r="AG722" s="1">
        <f t="shared" si="461"/>
        <v>0</v>
      </c>
      <c r="AI722" s="1">
        <f>+T722</f>
        <v>44.546131412472015</v>
      </c>
      <c r="AL722" s="1" cm="1">
        <f t="array" ref="AL722:AL727">MMULT(AB722:AG727,AI722:AI727)</f>
        <v>93029.63337932108</v>
      </c>
      <c r="AQ722" s="13">
        <f>-R523*1000</f>
        <v>0</v>
      </c>
      <c r="AU722" s="1">
        <f>+AL722-AQ722</f>
        <v>93029.63337932108</v>
      </c>
      <c r="AW722" s="55">
        <f>+AU722</f>
        <v>93029.63337932108</v>
      </c>
      <c r="AX722" s="55"/>
      <c r="AY722" s="55"/>
      <c r="AZ722" s="55"/>
      <c r="BA722" s="55"/>
      <c r="BB722" s="55"/>
      <c r="BC722" s="1" t="s">
        <v>224</v>
      </c>
    </row>
    <row r="723" spans="2:55" hidden="1">
      <c r="B723" s="7"/>
      <c r="I723" s="1">
        <f t="shared" ref="I723:I724" si="462">+I577</f>
        <v>-1.0724657809048392</v>
      </c>
      <c r="L723" s="1">
        <f t="shared" si="460"/>
        <v>0</v>
      </c>
      <c r="M723" s="1">
        <f t="shared" si="460"/>
        <v>1</v>
      </c>
      <c r="N723" s="1">
        <f t="shared" si="460"/>
        <v>0</v>
      </c>
      <c r="O723" s="1">
        <f t="shared" si="460"/>
        <v>0</v>
      </c>
      <c r="P723" s="1">
        <f t="shared" si="460"/>
        <v>0</v>
      </c>
      <c r="Q723" s="1">
        <f t="shared" si="460"/>
        <v>0</v>
      </c>
      <c r="T723" s="1">
        <v>-1.0724657809048392</v>
      </c>
      <c r="AB723" s="1">
        <f t="shared" si="461"/>
        <v>0</v>
      </c>
      <c r="AC723" s="1">
        <f t="shared" si="461"/>
        <v>0</v>
      </c>
      <c r="AD723" s="1">
        <f t="shared" si="461"/>
        <v>0</v>
      </c>
      <c r="AE723" s="1">
        <f t="shared" si="461"/>
        <v>0</v>
      </c>
      <c r="AF723" s="1">
        <f t="shared" si="461"/>
        <v>0</v>
      </c>
      <c r="AG723" s="1">
        <f t="shared" si="461"/>
        <v>0</v>
      </c>
      <c r="AI723" s="1">
        <f t="shared" ref="AI723:AI727" si="463">+T723</f>
        <v>-1.0724657809048392</v>
      </c>
      <c r="AL723" s="1">
        <v>0</v>
      </c>
      <c r="AQ723" s="13">
        <f>-U523*1000</f>
        <v>-140000</v>
      </c>
      <c r="AU723" s="1">
        <f t="shared" ref="AU723:AU727" si="464">+AL723-AQ723</f>
        <v>140000</v>
      </c>
      <c r="AW723" s="55">
        <f t="shared" ref="AW723:AW727" si="465">+AU723</f>
        <v>140000</v>
      </c>
      <c r="AX723" s="55"/>
      <c r="AY723" s="55"/>
      <c r="AZ723" s="55"/>
      <c r="BA723" s="55"/>
      <c r="BB723" s="55"/>
      <c r="BC723" s="1" t="s">
        <v>225</v>
      </c>
    </row>
    <row r="724" spans="2:55" hidden="1">
      <c r="B724" s="7"/>
      <c r="C724" s="14" t="s">
        <v>157</v>
      </c>
      <c r="D724" s="1">
        <f>+D717+1</f>
        <v>13</v>
      </c>
      <c r="E724" s="1" t="s">
        <v>226</v>
      </c>
      <c r="I724" s="1">
        <f t="shared" si="462"/>
        <v>-3.1122080073475869E-3</v>
      </c>
      <c r="K724" s="1" t="s">
        <v>183</v>
      </c>
      <c r="L724" s="1">
        <f t="shared" si="460"/>
        <v>0</v>
      </c>
      <c r="M724" s="1">
        <f t="shared" si="460"/>
        <v>0</v>
      </c>
      <c r="N724" s="1">
        <f t="shared" si="460"/>
        <v>1</v>
      </c>
      <c r="O724" s="1">
        <f t="shared" si="460"/>
        <v>0</v>
      </c>
      <c r="P724" s="1">
        <f t="shared" si="460"/>
        <v>0</v>
      </c>
      <c r="Q724" s="1">
        <f t="shared" si="460"/>
        <v>0</v>
      </c>
      <c r="S724" s="1" t="s">
        <v>171</v>
      </c>
      <c r="T724" s="1">
        <v>-3.1122080073475869E-3</v>
      </c>
      <c r="X724" s="1" t="s">
        <v>227</v>
      </c>
      <c r="AB724" s="1">
        <f t="shared" si="461"/>
        <v>0</v>
      </c>
      <c r="AC724" s="1">
        <f t="shared" si="461"/>
        <v>0</v>
      </c>
      <c r="AD724" s="1">
        <f t="shared" si="461"/>
        <v>0</v>
      </c>
      <c r="AE724" s="1">
        <f t="shared" si="461"/>
        <v>0</v>
      </c>
      <c r="AF724" s="1">
        <f t="shared" si="461"/>
        <v>0</v>
      </c>
      <c r="AG724" s="1">
        <f t="shared" si="461"/>
        <v>0</v>
      </c>
      <c r="AH724" s="6" t="s">
        <v>183</v>
      </c>
      <c r="AI724" s="1">
        <f t="shared" si="463"/>
        <v>-3.1122080073475869E-3</v>
      </c>
      <c r="AK724" s="1" t="s">
        <v>171</v>
      </c>
      <c r="AL724" s="1">
        <v>0</v>
      </c>
      <c r="AO724" s="1" t="s">
        <v>228</v>
      </c>
      <c r="AQ724" s="13">
        <f>-X523*1000000</f>
        <v>0</v>
      </c>
      <c r="AU724" s="1">
        <f t="shared" si="464"/>
        <v>0</v>
      </c>
      <c r="AW724" s="55">
        <f t="shared" si="465"/>
        <v>0</v>
      </c>
      <c r="AX724" s="55"/>
      <c r="AY724" s="55"/>
      <c r="AZ724" s="55"/>
      <c r="BA724" s="55"/>
      <c r="BB724" s="55"/>
      <c r="BC724" s="1" t="s">
        <v>229</v>
      </c>
    </row>
    <row r="725" spans="2:55" hidden="1">
      <c r="B725" s="7"/>
      <c r="I725" s="1">
        <f>+I591</f>
        <v>43.240452347499087</v>
      </c>
      <c r="L725" s="1">
        <f t="shared" si="460"/>
        <v>0</v>
      </c>
      <c r="M725" s="1">
        <f t="shared" si="460"/>
        <v>0</v>
      </c>
      <c r="N725" s="1">
        <f t="shared" si="460"/>
        <v>0</v>
      </c>
      <c r="O725" s="1">
        <f t="shared" si="460"/>
        <v>1</v>
      </c>
      <c r="P725" s="1">
        <f t="shared" si="460"/>
        <v>0</v>
      </c>
      <c r="Q725" s="1">
        <f t="shared" si="460"/>
        <v>0</v>
      </c>
      <c r="T725" s="1">
        <v>43.240452347499087</v>
      </c>
      <c r="AB725" s="1">
        <f t="shared" si="461"/>
        <v>-71250</v>
      </c>
      <c r="AC725" s="1">
        <f t="shared" si="461"/>
        <v>0</v>
      </c>
      <c r="AD725" s="1">
        <f t="shared" si="461"/>
        <v>0</v>
      </c>
      <c r="AE725" s="1">
        <f t="shared" si="461"/>
        <v>71250</v>
      </c>
      <c r="AF725" s="1">
        <f t="shared" si="461"/>
        <v>0</v>
      </c>
      <c r="AG725" s="1">
        <f t="shared" si="461"/>
        <v>0</v>
      </c>
      <c r="AI725" s="1">
        <f t="shared" si="463"/>
        <v>43.240452347499087</v>
      </c>
      <c r="AL725" s="1">
        <v>-93029.63337932108</v>
      </c>
      <c r="AQ725" s="13">
        <f>-AA523*1000</f>
        <v>0</v>
      </c>
      <c r="AU725" s="1">
        <f t="shared" si="464"/>
        <v>-93029.63337932108</v>
      </c>
      <c r="AW725" s="55">
        <f t="shared" si="465"/>
        <v>-93029.63337932108</v>
      </c>
      <c r="AX725" s="55"/>
      <c r="AY725" s="55"/>
      <c r="AZ725" s="55"/>
      <c r="BA725" s="55"/>
      <c r="BB725" s="55"/>
      <c r="BC725" s="1" t="s">
        <v>224</v>
      </c>
    </row>
    <row r="726" spans="2:55" hidden="1">
      <c r="B726" s="7"/>
      <c r="I726" s="1">
        <f t="shared" ref="I726:I727" si="466">+I592</f>
        <v>-7.8859804739148842</v>
      </c>
      <c r="L726" s="1">
        <f t="shared" si="460"/>
        <v>0</v>
      </c>
      <c r="M726" s="1">
        <f t="shared" si="460"/>
        <v>0</v>
      </c>
      <c r="N726" s="1">
        <f t="shared" si="460"/>
        <v>0</v>
      </c>
      <c r="O726" s="1">
        <f t="shared" si="460"/>
        <v>0</v>
      </c>
      <c r="P726" s="1">
        <f t="shared" si="460"/>
        <v>1</v>
      </c>
      <c r="Q726" s="1">
        <f t="shared" si="460"/>
        <v>0</v>
      </c>
      <c r="T726" s="1">
        <v>-7.8859804739148842</v>
      </c>
      <c r="AB726" s="1">
        <f t="shared" si="461"/>
        <v>0</v>
      </c>
      <c r="AC726" s="1">
        <f t="shared" si="461"/>
        <v>0</v>
      </c>
      <c r="AD726" s="1">
        <f t="shared" si="461"/>
        <v>0</v>
      </c>
      <c r="AE726" s="1">
        <f t="shared" si="461"/>
        <v>0</v>
      </c>
      <c r="AF726" s="1">
        <f t="shared" si="461"/>
        <v>0</v>
      </c>
      <c r="AG726" s="1">
        <f t="shared" si="461"/>
        <v>0</v>
      </c>
      <c r="AI726" s="1">
        <f t="shared" si="463"/>
        <v>-7.8859804739148842</v>
      </c>
      <c r="AL726" s="1">
        <v>0</v>
      </c>
      <c r="AQ726" s="13">
        <f>-AD523*1000</f>
        <v>-140000</v>
      </c>
      <c r="AU726" s="1">
        <f t="shared" si="464"/>
        <v>140000</v>
      </c>
      <c r="AW726" s="55">
        <f t="shared" si="465"/>
        <v>140000</v>
      </c>
      <c r="AX726" s="55"/>
      <c r="AY726" s="55"/>
      <c r="AZ726" s="55"/>
      <c r="BA726" s="55"/>
      <c r="BB726" s="55"/>
      <c r="BC726" s="1" t="s">
        <v>225</v>
      </c>
    </row>
    <row r="727" spans="2:55" hidden="1">
      <c r="B727" s="7"/>
      <c r="I727" s="1">
        <f t="shared" si="466"/>
        <v>-3.1915520822595814E-3</v>
      </c>
      <c r="L727" s="1">
        <f t="shared" si="460"/>
        <v>0</v>
      </c>
      <c r="M727" s="1">
        <f t="shared" si="460"/>
        <v>0</v>
      </c>
      <c r="N727" s="1">
        <f t="shared" si="460"/>
        <v>0</v>
      </c>
      <c r="O727" s="1">
        <f t="shared" si="460"/>
        <v>0</v>
      </c>
      <c r="P727" s="1">
        <f t="shared" si="460"/>
        <v>0</v>
      </c>
      <c r="Q727" s="1">
        <f t="shared" si="460"/>
        <v>1</v>
      </c>
      <c r="T727" s="1">
        <v>-3.1915520822595814E-3</v>
      </c>
      <c r="AB727" s="1">
        <f t="shared" si="461"/>
        <v>0</v>
      </c>
      <c r="AC727" s="1">
        <f t="shared" si="461"/>
        <v>0</v>
      </c>
      <c r="AD727" s="1">
        <f t="shared" si="461"/>
        <v>0</v>
      </c>
      <c r="AE727" s="1">
        <f t="shared" si="461"/>
        <v>0</v>
      </c>
      <c r="AF727" s="1">
        <f t="shared" si="461"/>
        <v>0</v>
      </c>
      <c r="AG727" s="1">
        <f t="shared" si="461"/>
        <v>0</v>
      </c>
      <c r="AI727" s="1">
        <f t="shared" si="463"/>
        <v>-3.1915520822595814E-3</v>
      </c>
      <c r="AL727" s="1">
        <v>0</v>
      </c>
      <c r="AQ727" s="13">
        <f>-AG523*1000000</f>
        <v>0</v>
      </c>
      <c r="AU727" s="1">
        <f t="shared" si="464"/>
        <v>0</v>
      </c>
      <c r="AW727" s="55">
        <f t="shared" si="465"/>
        <v>0</v>
      </c>
      <c r="AX727" s="55"/>
      <c r="AY727" s="55"/>
      <c r="AZ727" s="55"/>
      <c r="BA727" s="55"/>
      <c r="BB727" s="55"/>
      <c r="BC727" s="1" t="s">
        <v>229</v>
      </c>
    </row>
    <row r="728" spans="2:55" hidden="1">
      <c r="B728" s="7"/>
    </row>
    <row r="729" spans="2:55" hidden="1">
      <c r="B729" s="7"/>
      <c r="I729" s="1">
        <f>+I579</f>
        <v>51.881937628269505</v>
      </c>
      <c r="L729" s="1">
        <f t="shared" ref="L729:Q734" si="467">+Y446</f>
        <v>1</v>
      </c>
      <c r="M729" s="1">
        <f t="shared" si="467"/>
        <v>0</v>
      </c>
      <c r="N729" s="1">
        <f t="shared" si="467"/>
        <v>0</v>
      </c>
      <c r="O729" s="1">
        <f t="shared" si="467"/>
        <v>0</v>
      </c>
      <c r="P729" s="1">
        <f t="shared" si="467"/>
        <v>0</v>
      </c>
      <c r="Q729" s="1">
        <f t="shared" si="467"/>
        <v>0</v>
      </c>
      <c r="T729" s="1" cm="1">
        <f t="array" ref="T729:T734">MMULT(L729:Q734,I729:I734)</f>
        <v>51.881937628269505</v>
      </c>
      <c r="AB729" s="1">
        <f t="shared" ref="AB729:AG734" si="468">+Q446</f>
        <v>71250</v>
      </c>
      <c r="AC729" s="1">
        <f t="shared" si="468"/>
        <v>0</v>
      </c>
      <c r="AD729" s="1">
        <f t="shared" si="468"/>
        <v>0</v>
      </c>
      <c r="AE729" s="1">
        <f t="shared" si="468"/>
        <v>-71250</v>
      </c>
      <c r="AF729" s="1">
        <f t="shared" si="468"/>
        <v>0</v>
      </c>
      <c r="AG729" s="1">
        <f t="shared" si="468"/>
        <v>0</v>
      </c>
      <c r="AI729" s="1">
        <f>+T729</f>
        <v>51.881937628269505</v>
      </c>
      <c r="AL729" s="1" cm="1">
        <f t="array" ref="AL729:AL734">MMULT(AB729:AG734,AI729:AI734)</f>
        <v>8695.0177517882548</v>
      </c>
      <c r="AQ729" s="13">
        <f>-R524*1000</f>
        <v>0</v>
      </c>
      <c r="AU729" s="1">
        <f>+AL729-AQ729</f>
        <v>8695.0177517882548</v>
      </c>
      <c r="AW729" s="55">
        <f>+AU729</f>
        <v>8695.0177517882548</v>
      </c>
      <c r="AX729" s="55"/>
      <c r="AY729" s="55"/>
      <c r="AZ729" s="55"/>
      <c r="BA729" s="55"/>
      <c r="BB729" s="55"/>
      <c r="BC729" s="1" t="s">
        <v>224</v>
      </c>
    </row>
    <row r="730" spans="2:55" hidden="1">
      <c r="B730" s="7"/>
      <c r="I730" s="1">
        <f t="shared" ref="I730:I731" si="469">+I580</f>
        <v>-1.4857323476187028</v>
      </c>
      <c r="L730" s="1">
        <f t="shared" si="467"/>
        <v>0</v>
      </c>
      <c r="M730" s="1">
        <f t="shared" si="467"/>
        <v>1</v>
      </c>
      <c r="N730" s="1">
        <f t="shared" si="467"/>
        <v>0</v>
      </c>
      <c r="O730" s="1">
        <f t="shared" si="467"/>
        <v>0</v>
      </c>
      <c r="P730" s="1">
        <f t="shared" si="467"/>
        <v>0</v>
      </c>
      <c r="Q730" s="1">
        <f t="shared" si="467"/>
        <v>0</v>
      </c>
      <c r="T730" s="1">
        <v>-1.4857323476187028</v>
      </c>
      <c r="AB730" s="1">
        <f t="shared" si="468"/>
        <v>0</v>
      </c>
      <c r="AC730" s="1">
        <f t="shared" si="468"/>
        <v>0</v>
      </c>
      <c r="AD730" s="1">
        <f t="shared" si="468"/>
        <v>0</v>
      </c>
      <c r="AE730" s="1">
        <f t="shared" si="468"/>
        <v>0</v>
      </c>
      <c r="AF730" s="1">
        <f t="shared" si="468"/>
        <v>0</v>
      </c>
      <c r="AG730" s="1">
        <f t="shared" si="468"/>
        <v>0</v>
      </c>
      <c r="AI730" s="1">
        <f t="shared" ref="AI730:AI734" si="470">+T730</f>
        <v>-1.4857323476187028</v>
      </c>
      <c r="AL730" s="1">
        <v>0</v>
      </c>
      <c r="AQ730" s="13">
        <f>-U524*1000</f>
        <v>-180000</v>
      </c>
      <c r="AU730" s="1">
        <f t="shared" ref="AU730:AU734" si="471">+AL730-AQ730</f>
        <v>180000</v>
      </c>
      <c r="AW730" s="55">
        <f t="shared" ref="AW730:AW734" si="472">+AU730</f>
        <v>180000</v>
      </c>
      <c r="AX730" s="55"/>
      <c r="AY730" s="55"/>
      <c r="AZ730" s="55"/>
      <c r="BA730" s="55"/>
      <c r="BB730" s="55"/>
      <c r="BC730" s="1" t="s">
        <v>225</v>
      </c>
    </row>
    <row r="731" spans="2:55" hidden="1">
      <c r="B731" s="7"/>
      <c r="C731" s="14" t="s">
        <v>157</v>
      </c>
      <c r="D731" s="1">
        <f>+D724+1</f>
        <v>14</v>
      </c>
      <c r="E731" s="1" t="s">
        <v>226</v>
      </c>
      <c r="I731" s="1">
        <f t="shared" si="469"/>
        <v>-2.3925189972280941E-3</v>
      </c>
      <c r="K731" s="1" t="s">
        <v>183</v>
      </c>
      <c r="L731" s="1">
        <f t="shared" si="467"/>
        <v>0</v>
      </c>
      <c r="M731" s="1">
        <f t="shared" si="467"/>
        <v>0</v>
      </c>
      <c r="N731" s="1">
        <f t="shared" si="467"/>
        <v>1</v>
      </c>
      <c r="O731" s="1">
        <f t="shared" si="467"/>
        <v>0</v>
      </c>
      <c r="P731" s="1">
        <f t="shared" si="467"/>
        <v>0</v>
      </c>
      <c r="Q731" s="1">
        <f t="shared" si="467"/>
        <v>0</v>
      </c>
      <c r="S731" s="1" t="s">
        <v>171</v>
      </c>
      <c r="T731" s="1">
        <v>-2.3925189972280941E-3</v>
      </c>
      <c r="X731" s="1" t="s">
        <v>227</v>
      </c>
      <c r="AB731" s="1">
        <f t="shared" si="468"/>
        <v>0</v>
      </c>
      <c r="AC731" s="1">
        <f t="shared" si="468"/>
        <v>0</v>
      </c>
      <c r="AD731" s="1">
        <f t="shared" si="468"/>
        <v>0</v>
      </c>
      <c r="AE731" s="1">
        <f t="shared" si="468"/>
        <v>0</v>
      </c>
      <c r="AF731" s="1">
        <f t="shared" si="468"/>
        <v>0</v>
      </c>
      <c r="AG731" s="1">
        <f t="shared" si="468"/>
        <v>0</v>
      </c>
      <c r="AH731" s="6" t="s">
        <v>183</v>
      </c>
      <c r="AI731" s="1">
        <f t="shared" si="470"/>
        <v>-2.3925189972280941E-3</v>
      </c>
      <c r="AK731" s="1" t="s">
        <v>171</v>
      </c>
      <c r="AL731" s="1">
        <v>0</v>
      </c>
      <c r="AO731" s="1" t="s">
        <v>228</v>
      </c>
      <c r="AQ731" s="13">
        <f>-X524*1000000</f>
        <v>0</v>
      </c>
      <c r="AU731" s="1">
        <f t="shared" si="471"/>
        <v>0</v>
      </c>
      <c r="AW731" s="55">
        <f t="shared" si="472"/>
        <v>0</v>
      </c>
      <c r="AX731" s="55"/>
      <c r="AY731" s="55"/>
      <c r="AZ731" s="55"/>
      <c r="BA731" s="55"/>
      <c r="BB731" s="55"/>
      <c r="BC731" s="1" t="s">
        <v>229</v>
      </c>
    </row>
    <row r="732" spans="2:55" hidden="1">
      <c r="B732" s="7"/>
      <c r="I732" s="1">
        <f>+I588</f>
        <v>51.759902291402298</v>
      </c>
      <c r="L732" s="1">
        <f t="shared" si="467"/>
        <v>0</v>
      </c>
      <c r="M732" s="1">
        <f t="shared" si="467"/>
        <v>0</v>
      </c>
      <c r="N732" s="1">
        <f t="shared" si="467"/>
        <v>0</v>
      </c>
      <c r="O732" s="1">
        <f t="shared" si="467"/>
        <v>1</v>
      </c>
      <c r="P732" s="1">
        <f t="shared" si="467"/>
        <v>0</v>
      </c>
      <c r="Q732" s="1">
        <f t="shared" si="467"/>
        <v>0</v>
      </c>
      <c r="T732" s="1">
        <v>51.759902291402298</v>
      </c>
      <c r="AB732" s="1">
        <f t="shared" si="468"/>
        <v>-71250</v>
      </c>
      <c r="AC732" s="1">
        <f t="shared" si="468"/>
        <v>0</v>
      </c>
      <c r="AD732" s="1">
        <f t="shared" si="468"/>
        <v>0</v>
      </c>
      <c r="AE732" s="1">
        <f t="shared" si="468"/>
        <v>71250</v>
      </c>
      <c r="AF732" s="1">
        <f t="shared" si="468"/>
        <v>0</v>
      </c>
      <c r="AG732" s="1">
        <f t="shared" si="468"/>
        <v>0</v>
      </c>
      <c r="AI732" s="1">
        <f t="shared" si="470"/>
        <v>51.759902291402298</v>
      </c>
      <c r="AL732" s="1">
        <v>-8695.0177517882548</v>
      </c>
      <c r="AQ732" s="13">
        <f>-AA524*1000</f>
        <v>0</v>
      </c>
      <c r="AU732" s="1">
        <f t="shared" si="471"/>
        <v>-8695.0177517882548</v>
      </c>
      <c r="AW732" s="55">
        <f t="shared" si="472"/>
        <v>-8695.0177517882548</v>
      </c>
      <c r="AX732" s="55"/>
      <c r="AY732" s="55"/>
      <c r="AZ732" s="55"/>
      <c r="BA732" s="55"/>
      <c r="BB732" s="55"/>
      <c r="BC732" s="1" t="s">
        <v>224</v>
      </c>
    </row>
    <row r="733" spans="2:55" hidden="1">
      <c r="B733" s="7"/>
      <c r="I733" s="1">
        <f t="shared" ref="I733:I734" si="473">+I589</f>
        <v>-8.6890478788349057</v>
      </c>
      <c r="L733" s="1">
        <f t="shared" si="467"/>
        <v>0</v>
      </c>
      <c r="M733" s="1">
        <f t="shared" si="467"/>
        <v>0</v>
      </c>
      <c r="N733" s="1">
        <f t="shared" si="467"/>
        <v>0</v>
      </c>
      <c r="O733" s="1">
        <f t="shared" si="467"/>
        <v>0</v>
      </c>
      <c r="P733" s="1">
        <f t="shared" si="467"/>
        <v>1</v>
      </c>
      <c r="Q733" s="1">
        <f t="shared" si="467"/>
        <v>0</v>
      </c>
      <c r="T733" s="1">
        <v>-8.6890478788349057</v>
      </c>
      <c r="AB733" s="1">
        <f t="shared" si="468"/>
        <v>0</v>
      </c>
      <c r="AC733" s="1">
        <f t="shared" si="468"/>
        <v>0</v>
      </c>
      <c r="AD733" s="1">
        <f t="shared" si="468"/>
        <v>0</v>
      </c>
      <c r="AE733" s="1">
        <f t="shared" si="468"/>
        <v>0</v>
      </c>
      <c r="AF733" s="1">
        <f t="shared" si="468"/>
        <v>0</v>
      </c>
      <c r="AG733" s="1">
        <f t="shared" si="468"/>
        <v>0</v>
      </c>
      <c r="AI733" s="1">
        <f t="shared" si="470"/>
        <v>-8.6890478788349057</v>
      </c>
      <c r="AL733" s="1">
        <v>0</v>
      </c>
      <c r="AQ733" s="13">
        <f>-AD524*1000</f>
        <v>-180000</v>
      </c>
      <c r="AU733" s="1">
        <f t="shared" si="471"/>
        <v>180000</v>
      </c>
      <c r="AW733" s="55">
        <f t="shared" si="472"/>
        <v>180000</v>
      </c>
      <c r="AX733" s="55"/>
      <c r="AY733" s="55"/>
      <c r="AZ733" s="55"/>
      <c r="BA733" s="55"/>
      <c r="BB733" s="55"/>
      <c r="BC733" s="1" t="s">
        <v>225</v>
      </c>
    </row>
    <row r="734" spans="2:55" hidden="1">
      <c r="B734" s="7"/>
      <c r="I734" s="1">
        <f t="shared" si="473"/>
        <v>-2.3968946532602741E-3</v>
      </c>
      <c r="L734" s="1">
        <f t="shared" si="467"/>
        <v>0</v>
      </c>
      <c r="M734" s="1">
        <f t="shared" si="467"/>
        <v>0</v>
      </c>
      <c r="N734" s="1">
        <f t="shared" si="467"/>
        <v>0</v>
      </c>
      <c r="O734" s="1">
        <f t="shared" si="467"/>
        <v>0</v>
      </c>
      <c r="P734" s="1">
        <f t="shared" si="467"/>
        <v>0</v>
      </c>
      <c r="Q734" s="1">
        <f t="shared" si="467"/>
        <v>1</v>
      </c>
      <c r="T734" s="1">
        <v>-2.3968946532602741E-3</v>
      </c>
      <c r="AB734" s="1">
        <f t="shared" si="468"/>
        <v>0</v>
      </c>
      <c r="AC734" s="1">
        <f t="shared" si="468"/>
        <v>0</v>
      </c>
      <c r="AD734" s="1">
        <f t="shared" si="468"/>
        <v>0</v>
      </c>
      <c r="AE734" s="1">
        <f t="shared" si="468"/>
        <v>0</v>
      </c>
      <c r="AF734" s="1">
        <f t="shared" si="468"/>
        <v>0</v>
      </c>
      <c r="AG734" s="1">
        <f t="shared" si="468"/>
        <v>0</v>
      </c>
      <c r="AI734" s="1">
        <f t="shared" si="470"/>
        <v>-2.3968946532602741E-3</v>
      </c>
      <c r="AL734" s="1">
        <v>0</v>
      </c>
      <c r="AQ734" s="13">
        <f>-AG524*1000000</f>
        <v>0</v>
      </c>
      <c r="AU734" s="1">
        <f t="shared" si="471"/>
        <v>0</v>
      </c>
      <c r="AW734" s="55">
        <f t="shared" si="472"/>
        <v>0</v>
      </c>
      <c r="AX734" s="55"/>
      <c r="AY734" s="55"/>
      <c r="AZ734" s="55"/>
      <c r="BA734" s="55"/>
      <c r="BB734" s="55"/>
      <c r="BC734" s="1" t="s">
        <v>229</v>
      </c>
    </row>
    <row r="735" spans="2:55" hidden="1">
      <c r="B735" s="7"/>
    </row>
    <row r="736" spans="2:55" hidden="1">
      <c r="B736" s="7"/>
      <c r="I736" s="1">
        <f>+I582</f>
        <v>59.559143692128018</v>
      </c>
      <c r="L736" s="1">
        <f t="shared" ref="L736:Q741" si="474">+Y453</f>
        <v>1</v>
      </c>
      <c r="M736" s="1">
        <f t="shared" si="474"/>
        <v>0</v>
      </c>
      <c r="N736" s="1">
        <f t="shared" si="474"/>
        <v>0</v>
      </c>
      <c r="O736" s="1">
        <f t="shared" si="474"/>
        <v>0</v>
      </c>
      <c r="P736" s="1">
        <f t="shared" si="474"/>
        <v>0</v>
      </c>
      <c r="Q736" s="1">
        <f t="shared" si="474"/>
        <v>0</v>
      </c>
      <c r="T736" s="1" cm="1">
        <f t="array" ref="T736:T741">MMULT(L736:Q741,I736:I741)</f>
        <v>59.559143692128018</v>
      </c>
      <c r="AB736" s="1">
        <f t="shared" ref="AB736:AG741" si="475">+Q453</f>
        <v>71250</v>
      </c>
      <c r="AC736" s="1">
        <f t="shared" si="475"/>
        <v>0</v>
      </c>
      <c r="AD736" s="1">
        <f t="shared" si="475"/>
        <v>0</v>
      </c>
      <c r="AE736" s="1">
        <f t="shared" si="475"/>
        <v>-71250</v>
      </c>
      <c r="AF736" s="1">
        <f t="shared" si="475"/>
        <v>0</v>
      </c>
      <c r="AG736" s="1">
        <f t="shared" si="475"/>
        <v>0</v>
      </c>
      <c r="AI736" s="1">
        <f>+T736</f>
        <v>59.559143692128018</v>
      </c>
      <c r="AL736" s="1" cm="1">
        <f t="array" ref="AL736:AL741">MMULT(AB736:AG741,AI736:AI741)</f>
        <v>143816.14178556018</v>
      </c>
      <c r="AQ736" s="13">
        <f>-R525*1000</f>
        <v>0</v>
      </c>
      <c r="AU736" s="1">
        <f>+AL736-AQ736</f>
        <v>143816.14178556018</v>
      </c>
      <c r="AW736" s="55">
        <f>+AU736</f>
        <v>143816.14178556018</v>
      </c>
      <c r="AX736" s="55"/>
      <c r="AY736" s="55"/>
      <c r="AZ736" s="55"/>
      <c r="BA736" s="55"/>
      <c r="BB736" s="55"/>
      <c r="BC736" s="1" t="s">
        <v>224</v>
      </c>
    </row>
    <row r="737" spans="2:55" hidden="1">
      <c r="B737" s="7"/>
      <c r="I737" s="1">
        <f t="shared" ref="I737:I741" si="476">+I583</f>
        <v>-1.8502293890388208</v>
      </c>
      <c r="L737" s="1">
        <f t="shared" si="474"/>
        <v>0</v>
      </c>
      <c r="M737" s="1">
        <f t="shared" si="474"/>
        <v>1</v>
      </c>
      <c r="N737" s="1">
        <f t="shared" si="474"/>
        <v>0</v>
      </c>
      <c r="O737" s="1">
        <f t="shared" si="474"/>
        <v>0</v>
      </c>
      <c r="P737" s="1">
        <f t="shared" si="474"/>
        <v>0</v>
      </c>
      <c r="Q737" s="1">
        <f t="shared" si="474"/>
        <v>0</v>
      </c>
      <c r="T737" s="1">
        <v>-1.8502293890388208</v>
      </c>
      <c r="AB737" s="1">
        <f t="shared" si="475"/>
        <v>0</v>
      </c>
      <c r="AC737" s="1">
        <f t="shared" si="475"/>
        <v>0</v>
      </c>
      <c r="AD737" s="1">
        <f t="shared" si="475"/>
        <v>0</v>
      </c>
      <c r="AE737" s="1">
        <f t="shared" si="475"/>
        <v>0</v>
      </c>
      <c r="AF737" s="1">
        <f t="shared" si="475"/>
        <v>0</v>
      </c>
      <c r="AG737" s="1">
        <f t="shared" si="475"/>
        <v>0</v>
      </c>
      <c r="AI737" s="1">
        <f t="shared" ref="AI737:AI741" si="477">+T737</f>
        <v>-1.8502293890388208</v>
      </c>
      <c r="AL737" s="1">
        <v>0</v>
      </c>
      <c r="AQ737" s="13">
        <f>-U525*1000</f>
        <v>-220000</v>
      </c>
      <c r="AU737" s="1">
        <f t="shared" ref="AU737:AU741" si="478">+AL737-AQ737</f>
        <v>220000</v>
      </c>
      <c r="AW737" s="55">
        <f t="shared" ref="AW737:AW741" si="479">+AU737</f>
        <v>220000</v>
      </c>
      <c r="AX737" s="55"/>
      <c r="AY737" s="55"/>
      <c r="AZ737" s="55"/>
      <c r="BA737" s="55"/>
      <c r="BB737" s="55"/>
      <c r="BC737" s="1" t="s">
        <v>225</v>
      </c>
    </row>
    <row r="738" spans="2:55" hidden="1">
      <c r="B738" s="7"/>
      <c r="C738" s="14" t="s">
        <v>157</v>
      </c>
      <c r="D738" s="1">
        <f>+D731+1</f>
        <v>15</v>
      </c>
      <c r="E738" s="1" t="s">
        <v>226</v>
      </c>
      <c r="I738" s="1">
        <f t="shared" si="476"/>
        <v>-2.9165294641672968E-3</v>
      </c>
      <c r="K738" s="1" t="s">
        <v>183</v>
      </c>
      <c r="L738" s="1">
        <f t="shared" si="474"/>
        <v>0</v>
      </c>
      <c r="M738" s="1">
        <f t="shared" si="474"/>
        <v>0</v>
      </c>
      <c r="N738" s="1">
        <f t="shared" si="474"/>
        <v>1</v>
      </c>
      <c r="O738" s="1">
        <f t="shared" si="474"/>
        <v>0</v>
      </c>
      <c r="P738" s="1">
        <f t="shared" si="474"/>
        <v>0</v>
      </c>
      <c r="Q738" s="1">
        <f t="shared" si="474"/>
        <v>0</v>
      </c>
      <c r="S738" s="1" t="s">
        <v>171</v>
      </c>
      <c r="T738" s="1">
        <v>-2.9165294641672968E-3</v>
      </c>
      <c r="X738" s="1" t="s">
        <v>227</v>
      </c>
      <c r="AB738" s="1">
        <f t="shared" si="475"/>
        <v>0</v>
      </c>
      <c r="AC738" s="1">
        <f t="shared" si="475"/>
        <v>0</v>
      </c>
      <c r="AD738" s="1">
        <f t="shared" si="475"/>
        <v>0</v>
      </c>
      <c r="AE738" s="1">
        <f t="shared" si="475"/>
        <v>0</v>
      </c>
      <c r="AF738" s="1">
        <f t="shared" si="475"/>
        <v>0</v>
      </c>
      <c r="AG738" s="1">
        <f t="shared" si="475"/>
        <v>0</v>
      </c>
      <c r="AH738" s="6" t="s">
        <v>183</v>
      </c>
      <c r="AI738" s="1">
        <f t="shared" si="477"/>
        <v>-2.9165294641672968E-3</v>
      </c>
      <c r="AK738" s="1" t="s">
        <v>171</v>
      </c>
      <c r="AL738" s="1">
        <v>0</v>
      </c>
      <c r="AO738" s="1" t="s">
        <v>228</v>
      </c>
      <c r="AQ738" s="13">
        <f>-X525*1000000</f>
        <v>0</v>
      </c>
      <c r="AU738" s="1">
        <f t="shared" si="478"/>
        <v>0</v>
      </c>
      <c r="AW738" s="55">
        <f t="shared" si="479"/>
        <v>0</v>
      </c>
      <c r="AX738" s="55"/>
      <c r="AY738" s="55"/>
      <c r="AZ738" s="55"/>
      <c r="BA738" s="55"/>
      <c r="BB738" s="55"/>
      <c r="BC738" s="1" t="s">
        <v>229</v>
      </c>
    </row>
    <row r="739" spans="2:55" hidden="1">
      <c r="B739" s="7"/>
      <c r="I739" s="1">
        <f t="shared" si="476"/>
        <v>57.54067152671665</v>
      </c>
      <c r="L739" s="1">
        <f t="shared" si="474"/>
        <v>0</v>
      </c>
      <c r="M739" s="1">
        <f t="shared" si="474"/>
        <v>0</v>
      </c>
      <c r="N739" s="1">
        <f t="shared" si="474"/>
        <v>0</v>
      </c>
      <c r="O739" s="1">
        <f t="shared" si="474"/>
        <v>1</v>
      </c>
      <c r="P739" s="1">
        <f t="shared" si="474"/>
        <v>0</v>
      </c>
      <c r="Q739" s="1">
        <f t="shared" si="474"/>
        <v>0</v>
      </c>
      <c r="T739" s="1">
        <v>57.54067152671665</v>
      </c>
      <c r="AB739" s="1">
        <f t="shared" si="475"/>
        <v>-71250</v>
      </c>
      <c r="AC739" s="1">
        <f t="shared" si="475"/>
        <v>0</v>
      </c>
      <c r="AD739" s="1">
        <f t="shared" si="475"/>
        <v>0</v>
      </c>
      <c r="AE739" s="1">
        <f t="shared" si="475"/>
        <v>71250</v>
      </c>
      <c r="AF739" s="1">
        <f t="shared" si="475"/>
        <v>0</v>
      </c>
      <c r="AG739" s="1">
        <f t="shared" si="475"/>
        <v>0</v>
      </c>
      <c r="AI739" s="1">
        <f t="shared" si="477"/>
        <v>57.54067152671665</v>
      </c>
      <c r="AL739" s="1">
        <v>-143816.14178556018</v>
      </c>
      <c r="AQ739" s="13">
        <f>-AA525*1000</f>
        <v>0</v>
      </c>
      <c r="AU739" s="1">
        <f t="shared" si="478"/>
        <v>-143816.14178556018</v>
      </c>
      <c r="AW739" s="55">
        <f t="shared" si="479"/>
        <v>-143816.14178556018</v>
      </c>
      <c r="AX739" s="55"/>
      <c r="AY739" s="55"/>
      <c r="AZ739" s="55"/>
      <c r="BA739" s="55"/>
      <c r="BB739" s="55"/>
      <c r="BC739" s="1" t="s">
        <v>224</v>
      </c>
    </row>
    <row r="740" spans="2:55" hidden="1">
      <c r="B740" s="7"/>
      <c r="I740" s="1">
        <f t="shared" si="476"/>
        <v>-9.1403526046892534</v>
      </c>
      <c r="L740" s="1">
        <f t="shared" si="474"/>
        <v>0</v>
      </c>
      <c r="M740" s="1">
        <f t="shared" si="474"/>
        <v>0</v>
      </c>
      <c r="N740" s="1">
        <f t="shared" si="474"/>
        <v>0</v>
      </c>
      <c r="O740" s="1">
        <f t="shared" si="474"/>
        <v>0</v>
      </c>
      <c r="P740" s="1">
        <f t="shared" si="474"/>
        <v>1</v>
      </c>
      <c r="Q740" s="1">
        <f t="shared" si="474"/>
        <v>0</v>
      </c>
      <c r="T740" s="1">
        <v>-9.1403526046892534</v>
      </c>
      <c r="AB740" s="1">
        <f t="shared" si="475"/>
        <v>0</v>
      </c>
      <c r="AC740" s="1">
        <f t="shared" si="475"/>
        <v>0</v>
      </c>
      <c r="AD740" s="1">
        <f t="shared" si="475"/>
        <v>0</v>
      </c>
      <c r="AE740" s="1">
        <f t="shared" si="475"/>
        <v>0</v>
      </c>
      <c r="AF740" s="1">
        <f t="shared" si="475"/>
        <v>0</v>
      </c>
      <c r="AG740" s="1">
        <f t="shared" si="475"/>
        <v>0</v>
      </c>
      <c r="AI740" s="1">
        <f t="shared" si="477"/>
        <v>-9.1403526046892534</v>
      </c>
      <c r="AL740" s="1">
        <v>0</v>
      </c>
      <c r="AQ740" s="13">
        <f>-AD525*1000</f>
        <v>-220000</v>
      </c>
      <c r="AU740" s="1">
        <f t="shared" si="478"/>
        <v>220000</v>
      </c>
      <c r="AW740" s="55">
        <f t="shared" si="479"/>
        <v>220000</v>
      </c>
      <c r="AX740" s="55"/>
      <c r="AY740" s="55"/>
      <c r="AZ740" s="55"/>
      <c r="BA740" s="55"/>
      <c r="BB740" s="55"/>
      <c r="BC740" s="1" t="s">
        <v>225</v>
      </c>
    </row>
    <row r="741" spans="2:55" hidden="1">
      <c r="B741" s="7"/>
      <c r="I741" s="1">
        <f t="shared" si="476"/>
        <v>-1.8983933351454051E-3</v>
      </c>
      <c r="L741" s="1">
        <f t="shared" si="474"/>
        <v>0</v>
      </c>
      <c r="M741" s="1">
        <f t="shared" si="474"/>
        <v>0</v>
      </c>
      <c r="N741" s="1">
        <f t="shared" si="474"/>
        <v>0</v>
      </c>
      <c r="O741" s="1">
        <f t="shared" si="474"/>
        <v>0</v>
      </c>
      <c r="P741" s="1">
        <f t="shared" si="474"/>
        <v>0</v>
      </c>
      <c r="Q741" s="1">
        <f t="shared" si="474"/>
        <v>1</v>
      </c>
      <c r="T741" s="1">
        <v>-1.8983933351454051E-3</v>
      </c>
      <c r="AB741" s="1">
        <f t="shared" si="475"/>
        <v>0</v>
      </c>
      <c r="AC741" s="1">
        <f t="shared" si="475"/>
        <v>0</v>
      </c>
      <c r="AD741" s="1">
        <f t="shared" si="475"/>
        <v>0</v>
      </c>
      <c r="AE741" s="1">
        <f t="shared" si="475"/>
        <v>0</v>
      </c>
      <c r="AF741" s="1">
        <f t="shared" si="475"/>
        <v>0</v>
      </c>
      <c r="AG741" s="1">
        <f t="shared" si="475"/>
        <v>0</v>
      </c>
      <c r="AI741" s="1">
        <f t="shared" si="477"/>
        <v>-1.8983933351454051E-3</v>
      </c>
      <c r="AL741" s="1">
        <v>0</v>
      </c>
      <c r="AQ741" s="13">
        <f>-AG525*1000000</f>
        <v>0</v>
      </c>
      <c r="AU741" s="1">
        <f t="shared" si="478"/>
        <v>0</v>
      </c>
      <c r="AW741" s="55">
        <f t="shared" si="479"/>
        <v>0</v>
      </c>
      <c r="AX741" s="55"/>
      <c r="AY741" s="55"/>
      <c r="AZ741" s="55"/>
      <c r="BA741" s="55"/>
      <c r="BB741" s="55"/>
      <c r="BC741" s="1" t="s">
        <v>229</v>
      </c>
    </row>
    <row r="742" spans="2:55" hidden="1">
      <c r="B742" s="7"/>
    </row>
    <row r="743" spans="2:55" hidden="1">
      <c r="B743" s="7"/>
      <c r="I743" s="1">
        <f>+I567</f>
        <v>0</v>
      </c>
      <c r="L743" s="1">
        <f t="shared" ref="L743:Q748" si="480">+Y460</f>
        <v>0.89442719099991586</v>
      </c>
      <c r="M743" s="1">
        <f t="shared" si="480"/>
        <v>0.44721359549995793</v>
      </c>
      <c r="N743" s="1">
        <f t="shared" si="480"/>
        <v>0</v>
      </c>
      <c r="O743" s="1">
        <f t="shared" si="480"/>
        <v>0</v>
      </c>
      <c r="P743" s="1">
        <f t="shared" si="480"/>
        <v>0</v>
      </c>
      <c r="Q743" s="1">
        <f t="shared" si="480"/>
        <v>0</v>
      </c>
      <c r="T743" s="1" cm="1">
        <f t="array" ref="T743:T748">MMULT(L743:Q748,I743:I748)</f>
        <v>0</v>
      </c>
      <c r="AB743" s="1">
        <f t="shared" ref="AB743:AG748" si="481">+Q460</f>
        <v>53442.02466224497</v>
      </c>
      <c r="AC743" s="1">
        <f t="shared" si="481"/>
        <v>0</v>
      </c>
      <c r="AD743" s="1">
        <f t="shared" si="481"/>
        <v>0</v>
      </c>
      <c r="AE743" s="1">
        <f t="shared" si="481"/>
        <v>-53442.02466224497</v>
      </c>
      <c r="AF743" s="1">
        <f t="shared" si="481"/>
        <v>0</v>
      </c>
      <c r="AG743" s="1">
        <f t="shared" si="481"/>
        <v>0</v>
      </c>
      <c r="AI743" s="1">
        <f>+T743</f>
        <v>0</v>
      </c>
      <c r="AL743" s="1" cm="1">
        <f t="array" ref="AL743:AL748">MMULT(AB743:AG748,AI743:AI748)</f>
        <v>-717360.20804675971</v>
      </c>
      <c r="AQ743" s="13">
        <v>0</v>
      </c>
      <c r="AU743" s="1">
        <f>+AL743-AQ743</f>
        <v>-717360.20804675971</v>
      </c>
      <c r="AW743" s="55">
        <f>+AU743</f>
        <v>-717360.20804675971</v>
      </c>
      <c r="AX743" s="55"/>
      <c r="AY743" s="55"/>
      <c r="AZ743" s="55"/>
      <c r="BA743" s="55"/>
      <c r="BB743" s="55"/>
      <c r="BC743" s="1" t="s">
        <v>224</v>
      </c>
    </row>
    <row r="744" spans="2:55" hidden="1">
      <c r="B744" s="7"/>
      <c r="I744" s="1">
        <f t="shared" ref="I744:I745" si="482">+I568</f>
        <v>0</v>
      </c>
      <c r="L744" s="1">
        <f t="shared" si="480"/>
        <v>-0.44721359549995793</v>
      </c>
      <c r="M744" s="1">
        <f t="shared" si="480"/>
        <v>0.89442719099991586</v>
      </c>
      <c r="N744" s="1">
        <f t="shared" si="480"/>
        <v>0</v>
      </c>
      <c r="O744" s="1">
        <f t="shared" si="480"/>
        <v>0</v>
      </c>
      <c r="P744" s="1">
        <f t="shared" si="480"/>
        <v>0</v>
      </c>
      <c r="Q744" s="1">
        <f t="shared" si="480"/>
        <v>0</v>
      </c>
      <c r="T744" s="1">
        <v>0</v>
      </c>
      <c r="AB744" s="1">
        <f t="shared" si="481"/>
        <v>0</v>
      </c>
      <c r="AC744" s="1">
        <f t="shared" si="481"/>
        <v>0</v>
      </c>
      <c r="AD744" s="1">
        <f t="shared" si="481"/>
        <v>0</v>
      </c>
      <c r="AE744" s="1">
        <f t="shared" si="481"/>
        <v>0</v>
      </c>
      <c r="AF744" s="1">
        <f t="shared" si="481"/>
        <v>0</v>
      </c>
      <c r="AG744" s="1">
        <f t="shared" si="481"/>
        <v>0</v>
      </c>
      <c r="AI744" s="1">
        <f t="shared" ref="AI744:AI748" si="483">+T744</f>
        <v>0</v>
      </c>
      <c r="AL744" s="1">
        <v>0</v>
      </c>
      <c r="AQ744" s="13">
        <v>0</v>
      </c>
      <c r="AU744" s="1">
        <f t="shared" ref="AU744:AU748" si="484">+AL744-AQ744</f>
        <v>0</v>
      </c>
      <c r="AW744" s="55">
        <f t="shared" ref="AW744:AW748" si="485">+AU744</f>
        <v>0</v>
      </c>
      <c r="AX744" s="55"/>
      <c r="AY744" s="55"/>
      <c r="AZ744" s="55"/>
      <c r="BA744" s="55"/>
      <c r="BB744" s="55"/>
      <c r="BC744" s="1" t="s">
        <v>225</v>
      </c>
    </row>
    <row r="745" spans="2:55" hidden="1">
      <c r="B745" s="7"/>
      <c r="C745" s="14" t="s">
        <v>157</v>
      </c>
      <c r="D745" s="1">
        <f>+D738+1</f>
        <v>16</v>
      </c>
      <c r="E745" s="1" t="s">
        <v>226</v>
      </c>
      <c r="I745" s="1">
        <f t="shared" si="482"/>
        <v>0</v>
      </c>
      <c r="K745" s="1" t="s">
        <v>183</v>
      </c>
      <c r="L745" s="1">
        <f t="shared" si="480"/>
        <v>0</v>
      </c>
      <c r="M745" s="1">
        <f t="shared" si="480"/>
        <v>0</v>
      </c>
      <c r="N745" s="1">
        <f t="shared" si="480"/>
        <v>1</v>
      </c>
      <c r="O745" s="1">
        <f t="shared" si="480"/>
        <v>0</v>
      </c>
      <c r="P745" s="1">
        <f t="shared" si="480"/>
        <v>0</v>
      </c>
      <c r="Q745" s="1">
        <f t="shared" si="480"/>
        <v>0</v>
      </c>
      <c r="S745" s="1" t="s">
        <v>171</v>
      </c>
      <c r="T745" s="1">
        <v>0</v>
      </c>
      <c r="X745" s="1" t="s">
        <v>227</v>
      </c>
      <c r="AB745" s="1">
        <f t="shared" si="481"/>
        <v>0</v>
      </c>
      <c r="AC745" s="1">
        <f t="shared" si="481"/>
        <v>0</v>
      </c>
      <c r="AD745" s="1">
        <f t="shared" si="481"/>
        <v>0</v>
      </c>
      <c r="AE745" s="1">
        <f t="shared" si="481"/>
        <v>0</v>
      </c>
      <c r="AF745" s="1">
        <f t="shared" si="481"/>
        <v>0</v>
      </c>
      <c r="AG745" s="1">
        <f t="shared" si="481"/>
        <v>0</v>
      </c>
      <c r="AH745" s="6" t="s">
        <v>183</v>
      </c>
      <c r="AI745" s="1">
        <f t="shared" si="483"/>
        <v>0</v>
      </c>
      <c r="AK745" s="1" t="s">
        <v>171</v>
      </c>
      <c r="AL745" s="1">
        <v>0</v>
      </c>
      <c r="AO745" s="1" t="s">
        <v>228</v>
      </c>
      <c r="AQ745" s="13">
        <v>0</v>
      </c>
      <c r="AU745" s="1">
        <f t="shared" si="484"/>
        <v>0</v>
      </c>
      <c r="AW745" s="55">
        <f t="shared" si="485"/>
        <v>0</v>
      </c>
      <c r="AX745" s="55"/>
      <c r="AY745" s="55"/>
      <c r="AZ745" s="55"/>
      <c r="BA745" s="55"/>
      <c r="BB745" s="55"/>
      <c r="BC745" s="1" t="s">
        <v>229</v>
      </c>
    </row>
    <row r="746" spans="2:55" hidden="1">
      <c r="B746" s="7"/>
      <c r="I746" s="1">
        <f>+I597</f>
        <v>16.932387804201731</v>
      </c>
      <c r="L746" s="1">
        <f t="shared" si="480"/>
        <v>0</v>
      </c>
      <c r="M746" s="1">
        <f t="shared" si="480"/>
        <v>0</v>
      </c>
      <c r="N746" s="1">
        <f t="shared" si="480"/>
        <v>0</v>
      </c>
      <c r="O746" s="1">
        <f t="shared" si="480"/>
        <v>0.89442719099991586</v>
      </c>
      <c r="P746" s="1">
        <f t="shared" si="480"/>
        <v>0.44721359549995793</v>
      </c>
      <c r="Q746" s="1">
        <f t="shared" si="480"/>
        <v>0</v>
      </c>
      <c r="T746" s="1">
        <v>13.423148029673193</v>
      </c>
      <c r="AB746" s="1">
        <f t="shared" si="481"/>
        <v>-53442.02466224497</v>
      </c>
      <c r="AC746" s="1">
        <f t="shared" si="481"/>
        <v>0</v>
      </c>
      <c r="AD746" s="1">
        <f t="shared" si="481"/>
        <v>0</v>
      </c>
      <c r="AE746" s="1">
        <f t="shared" si="481"/>
        <v>53442.02466224497</v>
      </c>
      <c r="AF746" s="1">
        <f t="shared" si="481"/>
        <v>0</v>
      </c>
      <c r="AG746" s="1">
        <f t="shared" si="481"/>
        <v>0</v>
      </c>
      <c r="AI746" s="1">
        <f t="shared" si="483"/>
        <v>13.423148029673193</v>
      </c>
      <c r="AL746" s="1">
        <v>717360.20804675971</v>
      </c>
      <c r="AQ746" s="13">
        <v>0</v>
      </c>
      <c r="AU746" s="1">
        <f t="shared" si="484"/>
        <v>717360.20804675971</v>
      </c>
      <c r="AW746" s="55">
        <f t="shared" si="485"/>
        <v>717360.20804675971</v>
      </c>
      <c r="AX746" s="55"/>
      <c r="AY746" s="55"/>
      <c r="AZ746" s="55"/>
      <c r="BA746" s="55"/>
      <c r="BB746" s="55"/>
      <c r="BC746" s="1" t="s">
        <v>224</v>
      </c>
    </row>
    <row r="747" spans="2:55" hidden="1">
      <c r="B747" s="7"/>
      <c r="I747" s="1">
        <f t="shared" ref="I747:I748" si="486">+I598</f>
        <v>-3.849704142011837</v>
      </c>
      <c r="L747" s="1">
        <f t="shared" si="480"/>
        <v>0</v>
      </c>
      <c r="M747" s="1">
        <f t="shared" si="480"/>
        <v>0</v>
      </c>
      <c r="N747" s="1">
        <f t="shared" si="480"/>
        <v>0</v>
      </c>
      <c r="O747" s="1">
        <f t="shared" si="480"/>
        <v>-0.44721359549995793</v>
      </c>
      <c r="P747" s="1">
        <f t="shared" si="480"/>
        <v>0.89442719099991586</v>
      </c>
      <c r="Q747" s="1">
        <f t="shared" si="480"/>
        <v>0</v>
      </c>
      <c r="T747" s="1">
        <v>-11.015674092237083</v>
      </c>
      <c r="AB747" s="1">
        <f t="shared" si="481"/>
        <v>0</v>
      </c>
      <c r="AC747" s="1">
        <f t="shared" si="481"/>
        <v>0</v>
      </c>
      <c r="AD747" s="1">
        <f t="shared" si="481"/>
        <v>0</v>
      </c>
      <c r="AE747" s="1">
        <f t="shared" si="481"/>
        <v>0</v>
      </c>
      <c r="AF747" s="1">
        <f t="shared" si="481"/>
        <v>0</v>
      </c>
      <c r="AG747" s="1">
        <f t="shared" si="481"/>
        <v>0</v>
      </c>
      <c r="AI747" s="1">
        <f t="shared" si="483"/>
        <v>-11.015674092237083</v>
      </c>
      <c r="AL747" s="1">
        <v>0</v>
      </c>
      <c r="AQ747" s="13">
        <v>0</v>
      </c>
      <c r="AU747" s="1">
        <f t="shared" si="484"/>
        <v>0</v>
      </c>
      <c r="AW747" s="55">
        <f t="shared" si="485"/>
        <v>0</v>
      </c>
      <c r="AX747" s="55"/>
      <c r="AY747" s="55"/>
      <c r="AZ747" s="55"/>
      <c r="BA747" s="55"/>
      <c r="BB747" s="55"/>
      <c r="BC747" s="1" t="s">
        <v>225</v>
      </c>
    </row>
    <row r="748" spans="2:55" hidden="1">
      <c r="B748" s="7"/>
      <c r="I748" s="1">
        <f t="shared" si="486"/>
        <v>-4.012148088157726E-3</v>
      </c>
      <c r="L748" s="1">
        <f t="shared" si="480"/>
        <v>0</v>
      </c>
      <c r="M748" s="1">
        <f t="shared" si="480"/>
        <v>0</v>
      </c>
      <c r="N748" s="1">
        <f t="shared" si="480"/>
        <v>0</v>
      </c>
      <c r="O748" s="1">
        <f t="shared" si="480"/>
        <v>0</v>
      </c>
      <c r="P748" s="1">
        <f t="shared" si="480"/>
        <v>0</v>
      </c>
      <c r="Q748" s="1">
        <f t="shared" si="480"/>
        <v>1</v>
      </c>
      <c r="T748" s="1">
        <v>-4.012148088157726E-3</v>
      </c>
      <c r="AB748" s="1">
        <f t="shared" si="481"/>
        <v>0</v>
      </c>
      <c r="AC748" s="1">
        <f t="shared" si="481"/>
        <v>0</v>
      </c>
      <c r="AD748" s="1">
        <f t="shared" si="481"/>
        <v>0</v>
      </c>
      <c r="AE748" s="1">
        <f t="shared" si="481"/>
        <v>0</v>
      </c>
      <c r="AF748" s="1">
        <f t="shared" si="481"/>
        <v>0</v>
      </c>
      <c r="AG748" s="1">
        <f t="shared" si="481"/>
        <v>0</v>
      </c>
      <c r="AI748" s="1">
        <f t="shared" si="483"/>
        <v>-4.012148088157726E-3</v>
      </c>
      <c r="AL748" s="1">
        <v>0</v>
      </c>
      <c r="AQ748" s="13">
        <v>0</v>
      </c>
      <c r="AU748" s="1">
        <f t="shared" si="484"/>
        <v>0</v>
      </c>
      <c r="AW748" s="55">
        <f t="shared" si="485"/>
        <v>0</v>
      </c>
      <c r="AX748" s="55"/>
      <c r="AY748" s="55"/>
      <c r="AZ748" s="55"/>
      <c r="BA748" s="55"/>
      <c r="BB748" s="55"/>
      <c r="BC748" s="1" t="s">
        <v>229</v>
      </c>
    </row>
    <row r="749" spans="2:55" hidden="1">
      <c r="B749" s="7"/>
    </row>
    <row r="750" spans="2:55" hidden="1">
      <c r="B750" s="7"/>
      <c r="I750" s="1">
        <f>+I573</f>
        <v>31.207050201061996</v>
      </c>
      <c r="L750" s="1">
        <f t="shared" ref="L750:Q755" si="487">+Y467</f>
        <v>0.90327750435428988</v>
      </c>
      <c r="M750" s="1">
        <f t="shared" si="487"/>
        <v>-0.42905681456828765</v>
      </c>
      <c r="N750" s="1">
        <f t="shared" si="487"/>
        <v>0</v>
      </c>
      <c r="O750" s="1">
        <f t="shared" si="487"/>
        <v>0</v>
      </c>
      <c r="P750" s="1">
        <f t="shared" si="487"/>
        <v>0</v>
      </c>
      <c r="Q750" s="1">
        <f t="shared" si="487"/>
        <v>0</v>
      </c>
      <c r="T750" s="1" cm="1">
        <f t="array" ref="T750:T755">MMULT(L750:Q755,I750:I755)</f>
        <v>28.317506777853108</v>
      </c>
      <c r="AB750" s="1">
        <f t="shared" ref="AB750:AG755" si="488">+Q467</f>
        <v>53970.830885168827</v>
      </c>
      <c r="AC750" s="1">
        <f t="shared" si="488"/>
        <v>0</v>
      </c>
      <c r="AD750" s="1">
        <f t="shared" si="488"/>
        <v>0</v>
      </c>
      <c r="AE750" s="1">
        <f t="shared" si="488"/>
        <v>-53970.830885168827</v>
      </c>
      <c r="AF750" s="1">
        <f t="shared" si="488"/>
        <v>0</v>
      </c>
      <c r="AG750" s="1">
        <f t="shared" si="488"/>
        <v>0</v>
      </c>
      <c r="AI750" s="1">
        <f>+T750</f>
        <v>28.317506777853108</v>
      </c>
      <c r="AL750" s="1" cm="1">
        <f t="array" ref="AL750:AL755">MMULT(AB750:AG755,AI750:AI755)</f>
        <v>613708.79358354548</v>
      </c>
      <c r="AQ750" s="13">
        <v>0</v>
      </c>
      <c r="AU750" s="1">
        <f>+AL750-AQ750</f>
        <v>613708.79358354548</v>
      </c>
      <c r="AW750" s="55">
        <f>+AU750</f>
        <v>613708.79358354548</v>
      </c>
      <c r="AX750" s="55"/>
      <c r="AY750" s="55"/>
      <c r="AZ750" s="55"/>
      <c r="BA750" s="55"/>
      <c r="BB750" s="55"/>
      <c r="BC750" s="1" t="s">
        <v>224</v>
      </c>
    </row>
    <row r="751" spans="2:55" hidden="1">
      <c r="B751" s="7"/>
      <c r="I751" s="1">
        <f t="shared" ref="I751:I752" si="489">+I574</f>
        <v>-0.30038062466963261</v>
      </c>
      <c r="L751" s="1">
        <f t="shared" si="487"/>
        <v>0.42905681456828765</v>
      </c>
      <c r="M751" s="1">
        <f t="shared" si="487"/>
        <v>0.90327750435428988</v>
      </c>
      <c r="N751" s="1">
        <f t="shared" si="487"/>
        <v>0</v>
      </c>
      <c r="O751" s="1">
        <f t="shared" si="487"/>
        <v>0</v>
      </c>
      <c r="P751" s="1">
        <f t="shared" si="487"/>
        <v>0</v>
      </c>
      <c r="Q751" s="1">
        <f t="shared" si="487"/>
        <v>0</v>
      </c>
      <c r="T751" s="1">
        <v>13.118270490332332</v>
      </c>
      <c r="AB751" s="1">
        <f t="shared" si="488"/>
        <v>0</v>
      </c>
      <c r="AC751" s="1">
        <f t="shared" si="488"/>
        <v>0</v>
      </c>
      <c r="AD751" s="1">
        <f t="shared" si="488"/>
        <v>0</v>
      </c>
      <c r="AE751" s="1">
        <f t="shared" si="488"/>
        <v>0</v>
      </c>
      <c r="AF751" s="1">
        <f t="shared" si="488"/>
        <v>0</v>
      </c>
      <c r="AG751" s="1">
        <f t="shared" si="488"/>
        <v>0</v>
      </c>
      <c r="AI751" s="1">
        <f t="shared" ref="AI751:AI755" si="490">+T751</f>
        <v>13.118270490332332</v>
      </c>
      <c r="AL751" s="1">
        <v>0</v>
      </c>
      <c r="AQ751" s="13">
        <v>0</v>
      </c>
      <c r="AU751" s="1">
        <f t="shared" ref="AU751:AU755" si="491">+AL751-AQ751</f>
        <v>0</v>
      </c>
      <c r="AW751" s="55">
        <f t="shared" ref="AW751:AW755" si="492">+AU751</f>
        <v>0</v>
      </c>
      <c r="AX751" s="55"/>
      <c r="AY751" s="55"/>
      <c r="AZ751" s="55"/>
      <c r="BA751" s="55"/>
      <c r="BB751" s="55"/>
      <c r="BC751" s="1" t="s">
        <v>225</v>
      </c>
    </row>
    <row r="752" spans="2:55" hidden="1">
      <c r="B752" s="7"/>
      <c r="C752" s="14" t="s">
        <v>157</v>
      </c>
      <c r="D752" s="1">
        <f>+D745+1</f>
        <v>17</v>
      </c>
      <c r="E752" s="1" t="s">
        <v>226</v>
      </c>
      <c r="I752" s="1">
        <f t="shared" si="489"/>
        <v>-3.7144319043666755E-3</v>
      </c>
      <c r="K752" s="1" t="s">
        <v>183</v>
      </c>
      <c r="L752" s="1">
        <f t="shared" si="487"/>
        <v>0</v>
      </c>
      <c r="M752" s="1">
        <f t="shared" si="487"/>
        <v>0</v>
      </c>
      <c r="N752" s="1">
        <f t="shared" si="487"/>
        <v>1</v>
      </c>
      <c r="O752" s="1">
        <f t="shared" si="487"/>
        <v>0</v>
      </c>
      <c r="P752" s="1">
        <f t="shared" si="487"/>
        <v>0</v>
      </c>
      <c r="Q752" s="1">
        <f t="shared" si="487"/>
        <v>0</v>
      </c>
      <c r="S752" s="1" t="s">
        <v>171</v>
      </c>
      <c r="T752" s="1">
        <v>-3.7144319043666755E-3</v>
      </c>
      <c r="X752" s="1" t="s">
        <v>227</v>
      </c>
      <c r="AB752" s="1">
        <f t="shared" si="488"/>
        <v>0</v>
      </c>
      <c r="AC752" s="1">
        <f t="shared" si="488"/>
        <v>0</v>
      </c>
      <c r="AD752" s="1">
        <f t="shared" si="488"/>
        <v>0</v>
      </c>
      <c r="AE752" s="1">
        <f t="shared" si="488"/>
        <v>0</v>
      </c>
      <c r="AF752" s="1">
        <f t="shared" si="488"/>
        <v>0</v>
      </c>
      <c r="AG752" s="1">
        <f t="shared" si="488"/>
        <v>0</v>
      </c>
      <c r="AH752" s="6" t="s">
        <v>183</v>
      </c>
      <c r="AI752" s="1">
        <f t="shared" si="490"/>
        <v>-3.7144319043666755E-3</v>
      </c>
      <c r="AK752" s="1" t="s">
        <v>171</v>
      </c>
      <c r="AL752" s="1">
        <v>0</v>
      </c>
      <c r="AO752" s="1" t="s">
        <v>228</v>
      </c>
      <c r="AQ752" s="13">
        <v>0</v>
      </c>
      <c r="AU752" s="1">
        <f t="shared" si="491"/>
        <v>0</v>
      </c>
      <c r="AW752" s="55">
        <f t="shared" si="492"/>
        <v>0</v>
      </c>
      <c r="AX752" s="55"/>
      <c r="AY752" s="55"/>
      <c r="AZ752" s="55"/>
      <c r="BA752" s="55"/>
      <c r="BB752" s="55"/>
      <c r="BC752" s="1" t="s">
        <v>229</v>
      </c>
    </row>
    <row r="753" spans="2:55" hidden="1">
      <c r="B753" s="7"/>
      <c r="I753" s="1">
        <f>+I597</f>
        <v>16.932387804201731</v>
      </c>
      <c r="L753" s="1">
        <f t="shared" si="487"/>
        <v>0</v>
      </c>
      <c r="M753" s="1">
        <f t="shared" si="487"/>
        <v>0</v>
      </c>
      <c r="N753" s="1">
        <f t="shared" si="487"/>
        <v>0</v>
      </c>
      <c r="O753" s="1">
        <f t="shared" si="487"/>
        <v>0.90327750435428988</v>
      </c>
      <c r="P753" s="1">
        <f t="shared" si="487"/>
        <v>-0.42905681456828765</v>
      </c>
      <c r="Q753" s="1">
        <f t="shared" si="487"/>
        <v>0</v>
      </c>
      <c r="T753" s="1">
        <v>16.946386794740295</v>
      </c>
      <c r="AB753" s="1">
        <f t="shared" si="488"/>
        <v>-53970.830885168827</v>
      </c>
      <c r="AC753" s="1">
        <f t="shared" si="488"/>
        <v>0</v>
      </c>
      <c r="AD753" s="1">
        <f t="shared" si="488"/>
        <v>0</v>
      </c>
      <c r="AE753" s="1">
        <f t="shared" si="488"/>
        <v>53970.830885168827</v>
      </c>
      <c r="AF753" s="1">
        <f t="shared" si="488"/>
        <v>0</v>
      </c>
      <c r="AG753" s="1">
        <f t="shared" si="488"/>
        <v>0</v>
      </c>
      <c r="AI753" s="1">
        <f t="shared" si="490"/>
        <v>16.946386794740295</v>
      </c>
      <c r="AL753" s="1">
        <v>-613708.79358354548</v>
      </c>
      <c r="AQ753" s="13">
        <v>0</v>
      </c>
      <c r="AU753" s="1">
        <f t="shared" si="491"/>
        <v>-613708.79358354548</v>
      </c>
      <c r="AW753" s="55">
        <f t="shared" si="492"/>
        <v>-613708.79358354548</v>
      </c>
      <c r="AX753" s="55"/>
      <c r="AY753" s="55"/>
      <c r="AZ753" s="55"/>
      <c r="BA753" s="55"/>
      <c r="BB753" s="55"/>
      <c r="BC753" s="1" t="s">
        <v>224</v>
      </c>
    </row>
    <row r="754" spans="2:55" hidden="1">
      <c r="B754" s="7"/>
      <c r="I754" s="1">
        <f t="shared" ref="I754:I755" si="493">+I598</f>
        <v>-3.849704142011837</v>
      </c>
      <c r="L754" s="1">
        <f t="shared" si="487"/>
        <v>0</v>
      </c>
      <c r="M754" s="1">
        <f t="shared" si="487"/>
        <v>0</v>
      </c>
      <c r="N754" s="1">
        <f t="shared" si="487"/>
        <v>0</v>
      </c>
      <c r="O754" s="1">
        <f t="shared" si="487"/>
        <v>0.42905681456828765</v>
      </c>
      <c r="P754" s="1">
        <f t="shared" si="487"/>
        <v>0.90327750435428988</v>
      </c>
      <c r="Q754" s="1">
        <f t="shared" si="487"/>
        <v>0</v>
      </c>
      <c r="T754" s="1">
        <v>3.7876052244068927</v>
      </c>
      <c r="AB754" s="1">
        <f t="shared" si="488"/>
        <v>0</v>
      </c>
      <c r="AC754" s="1">
        <f t="shared" si="488"/>
        <v>0</v>
      </c>
      <c r="AD754" s="1">
        <f t="shared" si="488"/>
        <v>0</v>
      </c>
      <c r="AE754" s="1">
        <f t="shared" si="488"/>
        <v>0</v>
      </c>
      <c r="AF754" s="1">
        <f t="shared" si="488"/>
        <v>0</v>
      </c>
      <c r="AG754" s="1">
        <f t="shared" si="488"/>
        <v>0</v>
      </c>
      <c r="AI754" s="1">
        <f t="shared" si="490"/>
        <v>3.7876052244068927</v>
      </c>
      <c r="AL754" s="1">
        <v>0</v>
      </c>
      <c r="AQ754" s="13">
        <v>0</v>
      </c>
      <c r="AU754" s="1">
        <f t="shared" si="491"/>
        <v>0</v>
      </c>
      <c r="AW754" s="55">
        <f t="shared" si="492"/>
        <v>0</v>
      </c>
      <c r="AX754" s="55"/>
      <c r="AY754" s="55"/>
      <c r="AZ754" s="55"/>
      <c r="BA754" s="55"/>
      <c r="BB754" s="55"/>
      <c r="BC754" s="1" t="s">
        <v>225</v>
      </c>
    </row>
    <row r="755" spans="2:55" hidden="1">
      <c r="B755" s="7"/>
      <c r="I755" s="1">
        <f t="shared" si="493"/>
        <v>-4.012148088157726E-3</v>
      </c>
      <c r="L755" s="1">
        <f t="shared" si="487"/>
        <v>0</v>
      </c>
      <c r="M755" s="1">
        <f t="shared" si="487"/>
        <v>0</v>
      </c>
      <c r="N755" s="1">
        <f t="shared" si="487"/>
        <v>0</v>
      </c>
      <c r="O755" s="1">
        <f t="shared" si="487"/>
        <v>0</v>
      </c>
      <c r="P755" s="1">
        <f t="shared" si="487"/>
        <v>0</v>
      </c>
      <c r="Q755" s="1">
        <f t="shared" si="487"/>
        <v>1</v>
      </c>
      <c r="T755" s="1">
        <v>-4.012148088157726E-3</v>
      </c>
      <c r="AB755" s="1">
        <f t="shared" si="488"/>
        <v>0</v>
      </c>
      <c r="AC755" s="1">
        <f t="shared" si="488"/>
        <v>0</v>
      </c>
      <c r="AD755" s="1">
        <f t="shared" si="488"/>
        <v>0</v>
      </c>
      <c r="AE755" s="1">
        <f t="shared" si="488"/>
        <v>0</v>
      </c>
      <c r="AF755" s="1">
        <f t="shared" si="488"/>
        <v>0</v>
      </c>
      <c r="AG755" s="1">
        <f t="shared" si="488"/>
        <v>0</v>
      </c>
      <c r="AI755" s="1">
        <f t="shared" si="490"/>
        <v>-4.012148088157726E-3</v>
      </c>
      <c r="AL755" s="1">
        <v>0</v>
      </c>
      <c r="AQ755" s="13">
        <v>0</v>
      </c>
      <c r="AU755" s="1">
        <f t="shared" si="491"/>
        <v>0</v>
      </c>
      <c r="AW755" s="55">
        <f t="shared" si="492"/>
        <v>0</v>
      </c>
      <c r="AX755" s="55"/>
      <c r="AY755" s="55"/>
      <c r="AZ755" s="55"/>
      <c r="BA755" s="55"/>
      <c r="BB755" s="55"/>
      <c r="BC755" s="1" t="s">
        <v>229</v>
      </c>
    </row>
    <row r="756" spans="2:55" hidden="1">
      <c r="B756" s="7"/>
    </row>
    <row r="757" spans="2:55" hidden="1">
      <c r="B757" s="7"/>
      <c r="I757" s="1">
        <f>+I573</f>
        <v>31.207050201061996</v>
      </c>
      <c r="L757" s="1">
        <f t="shared" ref="L757:Q762" si="494">+Y474</f>
        <v>0.9161573349021892</v>
      </c>
      <c r="M757" s="1">
        <f t="shared" si="494"/>
        <v>0.4008188340197078</v>
      </c>
      <c r="N757" s="1">
        <f t="shared" si="494"/>
        <v>0</v>
      </c>
      <c r="O757" s="1">
        <f t="shared" si="494"/>
        <v>0</v>
      </c>
      <c r="P757" s="1">
        <f t="shared" si="494"/>
        <v>0</v>
      </c>
      <c r="Q757" s="1">
        <f t="shared" si="494"/>
        <v>0</v>
      </c>
      <c r="T757" s="1" cm="1">
        <f t="array" ref="T757:T762">MMULT(L757:Q762,I757:I762)</f>
        <v>28.470169730621592</v>
      </c>
      <c r="AB757" s="1">
        <f t="shared" ref="AB757:AG762" si="495">+Q474</f>
        <v>54740.400760405806</v>
      </c>
      <c r="AC757" s="1">
        <f t="shared" si="495"/>
        <v>0</v>
      </c>
      <c r="AD757" s="1">
        <f t="shared" si="495"/>
        <v>0</v>
      </c>
      <c r="AE757" s="1">
        <f t="shared" si="495"/>
        <v>-54740.400760405806</v>
      </c>
      <c r="AF757" s="1">
        <f t="shared" si="495"/>
        <v>0</v>
      </c>
      <c r="AG757" s="1">
        <f t="shared" si="495"/>
        <v>0</v>
      </c>
      <c r="AI757" s="1">
        <f>+T757</f>
        <v>28.470169730621592</v>
      </c>
      <c r="AL757" s="1" cm="1">
        <f t="array" ref="AL757:AL762">MMULT(AB757:AG762,AI757:AI762)</f>
        <v>-437049.45915000862</v>
      </c>
      <c r="AQ757" s="13">
        <v>0</v>
      </c>
      <c r="AU757" s="1">
        <f>+AL757-AQ757</f>
        <v>-437049.45915000862</v>
      </c>
      <c r="AW757" s="55">
        <f>+AU757</f>
        <v>-437049.45915000862</v>
      </c>
      <c r="AX757" s="55"/>
      <c r="AY757" s="55"/>
      <c r="AZ757" s="55"/>
      <c r="BA757" s="55"/>
      <c r="BB757" s="55"/>
      <c r="BC757" s="1" t="s">
        <v>224</v>
      </c>
    </row>
    <row r="758" spans="2:55" hidden="1">
      <c r="B758" s="7"/>
      <c r="I758" s="1">
        <f t="shared" ref="I758:I759" si="496">+I574</f>
        <v>-0.30038062466963261</v>
      </c>
      <c r="L758" s="1">
        <f t="shared" si="494"/>
        <v>-0.4008188340197078</v>
      </c>
      <c r="M758" s="1">
        <f t="shared" si="494"/>
        <v>0.9161573349021892</v>
      </c>
      <c r="N758" s="1">
        <f t="shared" si="494"/>
        <v>0</v>
      </c>
      <c r="O758" s="1">
        <f t="shared" si="494"/>
        <v>0</v>
      </c>
      <c r="P758" s="1">
        <f t="shared" si="494"/>
        <v>0</v>
      </c>
      <c r="Q758" s="1">
        <f t="shared" si="494"/>
        <v>0</v>
      </c>
      <c r="T758" s="1">
        <v>-12.783569387337742</v>
      </c>
      <c r="AB758" s="1">
        <f t="shared" si="495"/>
        <v>0</v>
      </c>
      <c r="AC758" s="1">
        <f t="shared" si="495"/>
        <v>0</v>
      </c>
      <c r="AD758" s="1">
        <f t="shared" si="495"/>
        <v>0</v>
      </c>
      <c r="AE758" s="1">
        <f t="shared" si="495"/>
        <v>0</v>
      </c>
      <c r="AF758" s="1">
        <f t="shared" si="495"/>
        <v>0</v>
      </c>
      <c r="AG758" s="1">
        <f t="shared" si="495"/>
        <v>0</v>
      </c>
      <c r="AI758" s="1">
        <f t="shared" ref="AI758:AI762" si="497">+T758</f>
        <v>-12.783569387337742</v>
      </c>
      <c r="AL758" s="1">
        <v>0</v>
      </c>
      <c r="AQ758" s="13">
        <v>0</v>
      </c>
      <c r="AU758" s="1">
        <f t="shared" ref="AU758:AU762" si="498">+AL758-AQ758</f>
        <v>0</v>
      </c>
      <c r="AW758" s="55">
        <f t="shared" ref="AW758:AW762" si="499">+AU758</f>
        <v>0</v>
      </c>
      <c r="AX758" s="55"/>
      <c r="AY758" s="55"/>
      <c r="AZ758" s="55"/>
      <c r="BA758" s="55"/>
      <c r="BB758" s="55"/>
      <c r="BC758" s="1" t="s">
        <v>225</v>
      </c>
    </row>
    <row r="759" spans="2:55" hidden="1">
      <c r="B759" s="7"/>
      <c r="C759" s="14" t="s">
        <v>157</v>
      </c>
      <c r="D759" s="1">
        <f>+D752+1</f>
        <v>18</v>
      </c>
      <c r="E759" s="1" t="s">
        <v>226</v>
      </c>
      <c r="I759" s="1">
        <f t="shared" si="496"/>
        <v>-3.7144319043666755E-3</v>
      </c>
      <c r="K759" s="1" t="s">
        <v>183</v>
      </c>
      <c r="L759" s="1">
        <f t="shared" si="494"/>
        <v>0</v>
      </c>
      <c r="M759" s="1">
        <f t="shared" si="494"/>
        <v>0</v>
      </c>
      <c r="N759" s="1">
        <f t="shared" si="494"/>
        <v>1</v>
      </c>
      <c r="O759" s="1">
        <f t="shared" si="494"/>
        <v>0</v>
      </c>
      <c r="P759" s="1">
        <f t="shared" si="494"/>
        <v>0</v>
      </c>
      <c r="Q759" s="1">
        <f t="shared" si="494"/>
        <v>0</v>
      </c>
      <c r="S759" s="1" t="s">
        <v>171</v>
      </c>
      <c r="T759" s="1">
        <v>-3.7144319043666755E-3</v>
      </c>
      <c r="X759" s="1" t="s">
        <v>227</v>
      </c>
      <c r="AB759" s="1">
        <f t="shared" si="495"/>
        <v>0</v>
      </c>
      <c r="AC759" s="1">
        <f t="shared" si="495"/>
        <v>0</v>
      </c>
      <c r="AD759" s="1">
        <f t="shared" si="495"/>
        <v>0</v>
      </c>
      <c r="AE759" s="1">
        <f t="shared" si="495"/>
        <v>0</v>
      </c>
      <c r="AF759" s="1">
        <f t="shared" si="495"/>
        <v>0</v>
      </c>
      <c r="AG759" s="1">
        <f t="shared" si="495"/>
        <v>0</v>
      </c>
      <c r="AH759" s="6" t="s">
        <v>183</v>
      </c>
      <c r="AI759" s="1">
        <f t="shared" si="497"/>
        <v>-3.7144319043666755E-3</v>
      </c>
      <c r="AK759" s="1" t="s">
        <v>171</v>
      </c>
      <c r="AL759" s="1">
        <v>0</v>
      </c>
      <c r="AO759" s="1" t="s">
        <v>228</v>
      </c>
      <c r="AQ759" s="13">
        <v>0</v>
      </c>
      <c r="AU759" s="1">
        <f t="shared" si="498"/>
        <v>0</v>
      </c>
      <c r="AW759" s="55">
        <f t="shared" si="499"/>
        <v>0</v>
      </c>
      <c r="AX759" s="55"/>
      <c r="AY759" s="55"/>
      <c r="AZ759" s="55"/>
      <c r="BA759" s="55"/>
      <c r="BB759" s="55"/>
      <c r="BC759" s="1" t="s">
        <v>229</v>
      </c>
    </row>
    <row r="760" spans="2:55" hidden="1">
      <c r="B760" s="7"/>
      <c r="I760" s="1">
        <f>+I591</f>
        <v>43.240452347499087</v>
      </c>
      <c r="L760" s="1">
        <f t="shared" si="494"/>
        <v>0</v>
      </c>
      <c r="M760" s="1">
        <f t="shared" si="494"/>
        <v>0</v>
      </c>
      <c r="N760" s="1">
        <f t="shared" si="494"/>
        <v>0</v>
      </c>
      <c r="O760" s="1">
        <f t="shared" si="494"/>
        <v>0.9161573349021892</v>
      </c>
      <c r="P760" s="1">
        <f t="shared" si="494"/>
        <v>0.4008188340197078</v>
      </c>
      <c r="Q760" s="1">
        <f t="shared" si="494"/>
        <v>0</v>
      </c>
      <c r="T760" s="1">
        <v>36.45420808399313</v>
      </c>
      <c r="AB760" s="1">
        <f t="shared" si="495"/>
        <v>-54740.400760405806</v>
      </c>
      <c r="AC760" s="1">
        <f t="shared" si="495"/>
        <v>0</v>
      </c>
      <c r="AD760" s="1">
        <f t="shared" si="495"/>
        <v>0</v>
      </c>
      <c r="AE760" s="1">
        <f t="shared" si="495"/>
        <v>54740.400760405806</v>
      </c>
      <c r="AF760" s="1">
        <f t="shared" si="495"/>
        <v>0</v>
      </c>
      <c r="AG760" s="1">
        <f t="shared" si="495"/>
        <v>0</v>
      </c>
      <c r="AI760" s="1">
        <f t="shared" si="497"/>
        <v>36.45420808399313</v>
      </c>
      <c r="AL760" s="1">
        <v>437049.45915000862</v>
      </c>
      <c r="AQ760" s="13">
        <v>0</v>
      </c>
      <c r="AU760" s="1">
        <f t="shared" si="498"/>
        <v>437049.45915000862</v>
      </c>
      <c r="AW760" s="55">
        <f t="shared" si="499"/>
        <v>437049.45915000862</v>
      </c>
      <c r="AX760" s="55"/>
      <c r="AY760" s="55"/>
      <c r="AZ760" s="55"/>
      <c r="BA760" s="55"/>
      <c r="BB760" s="55"/>
      <c r="BC760" s="1" t="s">
        <v>224</v>
      </c>
    </row>
    <row r="761" spans="2:55" hidden="1">
      <c r="B761" s="7"/>
      <c r="I761" s="1">
        <f t="shared" ref="I761:I762" si="500">+I592</f>
        <v>-7.8859804739148842</v>
      </c>
      <c r="L761" s="1">
        <f t="shared" si="494"/>
        <v>0</v>
      </c>
      <c r="M761" s="1">
        <f t="shared" si="494"/>
        <v>0</v>
      </c>
      <c r="N761" s="1">
        <f t="shared" si="494"/>
        <v>0</v>
      </c>
      <c r="O761" s="1">
        <f t="shared" si="494"/>
        <v>-0.4008188340197078</v>
      </c>
      <c r="P761" s="1">
        <f t="shared" si="494"/>
        <v>0.9161573349021892</v>
      </c>
      <c r="Q761" s="1">
        <f t="shared" si="494"/>
        <v>0</v>
      </c>
      <c r="T761" s="1">
        <v>-24.556386546481885</v>
      </c>
      <c r="AB761" s="1">
        <f t="shared" si="495"/>
        <v>0</v>
      </c>
      <c r="AC761" s="1">
        <f t="shared" si="495"/>
        <v>0</v>
      </c>
      <c r="AD761" s="1">
        <f t="shared" si="495"/>
        <v>0</v>
      </c>
      <c r="AE761" s="1">
        <f t="shared" si="495"/>
        <v>0</v>
      </c>
      <c r="AF761" s="1">
        <f t="shared" si="495"/>
        <v>0</v>
      </c>
      <c r="AG761" s="1">
        <f t="shared" si="495"/>
        <v>0</v>
      </c>
      <c r="AI761" s="1">
        <f t="shared" si="497"/>
        <v>-24.556386546481885</v>
      </c>
      <c r="AL761" s="1">
        <v>0</v>
      </c>
      <c r="AQ761" s="13">
        <v>0</v>
      </c>
      <c r="AU761" s="1">
        <f t="shared" si="498"/>
        <v>0</v>
      </c>
      <c r="AW761" s="55">
        <f t="shared" si="499"/>
        <v>0</v>
      </c>
      <c r="AX761" s="55"/>
      <c r="AY761" s="55"/>
      <c r="AZ761" s="55"/>
      <c r="BA761" s="55"/>
      <c r="BB761" s="55"/>
      <c r="BC761" s="1" t="s">
        <v>225</v>
      </c>
    </row>
    <row r="762" spans="2:55" hidden="1">
      <c r="B762" s="7"/>
      <c r="I762" s="1">
        <f t="shared" si="500"/>
        <v>-3.1915520822595814E-3</v>
      </c>
      <c r="L762" s="1">
        <f t="shared" si="494"/>
        <v>0</v>
      </c>
      <c r="M762" s="1">
        <f t="shared" si="494"/>
        <v>0</v>
      </c>
      <c r="N762" s="1">
        <f t="shared" si="494"/>
        <v>0</v>
      </c>
      <c r="O762" s="1">
        <f t="shared" si="494"/>
        <v>0</v>
      </c>
      <c r="P762" s="1">
        <f t="shared" si="494"/>
        <v>0</v>
      </c>
      <c r="Q762" s="1">
        <f t="shared" si="494"/>
        <v>1</v>
      </c>
      <c r="T762" s="1">
        <v>-3.1915520822595814E-3</v>
      </c>
      <c r="AB762" s="1">
        <f t="shared" si="495"/>
        <v>0</v>
      </c>
      <c r="AC762" s="1">
        <f t="shared" si="495"/>
        <v>0</v>
      </c>
      <c r="AD762" s="1">
        <f t="shared" si="495"/>
        <v>0</v>
      </c>
      <c r="AE762" s="1">
        <f t="shared" si="495"/>
        <v>0</v>
      </c>
      <c r="AF762" s="1">
        <f t="shared" si="495"/>
        <v>0</v>
      </c>
      <c r="AG762" s="1">
        <f t="shared" si="495"/>
        <v>0</v>
      </c>
      <c r="AI762" s="1">
        <f t="shared" si="497"/>
        <v>-3.1915520822595814E-3</v>
      </c>
      <c r="AL762" s="1">
        <v>0</v>
      </c>
      <c r="AQ762" s="13">
        <v>0</v>
      </c>
      <c r="AU762" s="1">
        <f t="shared" si="498"/>
        <v>0</v>
      </c>
      <c r="AW762" s="55">
        <f t="shared" si="499"/>
        <v>0</v>
      </c>
      <c r="AX762" s="55"/>
      <c r="AY762" s="55"/>
      <c r="AZ762" s="55"/>
      <c r="BA762" s="55"/>
      <c r="BB762" s="55"/>
      <c r="BC762" s="1" t="s">
        <v>229</v>
      </c>
    </row>
    <row r="763" spans="2:55" hidden="1">
      <c r="B763" s="7"/>
    </row>
    <row r="764" spans="2:55" hidden="1">
      <c r="B764" s="7"/>
      <c r="I764" s="1">
        <f>+I579</f>
        <v>51.881937628269505</v>
      </c>
      <c r="L764" s="1">
        <f t="shared" ref="L764:Q769" si="501">+Y481</f>
        <v>0.93632917756904455</v>
      </c>
      <c r="M764" s="1">
        <f t="shared" si="501"/>
        <v>-0.3511234415883917</v>
      </c>
      <c r="N764" s="1">
        <f t="shared" si="501"/>
        <v>0</v>
      </c>
      <c r="O764" s="1">
        <f t="shared" si="501"/>
        <v>0</v>
      </c>
      <c r="P764" s="1">
        <f t="shared" si="501"/>
        <v>0</v>
      </c>
      <c r="Q764" s="1">
        <f t="shared" si="501"/>
        <v>0</v>
      </c>
      <c r="T764" s="1" cm="1">
        <f t="array" ref="T764:T769">MMULT(L764:Q769,I764:I769)</f>
        <v>49.100247445341132</v>
      </c>
      <c r="AB764" s="1">
        <f t="shared" ref="AB764:AG769" si="502">+Q481</f>
        <v>55945.668359750416</v>
      </c>
      <c r="AC764" s="1">
        <f t="shared" si="502"/>
        <v>0</v>
      </c>
      <c r="AD764" s="1">
        <f t="shared" si="502"/>
        <v>0</v>
      </c>
      <c r="AE764" s="1">
        <f t="shared" si="502"/>
        <v>-55945.668359750416</v>
      </c>
      <c r="AF764" s="1">
        <f t="shared" si="502"/>
        <v>0</v>
      </c>
      <c r="AG764" s="1">
        <f t="shared" si="502"/>
        <v>0</v>
      </c>
      <c r="AI764" s="1">
        <f>+T764</f>
        <v>49.100247445341132</v>
      </c>
      <c r="AL764" s="1" cm="1">
        <f t="array" ref="AL764:AL769">MMULT(AB764:AG769,AI764:AI769)</f>
        <v>326946.3548021554</v>
      </c>
      <c r="AQ764" s="13">
        <v>0</v>
      </c>
      <c r="AU764" s="1">
        <f>+AL764-AQ764</f>
        <v>326946.3548021554</v>
      </c>
      <c r="AW764" s="55">
        <f>+AU764</f>
        <v>326946.3548021554</v>
      </c>
      <c r="AX764" s="55"/>
      <c r="AY764" s="55"/>
      <c r="AZ764" s="55"/>
      <c r="BA764" s="55"/>
      <c r="BB764" s="55"/>
      <c r="BC764" s="1" t="s">
        <v>224</v>
      </c>
    </row>
    <row r="765" spans="2:55" hidden="1">
      <c r="B765" s="7"/>
      <c r="I765" s="1">
        <f t="shared" ref="I765:I766" si="503">+I580</f>
        <v>-1.4857323476187028</v>
      </c>
      <c r="L765" s="1">
        <f t="shared" si="501"/>
        <v>0.3511234415883917</v>
      </c>
      <c r="M765" s="1">
        <f t="shared" si="501"/>
        <v>0.93632917756904455</v>
      </c>
      <c r="N765" s="1">
        <f t="shared" si="501"/>
        <v>0</v>
      </c>
      <c r="O765" s="1">
        <f t="shared" si="501"/>
        <v>0</v>
      </c>
      <c r="P765" s="1">
        <f t="shared" si="501"/>
        <v>0</v>
      </c>
      <c r="Q765" s="1">
        <f t="shared" si="501"/>
        <v>0</v>
      </c>
      <c r="T765" s="1">
        <v>16.825829949178722</v>
      </c>
      <c r="AB765" s="1">
        <f t="shared" si="502"/>
        <v>0</v>
      </c>
      <c r="AC765" s="1">
        <f t="shared" si="502"/>
        <v>0</v>
      </c>
      <c r="AD765" s="1">
        <f t="shared" si="502"/>
        <v>0</v>
      </c>
      <c r="AE765" s="1">
        <f t="shared" si="502"/>
        <v>0</v>
      </c>
      <c r="AF765" s="1">
        <f t="shared" si="502"/>
        <v>0</v>
      </c>
      <c r="AG765" s="1">
        <f t="shared" si="502"/>
        <v>0</v>
      </c>
      <c r="AI765" s="1">
        <f t="shared" ref="AI765:AI769" si="504">+T765</f>
        <v>16.825829949178722</v>
      </c>
      <c r="AL765" s="1">
        <v>0</v>
      </c>
      <c r="AQ765" s="13">
        <v>0</v>
      </c>
      <c r="AU765" s="1">
        <f t="shared" ref="AU765:AU769" si="505">+AL765-AQ765</f>
        <v>0</v>
      </c>
      <c r="AW765" s="55">
        <f t="shared" ref="AW765:AW769" si="506">+AU765</f>
        <v>0</v>
      </c>
      <c r="AX765" s="55"/>
      <c r="AY765" s="55"/>
      <c r="AZ765" s="55"/>
      <c r="BA765" s="55"/>
      <c r="BB765" s="55"/>
      <c r="BC765" s="1" t="s">
        <v>225</v>
      </c>
    </row>
    <row r="766" spans="2:55" hidden="1">
      <c r="B766" s="7"/>
      <c r="C766" s="14" t="s">
        <v>157</v>
      </c>
      <c r="D766" s="1">
        <f>+D759+1</f>
        <v>19</v>
      </c>
      <c r="E766" s="1" t="s">
        <v>226</v>
      </c>
      <c r="I766" s="1">
        <f t="shared" si="503"/>
        <v>-2.3925189972280941E-3</v>
      </c>
      <c r="K766" s="1" t="s">
        <v>183</v>
      </c>
      <c r="L766" s="1">
        <f t="shared" si="501"/>
        <v>0</v>
      </c>
      <c r="M766" s="1">
        <f t="shared" si="501"/>
        <v>0</v>
      </c>
      <c r="N766" s="1">
        <f t="shared" si="501"/>
        <v>1</v>
      </c>
      <c r="O766" s="1">
        <f t="shared" si="501"/>
        <v>0</v>
      </c>
      <c r="P766" s="1">
        <f t="shared" si="501"/>
        <v>0</v>
      </c>
      <c r="Q766" s="1">
        <f t="shared" si="501"/>
        <v>0</v>
      </c>
      <c r="S766" s="1" t="s">
        <v>171</v>
      </c>
      <c r="T766" s="1">
        <v>-2.3925189972280941E-3</v>
      </c>
      <c r="X766" s="1" t="s">
        <v>227</v>
      </c>
      <c r="AB766" s="1">
        <f t="shared" si="502"/>
        <v>0</v>
      </c>
      <c r="AC766" s="1">
        <f t="shared" si="502"/>
        <v>0</v>
      </c>
      <c r="AD766" s="1">
        <f t="shared" si="502"/>
        <v>0</v>
      </c>
      <c r="AE766" s="1">
        <f t="shared" si="502"/>
        <v>0</v>
      </c>
      <c r="AF766" s="1">
        <f t="shared" si="502"/>
        <v>0</v>
      </c>
      <c r="AG766" s="1">
        <f t="shared" si="502"/>
        <v>0</v>
      </c>
      <c r="AH766" s="6" t="s">
        <v>183</v>
      </c>
      <c r="AI766" s="1">
        <f t="shared" si="504"/>
        <v>-2.3925189972280941E-3</v>
      </c>
      <c r="AK766" s="1" t="s">
        <v>171</v>
      </c>
      <c r="AL766" s="1">
        <v>0</v>
      </c>
      <c r="AO766" s="1" t="s">
        <v>228</v>
      </c>
      <c r="AQ766" s="13">
        <v>0</v>
      </c>
      <c r="AU766" s="1">
        <f t="shared" si="505"/>
        <v>0</v>
      </c>
      <c r="AW766" s="55">
        <f t="shared" si="506"/>
        <v>0</v>
      </c>
      <c r="AX766" s="55"/>
      <c r="AY766" s="55"/>
      <c r="AZ766" s="55"/>
      <c r="BA766" s="55"/>
      <c r="BB766" s="55"/>
      <c r="BC766" s="1" t="s">
        <v>229</v>
      </c>
    </row>
    <row r="767" spans="2:55" hidden="1">
      <c r="B767" s="7"/>
      <c r="I767" s="1">
        <f>+I591</f>
        <v>43.240452347499087</v>
      </c>
      <c r="L767" s="1">
        <f t="shared" si="501"/>
        <v>0</v>
      </c>
      <c r="M767" s="1">
        <f t="shared" si="501"/>
        <v>0</v>
      </c>
      <c r="N767" s="1">
        <f t="shared" si="501"/>
        <v>0</v>
      </c>
      <c r="O767" s="1">
        <f t="shared" si="501"/>
        <v>0.93632917756904455</v>
      </c>
      <c r="P767" s="1">
        <f t="shared" si="501"/>
        <v>-0.3511234415883917</v>
      </c>
      <c r="Q767" s="1">
        <f t="shared" si="501"/>
        <v>0</v>
      </c>
      <c r="T767" s="1">
        <v>43.25624978854713</v>
      </c>
      <c r="AB767" s="1">
        <f t="shared" si="502"/>
        <v>-55945.668359750416</v>
      </c>
      <c r="AC767" s="1">
        <f t="shared" si="502"/>
        <v>0</v>
      </c>
      <c r="AD767" s="1">
        <f t="shared" si="502"/>
        <v>0</v>
      </c>
      <c r="AE767" s="1">
        <f t="shared" si="502"/>
        <v>55945.668359750416</v>
      </c>
      <c r="AF767" s="1">
        <f t="shared" si="502"/>
        <v>0</v>
      </c>
      <c r="AG767" s="1">
        <f t="shared" si="502"/>
        <v>0</v>
      </c>
      <c r="AI767" s="1">
        <f t="shared" si="504"/>
        <v>43.25624978854713</v>
      </c>
      <c r="AL767" s="1">
        <v>-326946.3548021554</v>
      </c>
      <c r="AQ767" s="13">
        <v>0</v>
      </c>
      <c r="AU767" s="1">
        <f t="shared" si="505"/>
        <v>-326946.3548021554</v>
      </c>
      <c r="AW767" s="55">
        <f t="shared" si="506"/>
        <v>-326946.3548021554</v>
      </c>
      <c r="AX767" s="55"/>
      <c r="AY767" s="55"/>
      <c r="AZ767" s="55"/>
      <c r="BA767" s="55"/>
      <c r="BB767" s="55"/>
      <c r="BC767" s="1" t="s">
        <v>224</v>
      </c>
    </row>
    <row r="768" spans="2:55" hidden="1">
      <c r="B768" s="7"/>
      <c r="I768" s="1">
        <f t="shared" ref="I768:I769" si="507">+I592</f>
        <v>-7.8859804739148842</v>
      </c>
      <c r="L768" s="1">
        <f t="shared" si="501"/>
        <v>0</v>
      </c>
      <c r="M768" s="1">
        <f t="shared" si="501"/>
        <v>0</v>
      </c>
      <c r="N768" s="1">
        <f t="shared" si="501"/>
        <v>0</v>
      </c>
      <c r="O768" s="1">
        <f t="shared" si="501"/>
        <v>0.3511234415883917</v>
      </c>
      <c r="P768" s="1">
        <f t="shared" si="501"/>
        <v>0.93632917756904455</v>
      </c>
      <c r="Q768" s="1">
        <f t="shared" si="501"/>
        <v>0</v>
      </c>
      <c r="T768" s="1">
        <v>7.7988628326264635</v>
      </c>
      <c r="AB768" s="1">
        <f t="shared" si="502"/>
        <v>0</v>
      </c>
      <c r="AC768" s="1">
        <f t="shared" si="502"/>
        <v>0</v>
      </c>
      <c r="AD768" s="1">
        <f t="shared" si="502"/>
        <v>0</v>
      </c>
      <c r="AE768" s="1">
        <f t="shared" si="502"/>
        <v>0</v>
      </c>
      <c r="AF768" s="1">
        <f t="shared" si="502"/>
        <v>0</v>
      </c>
      <c r="AG768" s="1">
        <f t="shared" si="502"/>
        <v>0</v>
      </c>
      <c r="AI768" s="1">
        <f t="shared" si="504"/>
        <v>7.7988628326264635</v>
      </c>
      <c r="AL768" s="1">
        <v>0</v>
      </c>
      <c r="AQ768" s="13">
        <v>0</v>
      </c>
      <c r="AU768" s="1">
        <f t="shared" si="505"/>
        <v>0</v>
      </c>
      <c r="AW768" s="55">
        <f t="shared" si="506"/>
        <v>0</v>
      </c>
      <c r="AX768" s="55"/>
      <c r="AY768" s="55"/>
      <c r="AZ768" s="55"/>
      <c r="BA768" s="55"/>
      <c r="BB768" s="55"/>
      <c r="BC768" s="1" t="s">
        <v>225</v>
      </c>
    </row>
    <row r="769" spans="2:55" hidden="1">
      <c r="B769" s="7"/>
      <c r="I769" s="1">
        <f t="shared" si="507"/>
        <v>-3.1915520822595814E-3</v>
      </c>
      <c r="L769" s="1">
        <f t="shared" si="501"/>
        <v>0</v>
      </c>
      <c r="M769" s="1">
        <f t="shared" si="501"/>
        <v>0</v>
      </c>
      <c r="N769" s="1">
        <f t="shared" si="501"/>
        <v>0</v>
      </c>
      <c r="O769" s="1">
        <f t="shared" si="501"/>
        <v>0</v>
      </c>
      <c r="P769" s="1">
        <f t="shared" si="501"/>
        <v>0</v>
      </c>
      <c r="Q769" s="1">
        <f t="shared" si="501"/>
        <v>1</v>
      </c>
      <c r="T769" s="1">
        <v>-3.1915520822595814E-3</v>
      </c>
      <c r="AB769" s="1">
        <f t="shared" si="502"/>
        <v>0</v>
      </c>
      <c r="AC769" s="1">
        <f t="shared" si="502"/>
        <v>0</v>
      </c>
      <c r="AD769" s="1">
        <f t="shared" si="502"/>
        <v>0</v>
      </c>
      <c r="AE769" s="1">
        <f t="shared" si="502"/>
        <v>0</v>
      </c>
      <c r="AF769" s="1">
        <f t="shared" si="502"/>
        <v>0</v>
      </c>
      <c r="AG769" s="1">
        <f t="shared" si="502"/>
        <v>0</v>
      </c>
      <c r="AI769" s="1">
        <f t="shared" si="504"/>
        <v>-3.1915520822595814E-3</v>
      </c>
      <c r="AL769" s="1">
        <v>0</v>
      </c>
      <c r="AQ769" s="13">
        <v>0</v>
      </c>
      <c r="AU769" s="1">
        <f t="shared" si="505"/>
        <v>0</v>
      </c>
      <c r="AW769" s="55">
        <f t="shared" si="506"/>
        <v>0</v>
      </c>
      <c r="AX769" s="55"/>
      <c r="AY769" s="55"/>
      <c r="AZ769" s="55"/>
      <c r="BA769" s="55"/>
      <c r="BB769" s="55"/>
      <c r="BC769" s="1" t="s">
        <v>229</v>
      </c>
    </row>
    <row r="770" spans="2:55" hidden="1">
      <c r="B770" s="7"/>
    </row>
    <row r="771" spans="2:55" hidden="1">
      <c r="B771" s="7"/>
      <c r="I771" s="1">
        <f>+I579</f>
        <v>51.881937628269505</v>
      </c>
      <c r="L771" s="1">
        <f t="shared" ref="L771:Q776" si="508">+Y488</f>
        <v>0.94385835636601745</v>
      </c>
      <c r="M771" s="1">
        <f t="shared" si="508"/>
        <v>0.33035042472810605</v>
      </c>
      <c r="N771" s="1">
        <f t="shared" si="508"/>
        <v>0</v>
      </c>
      <c r="O771" s="1">
        <f t="shared" si="508"/>
        <v>0</v>
      </c>
      <c r="P771" s="1">
        <f t="shared" si="508"/>
        <v>0</v>
      </c>
      <c r="Q771" s="1">
        <f t="shared" si="508"/>
        <v>0</v>
      </c>
      <c r="T771" s="1" cm="1">
        <f t="array" ref="T771:T776">MMULT(L771:Q776,I771:I776)</f>
        <v>48.478388062834568</v>
      </c>
      <c r="AB771" s="1">
        <f t="shared" ref="AB771:AG776" si="509">+Q488</f>
        <v>56395.536792869534</v>
      </c>
      <c r="AC771" s="1">
        <f t="shared" si="509"/>
        <v>0</v>
      </c>
      <c r="AD771" s="1">
        <f t="shared" si="509"/>
        <v>0</v>
      </c>
      <c r="AE771" s="1">
        <f t="shared" si="509"/>
        <v>-56395.536792869534</v>
      </c>
      <c r="AF771" s="1">
        <f t="shared" si="509"/>
        <v>0</v>
      </c>
      <c r="AG771" s="1">
        <f t="shared" si="509"/>
        <v>0</v>
      </c>
      <c r="AI771" s="1">
        <f>+T771</f>
        <v>48.478388062834568</v>
      </c>
      <c r="AL771" s="1" cm="1">
        <f t="array" ref="AL771:AL776">MMULT(AB771:AG776,AI771:AI776)</f>
        <v>-158603.21096323291</v>
      </c>
      <c r="AQ771" s="13">
        <v>0</v>
      </c>
      <c r="AU771" s="1">
        <f>+AL771-AQ771</f>
        <v>-158603.21096323291</v>
      </c>
      <c r="AW771" s="55">
        <f>+AU771</f>
        <v>-158603.21096323291</v>
      </c>
      <c r="AX771" s="55"/>
      <c r="AY771" s="55"/>
      <c r="AZ771" s="55"/>
      <c r="BA771" s="55"/>
      <c r="BB771" s="55"/>
      <c r="BC771" s="1" t="s">
        <v>224</v>
      </c>
    </row>
    <row r="772" spans="2:55" hidden="1">
      <c r="B772" s="7"/>
      <c r="I772" s="1">
        <f t="shared" ref="I772:I773" si="510">+I580</f>
        <v>-1.4857323476187028</v>
      </c>
      <c r="L772" s="1">
        <f t="shared" si="508"/>
        <v>-0.33035042472810605</v>
      </c>
      <c r="M772" s="1">
        <f t="shared" si="508"/>
        <v>0.94385835636601745</v>
      </c>
      <c r="N772" s="1">
        <f t="shared" si="508"/>
        <v>0</v>
      </c>
      <c r="O772" s="1">
        <f t="shared" si="508"/>
        <v>0</v>
      </c>
      <c r="P772" s="1">
        <f t="shared" si="508"/>
        <v>0</v>
      </c>
      <c r="Q772" s="1">
        <f t="shared" si="508"/>
        <v>0</v>
      </c>
      <c r="T772" s="1">
        <v>-18.541541022839152</v>
      </c>
      <c r="AB772" s="1">
        <f t="shared" si="509"/>
        <v>0</v>
      </c>
      <c r="AC772" s="1">
        <f t="shared" si="509"/>
        <v>0</v>
      </c>
      <c r="AD772" s="1">
        <f t="shared" si="509"/>
        <v>0</v>
      </c>
      <c r="AE772" s="1">
        <f t="shared" si="509"/>
        <v>0</v>
      </c>
      <c r="AF772" s="1">
        <f t="shared" si="509"/>
        <v>0</v>
      </c>
      <c r="AG772" s="1">
        <f t="shared" si="509"/>
        <v>0</v>
      </c>
      <c r="AI772" s="1">
        <f t="shared" ref="AI772:AI776" si="511">+T772</f>
        <v>-18.541541022839152</v>
      </c>
      <c r="AL772" s="1">
        <v>0</v>
      </c>
      <c r="AQ772" s="13">
        <v>0</v>
      </c>
      <c r="AU772" s="1">
        <f t="shared" ref="AU772:AU776" si="512">+AL772-AQ772</f>
        <v>0</v>
      </c>
      <c r="AW772" s="55">
        <f t="shared" ref="AW772:AW776" si="513">+AU772</f>
        <v>0</v>
      </c>
      <c r="AX772" s="55"/>
      <c r="AY772" s="55"/>
      <c r="AZ772" s="55"/>
      <c r="BA772" s="55"/>
      <c r="BB772" s="55"/>
      <c r="BC772" s="1" t="s">
        <v>225</v>
      </c>
    </row>
    <row r="773" spans="2:55" hidden="1">
      <c r="B773" s="7"/>
      <c r="C773" s="14" t="s">
        <v>157</v>
      </c>
      <c r="D773" s="1">
        <f>+D766+1</f>
        <v>20</v>
      </c>
      <c r="E773" s="1" t="s">
        <v>226</v>
      </c>
      <c r="I773" s="1">
        <f t="shared" si="510"/>
        <v>-2.3925189972280941E-3</v>
      </c>
      <c r="K773" s="1" t="s">
        <v>183</v>
      </c>
      <c r="L773" s="1">
        <f t="shared" si="508"/>
        <v>0</v>
      </c>
      <c r="M773" s="1">
        <f t="shared" si="508"/>
        <v>0</v>
      </c>
      <c r="N773" s="1">
        <f t="shared" si="508"/>
        <v>1</v>
      </c>
      <c r="O773" s="1">
        <f t="shared" si="508"/>
        <v>0</v>
      </c>
      <c r="P773" s="1">
        <f t="shared" si="508"/>
        <v>0</v>
      </c>
      <c r="Q773" s="1">
        <f t="shared" si="508"/>
        <v>0</v>
      </c>
      <c r="S773" s="1" t="s">
        <v>171</v>
      </c>
      <c r="T773" s="1">
        <v>-2.3925189972280941E-3</v>
      </c>
      <c r="X773" s="1" t="s">
        <v>227</v>
      </c>
      <c r="AB773" s="1">
        <f t="shared" si="509"/>
        <v>0</v>
      </c>
      <c r="AC773" s="1">
        <f t="shared" si="509"/>
        <v>0</v>
      </c>
      <c r="AD773" s="1">
        <f t="shared" si="509"/>
        <v>0</v>
      </c>
      <c r="AE773" s="1">
        <f t="shared" si="509"/>
        <v>0</v>
      </c>
      <c r="AF773" s="1">
        <f t="shared" si="509"/>
        <v>0</v>
      </c>
      <c r="AG773" s="1">
        <f t="shared" si="509"/>
        <v>0</v>
      </c>
      <c r="AH773" s="6" t="s">
        <v>183</v>
      </c>
      <c r="AI773" s="1">
        <f t="shared" si="511"/>
        <v>-2.3925189972280941E-3</v>
      </c>
      <c r="AK773" s="1" t="s">
        <v>171</v>
      </c>
      <c r="AL773" s="1">
        <v>0</v>
      </c>
      <c r="AO773" s="1" t="s">
        <v>228</v>
      </c>
      <c r="AQ773" s="13">
        <v>0</v>
      </c>
      <c r="AU773" s="1">
        <f t="shared" si="512"/>
        <v>0</v>
      </c>
      <c r="AW773" s="55">
        <f t="shared" si="513"/>
        <v>0</v>
      </c>
      <c r="AX773" s="55"/>
      <c r="AY773" s="55"/>
      <c r="AZ773" s="55"/>
      <c r="BA773" s="55"/>
      <c r="BB773" s="55"/>
      <c r="BC773" s="1" t="s">
        <v>229</v>
      </c>
    </row>
    <row r="774" spans="2:55" hidden="1">
      <c r="B774" s="7"/>
      <c r="I774" s="1">
        <f>+I585</f>
        <v>57.54067152671665</v>
      </c>
      <c r="L774" s="1">
        <f t="shared" si="508"/>
        <v>0</v>
      </c>
      <c r="M774" s="1">
        <f t="shared" si="508"/>
        <v>0</v>
      </c>
      <c r="N774" s="1">
        <f t="shared" si="508"/>
        <v>0</v>
      </c>
      <c r="O774" s="1">
        <f t="shared" si="508"/>
        <v>0.94385835636601745</v>
      </c>
      <c r="P774" s="1">
        <f t="shared" si="508"/>
        <v>0.33035042472810605</v>
      </c>
      <c r="Q774" s="1">
        <f t="shared" si="508"/>
        <v>0</v>
      </c>
      <c r="T774" s="1">
        <v>51.290724286279939</v>
      </c>
      <c r="AB774" s="1">
        <f t="shared" si="509"/>
        <v>-56395.536792869534</v>
      </c>
      <c r="AC774" s="1">
        <f t="shared" si="509"/>
        <v>0</v>
      </c>
      <c r="AD774" s="1">
        <f t="shared" si="509"/>
        <v>0</v>
      </c>
      <c r="AE774" s="1">
        <f t="shared" si="509"/>
        <v>56395.536792869534</v>
      </c>
      <c r="AF774" s="1">
        <f t="shared" si="509"/>
        <v>0</v>
      </c>
      <c r="AG774" s="1">
        <f t="shared" si="509"/>
        <v>0</v>
      </c>
      <c r="AI774" s="1">
        <f t="shared" si="511"/>
        <v>51.290724286279939</v>
      </c>
      <c r="AL774" s="1">
        <v>158603.21096323291</v>
      </c>
      <c r="AQ774" s="13">
        <v>0</v>
      </c>
      <c r="AU774" s="1">
        <f t="shared" si="512"/>
        <v>158603.21096323291</v>
      </c>
      <c r="AW774" s="55">
        <f t="shared" si="513"/>
        <v>158603.21096323291</v>
      </c>
      <c r="AX774" s="55"/>
      <c r="AY774" s="55"/>
      <c r="AZ774" s="55"/>
      <c r="BA774" s="55"/>
      <c r="BB774" s="55"/>
      <c r="BC774" s="1" t="s">
        <v>224</v>
      </c>
    </row>
    <row r="775" spans="2:55" hidden="1">
      <c r="B775" s="7"/>
      <c r="I775" s="1">
        <f t="shared" ref="I775:I776" si="514">+I586</f>
        <v>-9.1403526046892534</v>
      </c>
      <c r="L775" s="1">
        <f t="shared" si="508"/>
        <v>0</v>
      </c>
      <c r="M775" s="1">
        <f t="shared" si="508"/>
        <v>0</v>
      </c>
      <c r="N775" s="1">
        <f t="shared" si="508"/>
        <v>0</v>
      </c>
      <c r="O775" s="1">
        <f t="shared" si="508"/>
        <v>-0.33035042472810605</v>
      </c>
      <c r="P775" s="1">
        <f t="shared" si="508"/>
        <v>0.94385835636601745</v>
      </c>
      <c r="Q775" s="1">
        <f t="shared" si="508"/>
        <v>0</v>
      </c>
      <c r="T775" s="1">
        <v>-27.635783464059131</v>
      </c>
      <c r="AB775" s="1">
        <f t="shared" si="509"/>
        <v>0</v>
      </c>
      <c r="AC775" s="1">
        <f t="shared" si="509"/>
        <v>0</v>
      </c>
      <c r="AD775" s="1">
        <f t="shared" si="509"/>
        <v>0</v>
      </c>
      <c r="AE775" s="1">
        <f t="shared" si="509"/>
        <v>0</v>
      </c>
      <c r="AF775" s="1">
        <f t="shared" si="509"/>
        <v>0</v>
      </c>
      <c r="AG775" s="1">
        <f t="shared" si="509"/>
        <v>0</v>
      </c>
      <c r="AI775" s="1">
        <f t="shared" si="511"/>
        <v>-27.635783464059131</v>
      </c>
      <c r="AL775" s="1">
        <v>0</v>
      </c>
      <c r="AQ775" s="13">
        <v>0</v>
      </c>
      <c r="AU775" s="1">
        <f t="shared" si="512"/>
        <v>0</v>
      </c>
      <c r="AW775" s="55">
        <f t="shared" si="513"/>
        <v>0</v>
      </c>
      <c r="AX775" s="55"/>
      <c r="AY775" s="55"/>
      <c r="AZ775" s="55"/>
      <c r="BA775" s="55"/>
      <c r="BB775" s="55"/>
      <c r="BC775" s="1" t="s">
        <v>225</v>
      </c>
    </row>
    <row r="776" spans="2:55" hidden="1">
      <c r="B776" s="7"/>
      <c r="I776" s="1">
        <f t="shared" si="514"/>
        <v>-1.8983933351454051E-3</v>
      </c>
      <c r="L776" s="1">
        <f t="shared" si="508"/>
        <v>0</v>
      </c>
      <c r="M776" s="1">
        <f t="shared" si="508"/>
        <v>0</v>
      </c>
      <c r="N776" s="1">
        <f t="shared" si="508"/>
        <v>0</v>
      </c>
      <c r="O776" s="1">
        <f t="shared" si="508"/>
        <v>0</v>
      </c>
      <c r="P776" s="1">
        <f t="shared" si="508"/>
        <v>0</v>
      </c>
      <c r="Q776" s="1">
        <f t="shared" si="508"/>
        <v>1</v>
      </c>
      <c r="T776" s="1">
        <v>-1.8983933351454051E-3</v>
      </c>
      <c r="AB776" s="1">
        <f t="shared" si="509"/>
        <v>0</v>
      </c>
      <c r="AC776" s="1">
        <f t="shared" si="509"/>
        <v>0</v>
      </c>
      <c r="AD776" s="1">
        <f t="shared" si="509"/>
        <v>0</v>
      </c>
      <c r="AE776" s="1">
        <f t="shared" si="509"/>
        <v>0</v>
      </c>
      <c r="AF776" s="1">
        <f t="shared" si="509"/>
        <v>0</v>
      </c>
      <c r="AG776" s="1">
        <f t="shared" si="509"/>
        <v>0</v>
      </c>
      <c r="AI776" s="1">
        <f t="shared" si="511"/>
        <v>-1.8983933351454051E-3</v>
      </c>
      <c r="AL776" s="1">
        <v>0</v>
      </c>
      <c r="AQ776" s="13">
        <v>0</v>
      </c>
      <c r="AU776" s="1">
        <f t="shared" si="512"/>
        <v>0</v>
      </c>
      <c r="AW776" s="55">
        <f t="shared" si="513"/>
        <v>0</v>
      </c>
      <c r="AX776" s="55"/>
      <c r="AY776" s="55"/>
      <c r="AZ776" s="55"/>
      <c r="BA776" s="55"/>
      <c r="BB776" s="55"/>
      <c r="BC776" s="1" t="s">
        <v>229</v>
      </c>
    </row>
    <row r="777" spans="2:55" hidden="1">
      <c r="B777" s="7"/>
    </row>
    <row r="778" spans="2:55" hidden="1">
      <c r="B778" s="7"/>
    </row>
    <row r="779" spans="2:55" hidden="1">
      <c r="B779" s="7"/>
      <c r="G779" s="15" t="s">
        <v>230</v>
      </c>
      <c r="O779" s="1">
        <v>1</v>
      </c>
      <c r="P779" s="1">
        <v>2</v>
      </c>
      <c r="Q779" s="1">
        <v>3</v>
      </c>
      <c r="R779" s="1">
        <v>4</v>
      </c>
      <c r="S779" s="1">
        <v>5</v>
      </c>
      <c r="T779" s="1">
        <v>6</v>
      </c>
      <c r="U779" s="1">
        <v>7</v>
      </c>
      <c r="V779" s="1">
        <v>8</v>
      </c>
      <c r="W779" s="1">
        <v>9</v>
      </c>
      <c r="X779" s="1">
        <v>10</v>
      </c>
      <c r="Y779" s="1">
        <v>11</v>
      </c>
      <c r="Z779" s="1">
        <v>12</v>
      </c>
      <c r="AA779" s="1">
        <v>13</v>
      </c>
      <c r="AB779" s="1">
        <v>14</v>
      </c>
      <c r="AC779" s="1">
        <v>15</v>
      </c>
      <c r="AD779" s="1">
        <v>16</v>
      </c>
      <c r="AE779" s="1">
        <v>17</v>
      </c>
      <c r="AF779" s="1">
        <v>18</v>
      </c>
      <c r="AG779" s="1">
        <v>19</v>
      </c>
      <c r="AH779" s="1">
        <v>20</v>
      </c>
      <c r="AI779" s="1">
        <v>21</v>
      </c>
      <c r="AJ779" s="1">
        <v>22</v>
      </c>
      <c r="AK779" s="1">
        <v>23</v>
      </c>
      <c r="AL779" s="1">
        <v>24</v>
      </c>
      <c r="AM779" s="1">
        <v>25</v>
      </c>
      <c r="AN779" s="1">
        <v>26</v>
      </c>
      <c r="AO779" s="1">
        <v>27</v>
      </c>
      <c r="AP779" s="1">
        <v>28</v>
      </c>
      <c r="AQ779" s="1">
        <v>29</v>
      </c>
      <c r="AR779" s="1">
        <v>30</v>
      </c>
      <c r="AS779" s="1">
        <v>31</v>
      </c>
      <c r="AT779" s="1">
        <v>32</v>
      </c>
      <c r="AU779" s="1">
        <v>33</v>
      </c>
      <c r="AV779" s="1">
        <v>34</v>
      </c>
      <c r="AW779" s="1">
        <v>35</v>
      </c>
      <c r="AX779" s="1">
        <v>36</v>
      </c>
    </row>
    <row r="780" spans="2:55" hidden="1">
      <c r="B780" s="7"/>
      <c r="C780" s="1" t="s">
        <v>231</v>
      </c>
      <c r="F780" s="1" cm="1">
        <f t="array" ref="F780:F815">MMULT(O780:AX815,I567:I602)-D567:D602</f>
        <v>-648083.54480048455</v>
      </c>
      <c r="G780" s="55">
        <f>+F780</f>
        <v>-648083.54480048455</v>
      </c>
      <c r="H780" s="55"/>
      <c r="I780" s="55"/>
      <c r="J780" s="55"/>
      <c r="K780" s="55"/>
      <c r="O780" s="1">
        <f t="shared" ref="O780:AX780" si="515">+O567</f>
        <v>44922.057229795973</v>
      </c>
      <c r="P780" s="1">
        <f t="shared" si="515"/>
        <v>21376.809864897987</v>
      </c>
      <c r="Q780" s="1">
        <f t="shared" si="515"/>
        <v>0</v>
      </c>
      <c r="R780" s="1">
        <f t="shared" si="515"/>
        <v>-2168.4375</v>
      </c>
      <c r="S780" s="1">
        <f t="shared" si="515"/>
        <v>0</v>
      </c>
      <c r="T780" s="1">
        <f t="shared" si="515"/>
        <v>-8673750</v>
      </c>
      <c r="U780" s="1">
        <f t="shared" si="515"/>
        <v>0</v>
      </c>
      <c r="V780" s="1">
        <f t="shared" si="515"/>
        <v>0</v>
      </c>
      <c r="W780" s="1">
        <f t="shared" si="515"/>
        <v>0</v>
      </c>
      <c r="X780" s="1">
        <f t="shared" si="515"/>
        <v>0</v>
      </c>
      <c r="Y780" s="1">
        <f t="shared" si="515"/>
        <v>0</v>
      </c>
      <c r="Z780" s="1">
        <f t="shared" si="515"/>
        <v>0</v>
      </c>
      <c r="AA780" s="1">
        <f t="shared" si="515"/>
        <v>0</v>
      </c>
      <c r="AB780" s="1">
        <f t="shared" si="515"/>
        <v>0</v>
      </c>
      <c r="AC780" s="1">
        <f t="shared" si="515"/>
        <v>0</v>
      </c>
      <c r="AD780" s="1">
        <f t="shared" si="515"/>
        <v>0</v>
      </c>
      <c r="AE780" s="1">
        <f t="shared" si="515"/>
        <v>0</v>
      </c>
      <c r="AF780" s="1">
        <f t="shared" si="515"/>
        <v>0</v>
      </c>
      <c r="AG780" s="1">
        <f t="shared" si="515"/>
        <v>0</v>
      </c>
      <c r="AH780" s="1">
        <f t="shared" si="515"/>
        <v>0</v>
      </c>
      <c r="AI780" s="1">
        <f t="shared" si="515"/>
        <v>0</v>
      </c>
      <c r="AJ780" s="1">
        <f t="shared" si="515"/>
        <v>0</v>
      </c>
      <c r="AK780" s="1">
        <f t="shared" si="515"/>
        <v>0</v>
      </c>
      <c r="AL780" s="1">
        <f t="shared" si="515"/>
        <v>0</v>
      </c>
      <c r="AM780" s="1">
        <f t="shared" si="515"/>
        <v>0</v>
      </c>
      <c r="AN780" s="1">
        <f t="shared" si="515"/>
        <v>0</v>
      </c>
      <c r="AO780" s="1">
        <f t="shared" si="515"/>
        <v>0</v>
      </c>
      <c r="AP780" s="1">
        <f t="shared" si="515"/>
        <v>0</v>
      </c>
      <c r="AQ780" s="1">
        <f t="shared" si="515"/>
        <v>0</v>
      </c>
      <c r="AR780" s="1">
        <f t="shared" si="515"/>
        <v>0</v>
      </c>
      <c r="AS780" s="1">
        <f t="shared" si="515"/>
        <v>-42753.619729795973</v>
      </c>
      <c r="AT780" s="1">
        <f t="shared" si="515"/>
        <v>-21376.809864897987</v>
      </c>
      <c r="AU780" s="1">
        <f t="shared" si="515"/>
        <v>0</v>
      </c>
      <c r="AV780" s="1">
        <f t="shared" si="515"/>
        <v>0</v>
      </c>
      <c r="AW780" s="1">
        <f t="shared" si="515"/>
        <v>0</v>
      </c>
      <c r="AX780" s="1">
        <f t="shared" si="515"/>
        <v>0</v>
      </c>
    </row>
    <row r="781" spans="2:55" hidden="1">
      <c r="B781" s="7"/>
      <c r="C781" s="1" t="s">
        <v>232</v>
      </c>
      <c r="F781" s="1">
        <v>-226499.99999999965</v>
      </c>
      <c r="G781" s="55">
        <f t="shared" ref="G781:G815" si="516">+F781</f>
        <v>-226499.99999999965</v>
      </c>
      <c r="H781" s="55"/>
      <c r="I781" s="55"/>
      <c r="J781" s="55"/>
      <c r="K781" s="55"/>
      <c r="O781" s="1">
        <f t="shared" ref="O781:AX781" si="517">+O568</f>
        <v>21376.809864897987</v>
      </c>
      <c r="P781" s="1">
        <f t="shared" si="517"/>
        <v>433188.40493244899</v>
      </c>
      <c r="Q781" s="1">
        <f t="shared" si="517"/>
        <v>0</v>
      </c>
      <c r="R781" s="1">
        <f t="shared" si="517"/>
        <v>0</v>
      </c>
      <c r="S781" s="1">
        <f t="shared" si="517"/>
        <v>-422500</v>
      </c>
      <c r="T781" s="1">
        <f t="shared" si="517"/>
        <v>0</v>
      </c>
      <c r="U781" s="1">
        <f t="shared" si="517"/>
        <v>0</v>
      </c>
      <c r="V781" s="1">
        <f t="shared" si="517"/>
        <v>0</v>
      </c>
      <c r="W781" s="1">
        <f t="shared" si="517"/>
        <v>0</v>
      </c>
      <c r="X781" s="1">
        <f t="shared" si="517"/>
        <v>0</v>
      </c>
      <c r="Y781" s="1">
        <f t="shared" si="517"/>
        <v>0</v>
      </c>
      <c r="Z781" s="1">
        <f t="shared" si="517"/>
        <v>0</v>
      </c>
      <c r="AA781" s="1">
        <f t="shared" si="517"/>
        <v>0</v>
      </c>
      <c r="AB781" s="1">
        <f t="shared" si="517"/>
        <v>0</v>
      </c>
      <c r="AC781" s="1">
        <f t="shared" si="517"/>
        <v>0</v>
      </c>
      <c r="AD781" s="1">
        <f t="shared" si="517"/>
        <v>0</v>
      </c>
      <c r="AE781" s="1">
        <f t="shared" si="517"/>
        <v>0</v>
      </c>
      <c r="AF781" s="1">
        <f t="shared" si="517"/>
        <v>0</v>
      </c>
      <c r="AG781" s="1">
        <f t="shared" si="517"/>
        <v>0</v>
      </c>
      <c r="AH781" s="1">
        <f t="shared" si="517"/>
        <v>0</v>
      </c>
      <c r="AI781" s="1">
        <f t="shared" si="517"/>
        <v>0</v>
      </c>
      <c r="AJ781" s="1">
        <f t="shared" si="517"/>
        <v>0</v>
      </c>
      <c r="AK781" s="1">
        <f t="shared" si="517"/>
        <v>0</v>
      </c>
      <c r="AL781" s="1">
        <f t="shared" si="517"/>
        <v>0</v>
      </c>
      <c r="AM781" s="1">
        <f t="shared" si="517"/>
        <v>0</v>
      </c>
      <c r="AN781" s="1">
        <f t="shared" si="517"/>
        <v>0</v>
      </c>
      <c r="AO781" s="1">
        <f t="shared" si="517"/>
        <v>0</v>
      </c>
      <c r="AP781" s="1">
        <f t="shared" si="517"/>
        <v>0</v>
      </c>
      <c r="AQ781" s="1">
        <f t="shared" si="517"/>
        <v>0</v>
      </c>
      <c r="AR781" s="1">
        <f t="shared" si="517"/>
        <v>0</v>
      </c>
      <c r="AS781" s="1">
        <f t="shared" si="517"/>
        <v>-21376.809864897987</v>
      </c>
      <c r="AT781" s="1">
        <f t="shared" si="517"/>
        <v>-10688.404932448993</v>
      </c>
      <c r="AU781" s="1">
        <f t="shared" si="517"/>
        <v>0</v>
      </c>
      <c r="AV781" s="1">
        <f t="shared" si="517"/>
        <v>0</v>
      </c>
      <c r="AW781" s="1">
        <f t="shared" si="517"/>
        <v>0</v>
      </c>
      <c r="AX781" s="1">
        <f t="shared" si="517"/>
        <v>0</v>
      </c>
    </row>
    <row r="782" spans="2:55" hidden="1">
      <c r="B782" s="7"/>
      <c r="C782" s="1" t="s">
        <v>233</v>
      </c>
      <c r="F782" s="1">
        <v>0</v>
      </c>
      <c r="G782" s="55">
        <f t="shared" si="516"/>
        <v>0</v>
      </c>
      <c r="H782" s="55"/>
      <c r="I782" s="55"/>
      <c r="J782" s="55"/>
      <c r="K782" s="55"/>
      <c r="O782" s="1">
        <f t="shared" ref="O782:AX782" si="518">+O569</f>
        <v>0</v>
      </c>
      <c r="P782" s="1">
        <f t="shared" si="518"/>
        <v>0</v>
      </c>
      <c r="Q782" s="1">
        <f t="shared" si="518"/>
        <v>0</v>
      </c>
      <c r="R782" s="1">
        <f t="shared" si="518"/>
        <v>0</v>
      </c>
      <c r="S782" s="1">
        <f t="shared" si="518"/>
        <v>0</v>
      </c>
      <c r="T782" s="1">
        <f t="shared" si="518"/>
        <v>0</v>
      </c>
      <c r="U782" s="1">
        <f t="shared" si="518"/>
        <v>0</v>
      </c>
      <c r="V782" s="1">
        <f t="shared" si="518"/>
        <v>0</v>
      </c>
      <c r="W782" s="1">
        <f t="shared" si="518"/>
        <v>0</v>
      </c>
      <c r="X782" s="1">
        <f t="shared" si="518"/>
        <v>0</v>
      </c>
      <c r="Y782" s="1">
        <f t="shared" si="518"/>
        <v>0</v>
      </c>
      <c r="Z782" s="1">
        <f t="shared" si="518"/>
        <v>0</v>
      </c>
      <c r="AA782" s="1">
        <f t="shared" si="518"/>
        <v>0</v>
      </c>
      <c r="AB782" s="1">
        <f t="shared" si="518"/>
        <v>0</v>
      </c>
      <c r="AC782" s="1">
        <f t="shared" si="518"/>
        <v>0</v>
      </c>
      <c r="AD782" s="1">
        <f t="shared" si="518"/>
        <v>0</v>
      </c>
      <c r="AE782" s="1">
        <f t="shared" si="518"/>
        <v>0</v>
      </c>
      <c r="AF782" s="1">
        <f t="shared" si="518"/>
        <v>0</v>
      </c>
      <c r="AG782" s="1">
        <f t="shared" si="518"/>
        <v>0</v>
      </c>
      <c r="AH782" s="1">
        <f t="shared" si="518"/>
        <v>0</v>
      </c>
      <c r="AI782" s="1">
        <f t="shared" si="518"/>
        <v>0</v>
      </c>
      <c r="AJ782" s="1">
        <f t="shared" si="518"/>
        <v>0</v>
      </c>
      <c r="AK782" s="1">
        <f t="shared" si="518"/>
        <v>0</v>
      </c>
      <c r="AL782" s="1">
        <f t="shared" si="518"/>
        <v>0</v>
      </c>
      <c r="AM782" s="1">
        <f t="shared" si="518"/>
        <v>0</v>
      </c>
      <c r="AN782" s="1">
        <f t="shared" si="518"/>
        <v>0</v>
      </c>
      <c r="AO782" s="1">
        <f t="shared" si="518"/>
        <v>0</v>
      </c>
      <c r="AP782" s="1">
        <f t="shared" si="518"/>
        <v>0</v>
      </c>
      <c r="AQ782" s="1">
        <f t="shared" si="518"/>
        <v>0</v>
      </c>
      <c r="AR782" s="1">
        <f t="shared" si="518"/>
        <v>0</v>
      </c>
      <c r="AS782" s="1">
        <f t="shared" si="518"/>
        <v>0</v>
      </c>
      <c r="AT782" s="1">
        <f t="shared" si="518"/>
        <v>0</v>
      </c>
      <c r="AU782" s="1">
        <f t="shared" si="518"/>
        <v>0</v>
      </c>
      <c r="AV782" s="1">
        <f t="shared" si="518"/>
        <v>0</v>
      </c>
      <c r="AW782" s="1">
        <f t="shared" si="518"/>
        <v>0</v>
      </c>
      <c r="AX782" s="1">
        <f t="shared" si="518"/>
        <v>0</v>
      </c>
    </row>
    <row r="783" spans="2:55" hidden="1">
      <c r="B783" s="7"/>
      <c r="F783" s="1">
        <v>-2.3283064365386963E-10</v>
      </c>
      <c r="G783" s="55">
        <f t="shared" si="516"/>
        <v>-2.3283064365386963E-10</v>
      </c>
      <c r="H783" s="55"/>
      <c r="I783" s="55"/>
      <c r="J783" s="55"/>
      <c r="K783" s="55"/>
      <c r="O783" s="1">
        <f t="shared" ref="O783:AX783" si="519">+O570</f>
        <v>-2168.4375</v>
      </c>
      <c r="P783" s="1">
        <f t="shared" si="519"/>
        <v>0</v>
      </c>
      <c r="Q783" s="1">
        <f t="shared" si="519"/>
        <v>0</v>
      </c>
      <c r="R783" s="1">
        <f t="shared" si="519"/>
        <v>83535.072577999701</v>
      </c>
      <c r="S783" s="1">
        <f t="shared" si="519"/>
        <v>0</v>
      </c>
      <c r="T783" s="1">
        <f t="shared" si="519"/>
        <v>-10547856.648199446</v>
      </c>
      <c r="U783" s="1">
        <f t="shared" si="519"/>
        <v>-10116.635077999708</v>
      </c>
      <c r="V783" s="1">
        <f t="shared" si="519"/>
        <v>0</v>
      </c>
      <c r="W783" s="1">
        <f t="shared" si="519"/>
        <v>-19221606.648199446</v>
      </c>
      <c r="X783" s="1">
        <f t="shared" si="519"/>
        <v>0</v>
      </c>
      <c r="Y783" s="1">
        <f t="shared" si="519"/>
        <v>0</v>
      </c>
      <c r="Z783" s="1">
        <f t="shared" si="519"/>
        <v>0</v>
      </c>
      <c r="AA783" s="1">
        <f t="shared" si="519"/>
        <v>0</v>
      </c>
      <c r="AB783" s="1">
        <f t="shared" si="519"/>
        <v>0</v>
      </c>
      <c r="AC783" s="1">
        <f t="shared" si="519"/>
        <v>0</v>
      </c>
      <c r="AD783" s="1">
        <f t="shared" si="519"/>
        <v>0</v>
      </c>
      <c r="AE783" s="1">
        <f t="shared" si="519"/>
        <v>0</v>
      </c>
      <c r="AF783" s="1">
        <f t="shared" si="519"/>
        <v>0</v>
      </c>
      <c r="AG783" s="1">
        <f t="shared" si="519"/>
        <v>0</v>
      </c>
      <c r="AH783" s="1">
        <f t="shared" si="519"/>
        <v>0</v>
      </c>
      <c r="AI783" s="1">
        <f t="shared" si="519"/>
        <v>0</v>
      </c>
      <c r="AJ783" s="1">
        <f t="shared" si="519"/>
        <v>0</v>
      </c>
      <c r="AK783" s="1">
        <f t="shared" si="519"/>
        <v>0</v>
      </c>
      <c r="AL783" s="1">
        <f t="shared" si="519"/>
        <v>0</v>
      </c>
      <c r="AM783" s="1">
        <f t="shared" si="519"/>
        <v>0</v>
      </c>
      <c r="AN783" s="1">
        <f t="shared" si="519"/>
        <v>0</v>
      </c>
      <c r="AO783" s="1">
        <f t="shared" si="519"/>
        <v>0</v>
      </c>
      <c r="AP783" s="1">
        <f t="shared" si="519"/>
        <v>0</v>
      </c>
      <c r="AQ783" s="1">
        <f t="shared" si="519"/>
        <v>0</v>
      </c>
      <c r="AR783" s="1">
        <f t="shared" si="519"/>
        <v>0</v>
      </c>
      <c r="AS783" s="1">
        <f t="shared" si="519"/>
        <v>-71250</v>
      </c>
      <c r="AT783" s="1">
        <f t="shared" si="519"/>
        <v>0</v>
      </c>
      <c r="AU783" s="1">
        <f t="shared" si="519"/>
        <v>0</v>
      </c>
      <c r="AV783" s="1">
        <f t="shared" si="519"/>
        <v>0</v>
      </c>
      <c r="AW783" s="1">
        <f t="shared" si="519"/>
        <v>0</v>
      </c>
      <c r="AX783" s="1">
        <f t="shared" si="519"/>
        <v>0</v>
      </c>
    </row>
    <row r="784" spans="2:55" hidden="1">
      <c r="B784" s="7"/>
      <c r="F784" s="1">
        <v>-5.8207660913467407E-11</v>
      </c>
      <c r="G784" s="55">
        <f t="shared" si="516"/>
        <v>-5.8207660913467407E-11</v>
      </c>
      <c r="H784" s="55"/>
      <c r="I784" s="55"/>
      <c r="J784" s="55"/>
      <c r="K784" s="55"/>
      <c r="O784" s="1">
        <f t="shared" ref="O784:AX784" si="520">+O571</f>
        <v>0</v>
      </c>
      <c r="P784" s="1">
        <f t="shared" si="520"/>
        <v>-422500</v>
      </c>
      <c r="Q784" s="1">
        <f t="shared" si="520"/>
        <v>0</v>
      </c>
      <c r="R784" s="1">
        <f t="shared" si="520"/>
        <v>0</v>
      </c>
      <c r="S784" s="1">
        <f t="shared" si="520"/>
        <v>867236.84210526315</v>
      </c>
      <c r="T784" s="1">
        <f t="shared" si="520"/>
        <v>0</v>
      </c>
      <c r="U784" s="1">
        <f t="shared" si="520"/>
        <v>0</v>
      </c>
      <c r="V784" s="1">
        <f t="shared" si="520"/>
        <v>-444736.84210526315</v>
      </c>
      <c r="W784" s="1">
        <f t="shared" si="520"/>
        <v>0</v>
      </c>
      <c r="X784" s="1">
        <f t="shared" si="520"/>
        <v>0</v>
      </c>
      <c r="Y784" s="1">
        <f t="shared" si="520"/>
        <v>0</v>
      </c>
      <c r="Z784" s="1">
        <f t="shared" si="520"/>
        <v>0</v>
      </c>
      <c r="AA784" s="1">
        <f t="shared" si="520"/>
        <v>0</v>
      </c>
      <c r="AB784" s="1">
        <f t="shared" si="520"/>
        <v>0</v>
      </c>
      <c r="AC784" s="1">
        <f t="shared" si="520"/>
        <v>0</v>
      </c>
      <c r="AD784" s="1">
        <f t="shared" si="520"/>
        <v>0</v>
      </c>
      <c r="AE784" s="1">
        <f t="shared" si="520"/>
        <v>0</v>
      </c>
      <c r="AF784" s="1">
        <f t="shared" si="520"/>
        <v>0</v>
      </c>
      <c r="AG784" s="1">
        <f t="shared" si="520"/>
        <v>0</v>
      </c>
      <c r="AH784" s="1">
        <f t="shared" si="520"/>
        <v>0</v>
      </c>
      <c r="AI784" s="1">
        <f t="shared" si="520"/>
        <v>0</v>
      </c>
      <c r="AJ784" s="1">
        <f t="shared" si="520"/>
        <v>0</v>
      </c>
      <c r="AK784" s="1">
        <f t="shared" si="520"/>
        <v>0</v>
      </c>
      <c r="AL784" s="1">
        <f t="shared" si="520"/>
        <v>0</v>
      </c>
      <c r="AM784" s="1">
        <f t="shared" si="520"/>
        <v>0</v>
      </c>
      <c r="AN784" s="1">
        <f t="shared" si="520"/>
        <v>0</v>
      </c>
      <c r="AO784" s="1">
        <f t="shared" si="520"/>
        <v>0</v>
      </c>
      <c r="AP784" s="1">
        <f t="shared" si="520"/>
        <v>0</v>
      </c>
      <c r="AQ784" s="1">
        <f t="shared" si="520"/>
        <v>0</v>
      </c>
      <c r="AR784" s="1">
        <f t="shared" si="520"/>
        <v>0</v>
      </c>
      <c r="AS784" s="1">
        <f t="shared" si="520"/>
        <v>0</v>
      </c>
      <c r="AT784" s="1">
        <f t="shared" si="520"/>
        <v>0</v>
      </c>
      <c r="AU784" s="1">
        <f t="shared" si="520"/>
        <v>0</v>
      </c>
      <c r="AV784" s="1">
        <f t="shared" si="520"/>
        <v>0</v>
      </c>
      <c r="AW784" s="1">
        <f t="shared" si="520"/>
        <v>0</v>
      </c>
      <c r="AX784" s="1">
        <f t="shared" si="520"/>
        <v>0</v>
      </c>
    </row>
    <row r="785" spans="2:50" hidden="1">
      <c r="B785" s="7"/>
      <c r="F785" s="1">
        <v>-1.4901161193847656E-8</v>
      </c>
      <c r="G785" s="55">
        <f t="shared" si="516"/>
        <v>-1.4901161193847656E-8</v>
      </c>
      <c r="H785" s="55"/>
      <c r="I785" s="55"/>
      <c r="J785" s="55"/>
      <c r="K785" s="55"/>
      <c r="O785" s="1">
        <f t="shared" ref="O785:AX785" si="521">+O572</f>
        <v>-8673750</v>
      </c>
      <c r="P785" s="1">
        <f t="shared" si="521"/>
        <v>0</v>
      </c>
      <c r="Q785" s="1">
        <f t="shared" si="521"/>
        <v>0</v>
      </c>
      <c r="R785" s="1">
        <f t="shared" si="521"/>
        <v>-10547856.648199446</v>
      </c>
      <c r="S785" s="1">
        <f t="shared" si="521"/>
        <v>0</v>
      </c>
      <c r="T785" s="1">
        <f t="shared" si="521"/>
        <v>83389736842.105255</v>
      </c>
      <c r="U785" s="1">
        <f t="shared" si="521"/>
        <v>19221606.648199446</v>
      </c>
      <c r="V785" s="1">
        <f t="shared" si="521"/>
        <v>0</v>
      </c>
      <c r="W785" s="1">
        <f t="shared" si="521"/>
        <v>24347368421.052631</v>
      </c>
      <c r="X785" s="1">
        <f t="shared" si="521"/>
        <v>0</v>
      </c>
      <c r="Y785" s="1">
        <f t="shared" si="521"/>
        <v>0</v>
      </c>
      <c r="Z785" s="1">
        <f t="shared" si="521"/>
        <v>0</v>
      </c>
      <c r="AA785" s="1">
        <f t="shared" si="521"/>
        <v>0</v>
      </c>
      <c r="AB785" s="1">
        <f t="shared" si="521"/>
        <v>0</v>
      </c>
      <c r="AC785" s="1">
        <f t="shared" si="521"/>
        <v>0</v>
      </c>
      <c r="AD785" s="1">
        <f t="shared" si="521"/>
        <v>0</v>
      </c>
      <c r="AE785" s="1">
        <f t="shared" si="521"/>
        <v>0</v>
      </c>
      <c r="AF785" s="1">
        <f t="shared" si="521"/>
        <v>0</v>
      </c>
      <c r="AG785" s="1">
        <f t="shared" si="521"/>
        <v>0</v>
      </c>
      <c r="AH785" s="1">
        <f t="shared" si="521"/>
        <v>0</v>
      </c>
      <c r="AI785" s="1">
        <f t="shared" si="521"/>
        <v>0</v>
      </c>
      <c r="AJ785" s="1">
        <f t="shared" si="521"/>
        <v>0</v>
      </c>
      <c r="AK785" s="1">
        <f t="shared" si="521"/>
        <v>0</v>
      </c>
      <c r="AL785" s="1">
        <f t="shared" si="521"/>
        <v>0</v>
      </c>
      <c r="AM785" s="1">
        <f t="shared" si="521"/>
        <v>0</v>
      </c>
      <c r="AN785" s="1">
        <f t="shared" si="521"/>
        <v>0</v>
      </c>
      <c r="AO785" s="1">
        <f t="shared" si="521"/>
        <v>0</v>
      </c>
      <c r="AP785" s="1">
        <f t="shared" si="521"/>
        <v>0</v>
      </c>
      <c r="AQ785" s="1">
        <f t="shared" si="521"/>
        <v>0</v>
      </c>
      <c r="AR785" s="1">
        <f t="shared" si="521"/>
        <v>0</v>
      </c>
      <c r="AS785" s="1">
        <f t="shared" si="521"/>
        <v>0</v>
      </c>
      <c r="AT785" s="1">
        <f t="shared" si="521"/>
        <v>0</v>
      </c>
      <c r="AU785" s="1">
        <f t="shared" si="521"/>
        <v>0</v>
      </c>
      <c r="AV785" s="1">
        <f t="shared" si="521"/>
        <v>0</v>
      </c>
      <c r="AW785" s="1">
        <f t="shared" si="521"/>
        <v>0</v>
      </c>
      <c r="AX785" s="1">
        <f t="shared" si="521"/>
        <v>0</v>
      </c>
    </row>
    <row r="786" spans="2:50" hidden="1">
      <c r="B786" s="7"/>
      <c r="F786" s="1">
        <v>1.1641532182693481E-10</v>
      </c>
      <c r="G786" s="55">
        <f t="shared" si="516"/>
        <v>1.1641532182693481E-10</v>
      </c>
      <c r="H786" s="55"/>
      <c r="I786" s="55"/>
      <c r="J786" s="55"/>
      <c r="K786" s="55"/>
      <c r="O786" s="1">
        <f t="shared" ref="O786:AX786" si="522">+O573</f>
        <v>0</v>
      </c>
      <c r="P786" s="1">
        <f t="shared" si="522"/>
        <v>0</v>
      </c>
      <c r="Q786" s="1">
        <f t="shared" si="522"/>
        <v>0</v>
      </c>
      <c r="R786" s="1">
        <f t="shared" si="522"/>
        <v>-10116.635077999708</v>
      </c>
      <c r="S786" s="1">
        <f t="shared" si="522"/>
        <v>0</v>
      </c>
      <c r="T786" s="1">
        <f t="shared" si="522"/>
        <v>19221606.648199446</v>
      </c>
      <c r="U786" s="1">
        <f t="shared" si="522"/>
        <v>184295.43573313835</v>
      </c>
      <c r="V786" s="1">
        <f t="shared" si="522"/>
        <v>-815.40013772278326</v>
      </c>
      <c r="W786" s="1">
        <f t="shared" si="522"/>
        <v>-3436352.5354740247</v>
      </c>
      <c r="X786" s="1">
        <f t="shared" si="522"/>
        <v>-12947.405247813411</v>
      </c>
      <c r="Y786" s="1">
        <f t="shared" si="522"/>
        <v>0</v>
      </c>
      <c r="Z786" s="1">
        <f t="shared" si="522"/>
        <v>-22657959.183673471</v>
      </c>
      <c r="AA786" s="1">
        <f t="shared" si="522"/>
        <v>0</v>
      </c>
      <c r="AB786" s="1">
        <f t="shared" si="522"/>
        <v>0</v>
      </c>
      <c r="AC786" s="1">
        <f t="shared" si="522"/>
        <v>0</v>
      </c>
      <c r="AD786" s="1">
        <f t="shared" si="522"/>
        <v>0</v>
      </c>
      <c r="AE786" s="1">
        <f t="shared" si="522"/>
        <v>0</v>
      </c>
      <c r="AF786" s="1">
        <f t="shared" si="522"/>
        <v>0</v>
      </c>
      <c r="AG786" s="1">
        <f t="shared" si="522"/>
        <v>0</v>
      </c>
      <c r="AH786" s="1">
        <f t="shared" si="522"/>
        <v>0</v>
      </c>
      <c r="AI786" s="1">
        <f t="shared" si="522"/>
        <v>0</v>
      </c>
      <c r="AJ786" s="1">
        <f t="shared" si="522"/>
        <v>0</v>
      </c>
      <c r="AK786" s="1">
        <f t="shared" si="522"/>
        <v>0</v>
      </c>
      <c r="AL786" s="1">
        <f t="shared" si="522"/>
        <v>0</v>
      </c>
      <c r="AM786" s="1">
        <f t="shared" si="522"/>
        <v>-45946.041293979957</v>
      </c>
      <c r="AN786" s="1">
        <f t="shared" si="522"/>
        <v>-20101.393066116234</v>
      </c>
      <c r="AO786" s="1">
        <f t="shared" si="522"/>
        <v>0</v>
      </c>
      <c r="AP786" s="1">
        <f t="shared" si="522"/>
        <v>-71250</v>
      </c>
      <c r="AQ786" s="1">
        <f t="shared" si="522"/>
        <v>0</v>
      </c>
      <c r="AR786" s="1">
        <f t="shared" si="522"/>
        <v>0</v>
      </c>
      <c r="AS786" s="1">
        <f t="shared" si="522"/>
        <v>-44035.354113345304</v>
      </c>
      <c r="AT786" s="1">
        <f t="shared" si="522"/>
        <v>20916.793203839017</v>
      </c>
      <c r="AU786" s="1">
        <f t="shared" si="522"/>
        <v>0</v>
      </c>
      <c r="AV786" s="1">
        <f t="shared" si="522"/>
        <v>0</v>
      </c>
      <c r="AW786" s="1">
        <f t="shared" si="522"/>
        <v>0</v>
      </c>
      <c r="AX786" s="1">
        <f t="shared" si="522"/>
        <v>0</v>
      </c>
    </row>
    <row r="787" spans="2:50" hidden="1">
      <c r="B787" s="7"/>
      <c r="F787" s="1">
        <v>1.1641532182693481E-10</v>
      </c>
      <c r="G787" s="55">
        <f t="shared" si="516"/>
        <v>1.1641532182693481E-10</v>
      </c>
      <c r="H787" s="55"/>
      <c r="I787" s="55"/>
      <c r="J787" s="55"/>
      <c r="K787" s="55"/>
      <c r="O787" s="1">
        <f t="shared" ref="O787:AX787" si="523">+O574</f>
        <v>0</v>
      </c>
      <c r="P787" s="1">
        <f t="shared" si="523"/>
        <v>0</v>
      </c>
      <c r="Q787" s="1">
        <f t="shared" si="523"/>
        <v>0</v>
      </c>
      <c r="R787" s="1">
        <f t="shared" si="523"/>
        <v>0</v>
      </c>
      <c r="S787" s="1">
        <f t="shared" si="523"/>
        <v>-444736.84210526315</v>
      </c>
      <c r="T787" s="1">
        <f t="shared" si="523"/>
        <v>0</v>
      </c>
      <c r="U787" s="1">
        <f t="shared" si="523"/>
        <v>-815.40013772278326</v>
      </c>
      <c r="V787" s="1">
        <f t="shared" si="523"/>
        <v>946323.82120065531</v>
      </c>
      <c r="W787" s="1">
        <f t="shared" si="523"/>
        <v>0</v>
      </c>
      <c r="X787" s="1">
        <f t="shared" si="523"/>
        <v>0</v>
      </c>
      <c r="Y787" s="1">
        <f t="shared" si="523"/>
        <v>-482857.14285714284</v>
      </c>
      <c r="Z787" s="1">
        <f t="shared" si="523"/>
        <v>0</v>
      </c>
      <c r="AA787" s="1">
        <f t="shared" si="523"/>
        <v>0</v>
      </c>
      <c r="AB787" s="1">
        <f t="shared" si="523"/>
        <v>0</v>
      </c>
      <c r="AC787" s="1">
        <f t="shared" si="523"/>
        <v>0</v>
      </c>
      <c r="AD787" s="1">
        <f t="shared" si="523"/>
        <v>0</v>
      </c>
      <c r="AE787" s="1">
        <f t="shared" si="523"/>
        <v>0</v>
      </c>
      <c r="AF787" s="1">
        <f t="shared" si="523"/>
        <v>0</v>
      </c>
      <c r="AG787" s="1">
        <f t="shared" si="523"/>
        <v>0</v>
      </c>
      <c r="AH787" s="1">
        <f t="shared" si="523"/>
        <v>0</v>
      </c>
      <c r="AI787" s="1">
        <f t="shared" si="523"/>
        <v>0</v>
      </c>
      <c r="AJ787" s="1">
        <f t="shared" si="523"/>
        <v>0</v>
      </c>
      <c r="AK787" s="1">
        <f t="shared" si="523"/>
        <v>0</v>
      </c>
      <c r="AL787" s="1">
        <f t="shared" si="523"/>
        <v>0</v>
      </c>
      <c r="AM787" s="1">
        <f t="shared" si="523"/>
        <v>-20101.393066116234</v>
      </c>
      <c r="AN787" s="1">
        <f t="shared" si="523"/>
        <v>-8794.3594664258526</v>
      </c>
      <c r="AO787" s="1">
        <f t="shared" si="523"/>
        <v>0</v>
      </c>
      <c r="AP787" s="1">
        <f t="shared" si="523"/>
        <v>0</v>
      </c>
      <c r="AQ787" s="1">
        <f t="shared" si="523"/>
        <v>0</v>
      </c>
      <c r="AR787" s="1">
        <f t="shared" si="523"/>
        <v>0</v>
      </c>
      <c r="AS787" s="1">
        <f t="shared" si="523"/>
        <v>20916.793203839017</v>
      </c>
      <c r="AT787" s="1">
        <f t="shared" si="523"/>
        <v>-9935.4767718235325</v>
      </c>
      <c r="AU787" s="1">
        <f t="shared" si="523"/>
        <v>0</v>
      </c>
      <c r="AV787" s="1">
        <f t="shared" si="523"/>
        <v>0</v>
      </c>
      <c r="AW787" s="1">
        <f t="shared" si="523"/>
        <v>0</v>
      </c>
      <c r="AX787" s="1">
        <f t="shared" si="523"/>
        <v>0</v>
      </c>
    </row>
    <row r="788" spans="2:50" hidden="1">
      <c r="B788" s="7"/>
      <c r="F788" s="1">
        <v>-2.6822090148925781E-7</v>
      </c>
      <c r="G788" s="55">
        <f t="shared" si="516"/>
        <v>-2.6822090148925781E-7</v>
      </c>
      <c r="H788" s="55"/>
      <c r="I788" s="55"/>
      <c r="J788" s="55"/>
      <c r="K788" s="55"/>
      <c r="O788" s="1">
        <f t="shared" ref="O788:AX788" si="524">+O575</f>
        <v>0</v>
      </c>
      <c r="P788" s="1">
        <f t="shared" si="524"/>
        <v>0</v>
      </c>
      <c r="Q788" s="1">
        <f t="shared" si="524"/>
        <v>0</v>
      </c>
      <c r="R788" s="1">
        <f t="shared" si="524"/>
        <v>-19221606.648199446</v>
      </c>
      <c r="S788" s="1">
        <f t="shared" si="524"/>
        <v>0</v>
      </c>
      <c r="T788" s="1">
        <f t="shared" si="524"/>
        <v>24347368421.052631</v>
      </c>
      <c r="U788" s="1">
        <f t="shared" si="524"/>
        <v>-3436352.5354740247</v>
      </c>
      <c r="V788" s="1">
        <f t="shared" si="524"/>
        <v>0</v>
      </c>
      <c r="W788" s="1">
        <f t="shared" si="524"/>
        <v>101563308270.6767</v>
      </c>
      <c r="X788" s="1">
        <f t="shared" si="524"/>
        <v>22657959.183673471</v>
      </c>
      <c r="Y788" s="1">
        <f t="shared" si="524"/>
        <v>0</v>
      </c>
      <c r="Z788" s="1">
        <f t="shared" si="524"/>
        <v>26434285714.285713</v>
      </c>
      <c r="AA788" s="1">
        <f t="shared" si="524"/>
        <v>0</v>
      </c>
      <c r="AB788" s="1">
        <f t="shared" si="524"/>
        <v>0</v>
      </c>
      <c r="AC788" s="1">
        <f t="shared" si="524"/>
        <v>0</v>
      </c>
      <c r="AD788" s="1">
        <f t="shared" si="524"/>
        <v>0</v>
      </c>
      <c r="AE788" s="1">
        <f t="shared" si="524"/>
        <v>0</v>
      </c>
      <c r="AF788" s="1">
        <f t="shared" si="524"/>
        <v>0</v>
      </c>
      <c r="AG788" s="1">
        <f t="shared" si="524"/>
        <v>0</v>
      </c>
      <c r="AH788" s="1">
        <f t="shared" si="524"/>
        <v>0</v>
      </c>
      <c r="AI788" s="1">
        <f t="shared" si="524"/>
        <v>0</v>
      </c>
      <c r="AJ788" s="1">
        <f t="shared" si="524"/>
        <v>0</v>
      </c>
      <c r="AK788" s="1">
        <f t="shared" si="524"/>
        <v>0</v>
      </c>
      <c r="AL788" s="1">
        <f t="shared" si="524"/>
        <v>0</v>
      </c>
      <c r="AM788" s="1">
        <f t="shared" si="524"/>
        <v>0</v>
      </c>
      <c r="AN788" s="1">
        <f t="shared" si="524"/>
        <v>0</v>
      </c>
      <c r="AO788" s="1">
        <f t="shared" si="524"/>
        <v>0</v>
      </c>
      <c r="AP788" s="1">
        <f t="shared" si="524"/>
        <v>0</v>
      </c>
      <c r="AQ788" s="1">
        <f t="shared" si="524"/>
        <v>0</v>
      </c>
      <c r="AR788" s="1">
        <f t="shared" si="524"/>
        <v>0</v>
      </c>
      <c r="AS788" s="1">
        <f t="shared" si="524"/>
        <v>0</v>
      </c>
      <c r="AT788" s="1">
        <f t="shared" si="524"/>
        <v>0</v>
      </c>
      <c r="AU788" s="1">
        <f t="shared" si="524"/>
        <v>0</v>
      </c>
      <c r="AV788" s="1">
        <f t="shared" si="524"/>
        <v>0</v>
      </c>
      <c r="AW788" s="1">
        <f t="shared" si="524"/>
        <v>0</v>
      </c>
      <c r="AX788" s="1">
        <f t="shared" si="524"/>
        <v>0</v>
      </c>
    </row>
    <row r="789" spans="2:50" hidden="1">
      <c r="B789" s="7"/>
      <c r="F789" s="1">
        <v>0</v>
      </c>
      <c r="G789" s="55">
        <f t="shared" si="516"/>
        <v>0</v>
      </c>
      <c r="H789" s="55"/>
      <c r="I789" s="55"/>
      <c r="J789" s="55"/>
      <c r="K789" s="55"/>
      <c r="O789" s="1">
        <f t="shared" ref="O789:AX789" si="525">+O576</f>
        <v>0</v>
      </c>
      <c r="P789" s="1">
        <f t="shared" si="525"/>
        <v>0</v>
      </c>
      <c r="Q789" s="1">
        <f t="shared" si="525"/>
        <v>0</v>
      </c>
      <c r="R789" s="1">
        <f t="shared" si="525"/>
        <v>0</v>
      </c>
      <c r="S789" s="1">
        <f t="shared" si="525"/>
        <v>0</v>
      </c>
      <c r="T789" s="1">
        <f t="shared" si="525"/>
        <v>0</v>
      </c>
      <c r="U789" s="1">
        <f t="shared" si="525"/>
        <v>-12947.405247813411</v>
      </c>
      <c r="V789" s="1">
        <f t="shared" si="525"/>
        <v>0</v>
      </c>
      <c r="W789" s="1">
        <f t="shared" si="525"/>
        <v>22657959.183673471</v>
      </c>
      <c r="X789" s="1">
        <f t="shared" si="525"/>
        <v>104757.40524781341</v>
      </c>
      <c r="Y789" s="1">
        <f t="shared" si="525"/>
        <v>0</v>
      </c>
      <c r="Z789" s="1">
        <f t="shared" si="525"/>
        <v>-8182040.8163265288</v>
      </c>
      <c r="AA789" s="1">
        <f t="shared" si="525"/>
        <v>-20560</v>
      </c>
      <c r="AB789" s="1">
        <f t="shared" si="525"/>
        <v>0</v>
      </c>
      <c r="AC789" s="1">
        <f t="shared" si="525"/>
        <v>-30840000</v>
      </c>
      <c r="AD789" s="1">
        <f t="shared" si="525"/>
        <v>0</v>
      </c>
      <c r="AE789" s="1">
        <f t="shared" si="525"/>
        <v>0</v>
      </c>
      <c r="AF789" s="1">
        <f t="shared" si="525"/>
        <v>0</v>
      </c>
      <c r="AG789" s="1">
        <f t="shared" si="525"/>
        <v>0</v>
      </c>
      <c r="AH789" s="1">
        <f t="shared" si="525"/>
        <v>0</v>
      </c>
      <c r="AI789" s="1">
        <f t="shared" si="525"/>
        <v>0</v>
      </c>
      <c r="AJ789" s="1">
        <f t="shared" si="525"/>
        <v>0</v>
      </c>
      <c r="AK789" s="1">
        <f t="shared" si="525"/>
        <v>0</v>
      </c>
      <c r="AL789" s="1">
        <f t="shared" si="525"/>
        <v>0</v>
      </c>
      <c r="AM789" s="1">
        <f t="shared" si="525"/>
        <v>-71250</v>
      </c>
      <c r="AN789" s="1">
        <f t="shared" si="525"/>
        <v>0</v>
      </c>
      <c r="AO789" s="1">
        <f t="shared" si="525"/>
        <v>0</v>
      </c>
      <c r="AP789" s="1">
        <f t="shared" si="525"/>
        <v>0</v>
      </c>
      <c r="AQ789" s="1">
        <f t="shared" si="525"/>
        <v>0</v>
      </c>
      <c r="AR789" s="1">
        <f t="shared" si="525"/>
        <v>0</v>
      </c>
      <c r="AS789" s="1">
        <f t="shared" si="525"/>
        <v>0</v>
      </c>
      <c r="AT789" s="1">
        <f t="shared" si="525"/>
        <v>0</v>
      </c>
      <c r="AU789" s="1">
        <f t="shared" si="525"/>
        <v>0</v>
      </c>
      <c r="AV789" s="1">
        <f t="shared" si="525"/>
        <v>0</v>
      </c>
      <c r="AW789" s="1">
        <f t="shared" si="525"/>
        <v>0</v>
      </c>
      <c r="AX789" s="1">
        <f t="shared" si="525"/>
        <v>0</v>
      </c>
    </row>
    <row r="790" spans="2:50" hidden="1">
      <c r="B790" s="7"/>
      <c r="F790" s="1">
        <v>5.8207660913467407E-10</v>
      </c>
      <c r="G790" s="55">
        <f t="shared" si="516"/>
        <v>5.8207660913467407E-10</v>
      </c>
      <c r="H790" s="55"/>
      <c r="I790" s="55"/>
      <c r="J790" s="55"/>
      <c r="K790" s="55"/>
      <c r="O790" s="1">
        <f t="shared" ref="O790:AX790" si="526">+O577</f>
        <v>0</v>
      </c>
      <c r="P790" s="1">
        <f t="shared" si="526"/>
        <v>0</v>
      </c>
      <c r="Q790" s="1">
        <f t="shared" si="526"/>
        <v>0</v>
      </c>
      <c r="R790" s="1">
        <f t="shared" si="526"/>
        <v>0</v>
      </c>
      <c r="S790" s="1">
        <f t="shared" si="526"/>
        <v>0</v>
      </c>
      <c r="T790" s="1">
        <f t="shared" si="526"/>
        <v>0</v>
      </c>
      <c r="U790" s="1">
        <f t="shared" si="526"/>
        <v>0</v>
      </c>
      <c r="V790" s="1">
        <f t="shared" si="526"/>
        <v>-482857.14285714284</v>
      </c>
      <c r="W790" s="1">
        <f t="shared" si="526"/>
        <v>0</v>
      </c>
      <c r="X790" s="1">
        <f t="shared" si="526"/>
        <v>0</v>
      </c>
      <c r="Y790" s="1">
        <f t="shared" si="526"/>
        <v>1046190.4761904762</v>
      </c>
      <c r="Z790" s="1">
        <f t="shared" si="526"/>
        <v>0</v>
      </c>
      <c r="AA790" s="1">
        <f t="shared" si="526"/>
        <v>0</v>
      </c>
      <c r="AB790" s="1">
        <f t="shared" si="526"/>
        <v>-563333.33333333337</v>
      </c>
      <c r="AC790" s="1">
        <f t="shared" si="526"/>
        <v>0</v>
      </c>
      <c r="AD790" s="1">
        <f t="shared" si="526"/>
        <v>0</v>
      </c>
      <c r="AE790" s="1">
        <f t="shared" si="526"/>
        <v>0</v>
      </c>
      <c r="AF790" s="1">
        <f t="shared" si="526"/>
        <v>0</v>
      </c>
      <c r="AG790" s="1">
        <f t="shared" si="526"/>
        <v>0</v>
      </c>
      <c r="AH790" s="1">
        <f t="shared" si="526"/>
        <v>0</v>
      </c>
      <c r="AI790" s="1">
        <f t="shared" si="526"/>
        <v>0</v>
      </c>
      <c r="AJ790" s="1">
        <f t="shared" si="526"/>
        <v>0</v>
      </c>
      <c r="AK790" s="1">
        <f t="shared" si="526"/>
        <v>0</v>
      </c>
      <c r="AL790" s="1">
        <f t="shared" si="526"/>
        <v>0</v>
      </c>
      <c r="AM790" s="1">
        <f t="shared" si="526"/>
        <v>0</v>
      </c>
      <c r="AN790" s="1">
        <f t="shared" si="526"/>
        <v>0</v>
      </c>
      <c r="AO790" s="1">
        <f t="shared" si="526"/>
        <v>0</v>
      </c>
      <c r="AP790" s="1">
        <f t="shared" si="526"/>
        <v>0</v>
      </c>
      <c r="AQ790" s="1">
        <f t="shared" si="526"/>
        <v>0</v>
      </c>
      <c r="AR790" s="1">
        <f t="shared" si="526"/>
        <v>0</v>
      </c>
      <c r="AS790" s="1">
        <f t="shared" si="526"/>
        <v>0</v>
      </c>
      <c r="AT790" s="1">
        <f t="shared" si="526"/>
        <v>0</v>
      </c>
      <c r="AU790" s="1">
        <f t="shared" si="526"/>
        <v>0</v>
      </c>
      <c r="AV790" s="1">
        <f t="shared" si="526"/>
        <v>0</v>
      </c>
      <c r="AW790" s="1">
        <f t="shared" si="526"/>
        <v>0</v>
      </c>
      <c r="AX790" s="1">
        <f t="shared" si="526"/>
        <v>0</v>
      </c>
    </row>
    <row r="791" spans="2:50" hidden="1">
      <c r="B791" s="7"/>
      <c r="F791" s="1">
        <v>-7.4505805969238281E-8</v>
      </c>
      <c r="G791" s="55">
        <f t="shared" si="516"/>
        <v>-7.4505805969238281E-8</v>
      </c>
      <c r="H791" s="55"/>
      <c r="I791" s="55"/>
      <c r="J791" s="55"/>
      <c r="K791" s="55"/>
      <c r="O791" s="1">
        <f t="shared" ref="O791:AX791" si="527">+O578</f>
        <v>0</v>
      </c>
      <c r="P791" s="1">
        <f t="shared" si="527"/>
        <v>0</v>
      </c>
      <c r="Q791" s="1">
        <f t="shared" si="527"/>
        <v>0</v>
      </c>
      <c r="R791" s="1">
        <f t="shared" si="527"/>
        <v>0</v>
      </c>
      <c r="S791" s="1">
        <f t="shared" si="527"/>
        <v>0</v>
      </c>
      <c r="T791" s="1">
        <f t="shared" si="527"/>
        <v>0</v>
      </c>
      <c r="U791" s="1">
        <f t="shared" si="527"/>
        <v>-22657959.183673471</v>
      </c>
      <c r="V791" s="1">
        <f t="shared" si="527"/>
        <v>0</v>
      </c>
      <c r="W791" s="1">
        <f t="shared" si="527"/>
        <v>26434285714.285713</v>
      </c>
      <c r="X791" s="1">
        <f t="shared" si="527"/>
        <v>-8182040.8163265288</v>
      </c>
      <c r="Y791" s="1">
        <f t="shared" si="527"/>
        <v>0</v>
      </c>
      <c r="Z791" s="1">
        <f t="shared" si="527"/>
        <v>114548571428.57143</v>
      </c>
      <c r="AA791" s="1">
        <f t="shared" si="527"/>
        <v>30840000</v>
      </c>
      <c r="AB791" s="1">
        <f t="shared" si="527"/>
        <v>0</v>
      </c>
      <c r="AC791" s="1">
        <f t="shared" si="527"/>
        <v>30840000000</v>
      </c>
      <c r="AD791" s="1">
        <f t="shared" si="527"/>
        <v>0</v>
      </c>
      <c r="AE791" s="1">
        <f t="shared" si="527"/>
        <v>0</v>
      </c>
      <c r="AF791" s="1">
        <f t="shared" si="527"/>
        <v>0</v>
      </c>
      <c r="AG791" s="1">
        <f t="shared" si="527"/>
        <v>0</v>
      </c>
      <c r="AH791" s="1">
        <f t="shared" si="527"/>
        <v>0</v>
      </c>
      <c r="AI791" s="1">
        <f t="shared" si="527"/>
        <v>0</v>
      </c>
      <c r="AJ791" s="1">
        <f t="shared" si="527"/>
        <v>0</v>
      </c>
      <c r="AK791" s="1">
        <f t="shared" si="527"/>
        <v>0</v>
      </c>
      <c r="AL791" s="1">
        <f t="shared" si="527"/>
        <v>0</v>
      </c>
      <c r="AM791" s="1">
        <f t="shared" si="527"/>
        <v>0</v>
      </c>
      <c r="AN791" s="1">
        <f t="shared" si="527"/>
        <v>0</v>
      </c>
      <c r="AO791" s="1">
        <f t="shared" si="527"/>
        <v>0</v>
      </c>
      <c r="AP791" s="1">
        <f t="shared" si="527"/>
        <v>0</v>
      </c>
      <c r="AQ791" s="1">
        <f t="shared" si="527"/>
        <v>0</v>
      </c>
      <c r="AR791" s="1">
        <f t="shared" si="527"/>
        <v>0</v>
      </c>
      <c r="AS791" s="1">
        <f t="shared" si="527"/>
        <v>0</v>
      </c>
      <c r="AT791" s="1">
        <f t="shared" si="527"/>
        <v>0</v>
      </c>
      <c r="AU791" s="1">
        <f t="shared" si="527"/>
        <v>0</v>
      </c>
      <c r="AV791" s="1">
        <f t="shared" si="527"/>
        <v>0</v>
      </c>
      <c r="AW791" s="1">
        <f t="shared" si="527"/>
        <v>0</v>
      </c>
      <c r="AX791" s="1">
        <f t="shared" si="527"/>
        <v>0</v>
      </c>
    </row>
    <row r="792" spans="2:50" hidden="1">
      <c r="B792" s="7"/>
      <c r="F792" s="1">
        <v>1.2223608791828156E-9</v>
      </c>
      <c r="G792" s="55">
        <f t="shared" si="516"/>
        <v>1.2223608791828156E-9</v>
      </c>
      <c r="H792" s="55"/>
      <c r="I792" s="55"/>
      <c r="J792" s="55"/>
      <c r="K792" s="55"/>
      <c r="O792" s="1">
        <f t="shared" ref="O792:AX792" si="528">+O579</f>
        <v>0</v>
      </c>
      <c r="P792" s="1">
        <f t="shared" si="528"/>
        <v>0</v>
      </c>
      <c r="Q792" s="1">
        <f t="shared" si="528"/>
        <v>0</v>
      </c>
      <c r="R792" s="1">
        <f t="shared" si="528"/>
        <v>0</v>
      </c>
      <c r="S792" s="1">
        <f t="shared" si="528"/>
        <v>0</v>
      </c>
      <c r="T792" s="1">
        <f t="shared" si="528"/>
        <v>0</v>
      </c>
      <c r="U792" s="1">
        <f t="shared" si="528"/>
        <v>0</v>
      </c>
      <c r="V792" s="1">
        <f t="shared" si="528"/>
        <v>0</v>
      </c>
      <c r="W792" s="1">
        <f t="shared" si="528"/>
        <v>0</v>
      </c>
      <c r="X792" s="1">
        <f t="shared" si="528"/>
        <v>-20560</v>
      </c>
      <c r="Y792" s="1">
        <f t="shared" si="528"/>
        <v>0</v>
      </c>
      <c r="Z792" s="1">
        <f t="shared" si="528"/>
        <v>30840000</v>
      </c>
      <c r="AA792" s="1">
        <f t="shared" si="528"/>
        <v>216387.17079981416</v>
      </c>
      <c r="AB792" s="1">
        <f t="shared" si="528"/>
        <v>-808.74199046721333</v>
      </c>
      <c r="AC792" s="1">
        <f t="shared" si="528"/>
        <v>-4563061.2244897932</v>
      </c>
      <c r="AD792" s="1">
        <f t="shared" si="528"/>
        <v>-25287.900874635568</v>
      </c>
      <c r="AE792" s="1">
        <f t="shared" si="528"/>
        <v>0</v>
      </c>
      <c r="AF792" s="1">
        <f t="shared" si="528"/>
        <v>-35403061.224489793</v>
      </c>
      <c r="AG792" s="1">
        <f t="shared" si="528"/>
        <v>-50241.01273306863</v>
      </c>
      <c r="AH792" s="1">
        <f t="shared" si="528"/>
        <v>-17584.354456574019</v>
      </c>
      <c r="AI792" s="1">
        <f t="shared" si="528"/>
        <v>0</v>
      </c>
      <c r="AJ792" s="1">
        <f t="shared" si="528"/>
        <v>-71250</v>
      </c>
      <c r="AK792" s="1">
        <f t="shared" si="528"/>
        <v>0</v>
      </c>
      <c r="AL792" s="1">
        <f t="shared" si="528"/>
        <v>0</v>
      </c>
      <c r="AM792" s="1">
        <f t="shared" si="528"/>
        <v>-49048.257192109959</v>
      </c>
      <c r="AN792" s="1">
        <f t="shared" si="528"/>
        <v>18393.096447041233</v>
      </c>
      <c r="AO792" s="1">
        <f t="shared" si="528"/>
        <v>0</v>
      </c>
      <c r="AP792" s="1">
        <f t="shared" si="528"/>
        <v>0</v>
      </c>
      <c r="AQ792" s="1">
        <f t="shared" si="528"/>
        <v>0</v>
      </c>
      <c r="AR792" s="1">
        <f t="shared" si="528"/>
        <v>0</v>
      </c>
      <c r="AS792" s="1">
        <f t="shared" si="528"/>
        <v>0</v>
      </c>
      <c r="AT792" s="1">
        <f t="shared" si="528"/>
        <v>0</v>
      </c>
      <c r="AU792" s="1">
        <f t="shared" si="528"/>
        <v>0</v>
      </c>
      <c r="AV792" s="1">
        <f t="shared" si="528"/>
        <v>0</v>
      </c>
      <c r="AW792" s="1">
        <f t="shared" si="528"/>
        <v>0</v>
      </c>
      <c r="AX792" s="1">
        <f t="shared" si="528"/>
        <v>0</v>
      </c>
    </row>
    <row r="793" spans="2:50" hidden="1">
      <c r="B793" s="7"/>
      <c r="F793" s="1">
        <v>-9.8953023552894592E-10</v>
      </c>
      <c r="G793" s="55">
        <f t="shared" si="516"/>
        <v>-9.8953023552894592E-10</v>
      </c>
      <c r="H793" s="55"/>
      <c r="I793" s="55"/>
      <c r="J793" s="55"/>
      <c r="K793" s="55"/>
      <c r="O793" s="1">
        <f t="shared" ref="O793:AX793" si="529">+O580</f>
        <v>0</v>
      </c>
      <c r="P793" s="1">
        <f t="shared" si="529"/>
        <v>0</v>
      </c>
      <c r="Q793" s="1">
        <f t="shared" si="529"/>
        <v>0</v>
      </c>
      <c r="R793" s="1">
        <f t="shared" si="529"/>
        <v>0</v>
      </c>
      <c r="S793" s="1">
        <f t="shared" si="529"/>
        <v>0</v>
      </c>
      <c r="T793" s="1">
        <f t="shared" si="529"/>
        <v>0</v>
      </c>
      <c r="U793" s="1">
        <f t="shared" si="529"/>
        <v>0</v>
      </c>
      <c r="V793" s="1">
        <f t="shared" si="529"/>
        <v>0</v>
      </c>
      <c r="W793" s="1">
        <f t="shared" si="529"/>
        <v>0</v>
      </c>
      <c r="X793" s="1">
        <f t="shared" si="529"/>
        <v>0</v>
      </c>
      <c r="Y793" s="1">
        <f t="shared" si="529"/>
        <v>-563333.33333333337</v>
      </c>
      <c r="Z793" s="1">
        <f t="shared" si="529"/>
        <v>0</v>
      </c>
      <c r="AA793" s="1">
        <f t="shared" si="529"/>
        <v>-808.74199046721333</v>
      </c>
      <c r="AB793" s="1">
        <f t="shared" si="529"/>
        <v>1179956.6971322033</v>
      </c>
      <c r="AC793" s="1">
        <f t="shared" si="529"/>
        <v>0</v>
      </c>
      <c r="AD793" s="1">
        <f t="shared" si="529"/>
        <v>0</v>
      </c>
      <c r="AE793" s="1">
        <f t="shared" si="529"/>
        <v>-603571.42857142852</v>
      </c>
      <c r="AF793" s="1">
        <f t="shared" si="529"/>
        <v>0</v>
      </c>
      <c r="AG793" s="1">
        <f t="shared" si="529"/>
        <v>-17584.354456574019</v>
      </c>
      <c r="AH793" s="1">
        <f t="shared" si="529"/>
        <v>-6154.5240598009059</v>
      </c>
      <c r="AI793" s="1">
        <f t="shared" si="529"/>
        <v>0</v>
      </c>
      <c r="AJ793" s="1">
        <f t="shared" si="529"/>
        <v>0</v>
      </c>
      <c r="AK793" s="1">
        <f t="shared" si="529"/>
        <v>0</v>
      </c>
      <c r="AL793" s="1">
        <f t="shared" si="529"/>
        <v>0</v>
      </c>
      <c r="AM793" s="1">
        <f t="shared" si="529"/>
        <v>18393.096447041233</v>
      </c>
      <c r="AN793" s="1">
        <f t="shared" si="529"/>
        <v>-6897.4111676404627</v>
      </c>
      <c r="AO793" s="1">
        <f t="shared" si="529"/>
        <v>0</v>
      </c>
      <c r="AP793" s="1">
        <f t="shared" si="529"/>
        <v>0</v>
      </c>
      <c r="AQ793" s="1">
        <f t="shared" si="529"/>
        <v>0</v>
      </c>
      <c r="AR793" s="1">
        <f t="shared" si="529"/>
        <v>0</v>
      </c>
      <c r="AS793" s="1">
        <f t="shared" si="529"/>
        <v>0</v>
      </c>
      <c r="AT793" s="1">
        <f t="shared" si="529"/>
        <v>0</v>
      </c>
      <c r="AU793" s="1">
        <f t="shared" si="529"/>
        <v>0</v>
      </c>
      <c r="AV793" s="1">
        <f t="shared" si="529"/>
        <v>0</v>
      </c>
      <c r="AW793" s="1">
        <f t="shared" si="529"/>
        <v>0</v>
      </c>
      <c r="AX793" s="1">
        <f t="shared" si="529"/>
        <v>0</v>
      </c>
    </row>
    <row r="794" spans="2:50" hidden="1">
      <c r="B794" s="7"/>
      <c r="F794" s="1">
        <v>4.9173831939697266E-7</v>
      </c>
      <c r="G794" s="55">
        <f t="shared" si="516"/>
        <v>4.9173831939697266E-7</v>
      </c>
      <c r="H794" s="55"/>
      <c r="I794" s="55"/>
      <c r="J794" s="55"/>
      <c r="K794" s="55"/>
      <c r="O794" s="1">
        <f t="shared" ref="O794:AX794" si="530">+O581</f>
        <v>0</v>
      </c>
      <c r="P794" s="1">
        <f t="shared" si="530"/>
        <v>0</v>
      </c>
      <c r="Q794" s="1">
        <f t="shared" si="530"/>
        <v>0</v>
      </c>
      <c r="R794" s="1">
        <f t="shared" si="530"/>
        <v>0</v>
      </c>
      <c r="S794" s="1">
        <f t="shared" si="530"/>
        <v>0</v>
      </c>
      <c r="T794" s="1">
        <f t="shared" si="530"/>
        <v>0</v>
      </c>
      <c r="U794" s="1">
        <f t="shared" si="530"/>
        <v>0</v>
      </c>
      <c r="V794" s="1">
        <f t="shared" si="530"/>
        <v>0</v>
      </c>
      <c r="W794" s="1">
        <f t="shared" si="530"/>
        <v>0</v>
      </c>
      <c r="X794" s="1">
        <f t="shared" si="530"/>
        <v>-30840000</v>
      </c>
      <c r="Y794" s="1">
        <f t="shared" si="530"/>
        <v>0</v>
      </c>
      <c r="Z794" s="1">
        <f t="shared" si="530"/>
        <v>30840000000</v>
      </c>
      <c r="AA794" s="1">
        <f t="shared" si="530"/>
        <v>-4563061.2244897932</v>
      </c>
      <c r="AB794" s="1">
        <f t="shared" si="530"/>
        <v>0</v>
      </c>
      <c r="AC794" s="1">
        <f t="shared" si="530"/>
        <v>127765714285.71429</v>
      </c>
      <c r="AD794" s="1">
        <f t="shared" si="530"/>
        <v>35403061.224489793</v>
      </c>
      <c r="AE794" s="1">
        <f t="shared" si="530"/>
        <v>0</v>
      </c>
      <c r="AF794" s="1">
        <f t="shared" si="530"/>
        <v>33042857142.857143</v>
      </c>
      <c r="AG794" s="1">
        <f t="shared" si="530"/>
        <v>0</v>
      </c>
      <c r="AH794" s="1">
        <f t="shared" si="530"/>
        <v>0</v>
      </c>
      <c r="AI794" s="1">
        <f t="shared" si="530"/>
        <v>0</v>
      </c>
      <c r="AJ794" s="1">
        <f t="shared" si="530"/>
        <v>0</v>
      </c>
      <c r="AK794" s="1">
        <f t="shared" si="530"/>
        <v>0</v>
      </c>
      <c r="AL794" s="1">
        <f t="shared" si="530"/>
        <v>0</v>
      </c>
      <c r="AM794" s="1">
        <f t="shared" si="530"/>
        <v>0</v>
      </c>
      <c r="AN794" s="1">
        <f t="shared" si="530"/>
        <v>0</v>
      </c>
      <c r="AO794" s="1">
        <f t="shared" si="530"/>
        <v>0</v>
      </c>
      <c r="AP794" s="1">
        <f t="shared" si="530"/>
        <v>0</v>
      </c>
      <c r="AQ794" s="1">
        <f t="shared" si="530"/>
        <v>0</v>
      </c>
      <c r="AR794" s="1">
        <f t="shared" si="530"/>
        <v>0</v>
      </c>
      <c r="AS794" s="1">
        <f t="shared" si="530"/>
        <v>0</v>
      </c>
      <c r="AT794" s="1">
        <f t="shared" si="530"/>
        <v>0</v>
      </c>
      <c r="AU794" s="1">
        <f t="shared" si="530"/>
        <v>0</v>
      </c>
      <c r="AV794" s="1">
        <f t="shared" si="530"/>
        <v>0</v>
      </c>
      <c r="AW794" s="1">
        <f t="shared" si="530"/>
        <v>0</v>
      </c>
      <c r="AX794" s="1">
        <f t="shared" si="530"/>
        <v>0</v>
      </c>
    </row>
    <row r="795" spans="2:50" hidden="1">
      <c r="B795" s="7"/>
      <c r="F795" s="1">
        <v>9.3132257461547852E-10</v>
      </c>
      <c r="G795" s="55">
        <f t="shared" si="516"/>
        <v>9.3132257461547852E-10</v>
      </c>
      <c r="H795" s="55"/>
      <c r="I795" s="55"/>
      <c r="J795" s="55"/>
      <c r="K795" s="55"/>
      <c r="O795" s="1">
        <f t="shared" ref="O795:AX795" si="531">+O582</f>
        <v>0</v>
      </c>
      <c r="P795" s="1">
        <f t="shared" si="531"/>
        <v>0</v>
      </c>
      <c r="Q795" s="1">
        <f t="shared" si="531"/>
        <v>0</v>
      </c>
      <c r="R795" s="1">
        <f t="shared" si="531"/>
        <v>0</v>
      </c>
      <c r="S795" s="1">
        <f t="shared" si="531"/>
        <v>0</v>
      </c>
      <c r="T795" s="1">
        <f t="shared" si="531"/>
        <v>0</v>
      </c>
      <c r="U795" s="1">
        <f t="shared" si="531"/>
        <v>0</v>
      </c>
      <c r="V795" s="1">
        <f t="shared" si="531"/>
        <v>0</v>
      </c>
      <c r="W795" s="1">
        <f t="shared" si="531"/>
        <v>0</v>
      </c>
      <c r="X795" s="1">
        <f t="shared" si="531"/>
        <v>0</v>
      </c>
      <c r="Y795" s="1">
        <f t="shared" si="531"/>
        <v>0</v>
      </c>
      <c r="Z795" s="1">
        <f t="shared" si="531"/>
        <v>0</v>
      </c>
      <c r="AA795" s="1">
        <f t="shared" si="531"/>
        <v>-25287.900874635568</v>
      </c>
      <c r="AB795" s="1">
        <f t="shared" si="531"/>
        <v>0</v>
      </c>
      <c r="AC795" s="1">
        <f t="shared" si="531"/>
        <v>35403061.224489793</v>
      </c>
      <c r="AD795" s="1">
        <f t="shared" si="531"/>
        <v>96537.900874635568</v>
      </c>
      <c r="AE795" s="1">
        <f t="shared" si="531"/>
        <v>0</v>
      </c>
      <c r="AF795" s="1">
        <f t="shared" si="531"/>
        <v>35403061.224489793</v>
      </c>
      <c r="AG795" s="1">
        <f t="shared" si="531"/>
        <v>-71250</v>
      </c>
      <c r="AH795" s="1">
        <f t="shared" si="531"/>
        <v>0</v>
      </c>
      <c r="AI795" s="1">
        <f t="shared" si="531"/>
        <v>0</v>
      </c>
      <c r="AJ795" s="1">
        <f t="shared" si="531"/>
        <v>0</v>
      </c>
      <c r="AK795" s="1">
        <f t="shared" si="531"/>
        <v>0</v>
      </c>
      <c r="AL795" s="1">
        <f t="shared" si="531"/>
        <v>0</v>
      </c>
      <c r="AM795" s="1">
        <f t="shared" si="531"/>
        <v>0</v>
      </c>
      <c r="AN795" s="1">
        <f t="shared" si="531"/>
        <v>0</v>
      </c>
      <c r="AO795" s="1">
        <f t="shared" si="531"/>
        <v>0</v>
      </c>
      <c r="AP795" s="1">
        <f t="shared" si="531"/>
        <v>0</v>
      </c>
      <c r="AQ795" s="1">
        <f t="shared" si="531"/>
        <v>0</v>
      </c>
      <c r="AR795" s="1">
        <f t="shared" si="531"/>
        <v>0</v>
      </c>
      <c r="AS795" s="1">
        <f t="shared" si="531"/>
        <v>0</v>
      </c>
      <c r="AT795" s="1">
        <f t="shared" si="531"/>
        <v>0</v>
      </c>
      <c r="AU795" s="1">
        <f t="shared" si="531"/>
        <v>0</v>
      </c>
      <c r="AV795" s="1">
        <f t="shared" si="531"/>
        <v>0</v>
      </c>
      <c r="AW795" s="1">
        <f t="shared" si="531"/>
        <v>0</v>
      </c>
      <c r="AX795" s="1">
        <f t="shared" si="531"/>
        <v>0</v>
      </c>
    </row>
    <row r="796" spans="2:50" hidden="1">
      <c r="B796" s="7"/>
      <c r="F796" s="1">
        <v>0</v>
      </c>
      <c r="G796" s="55">
        <f t="shared" si="516"/>
        <v>0</v>
      </c>
      <c r="H796" s="55"/>
      <c r="I796" s="55"/>
      <c r="J796" s="55"/>
      <c r="K796" s="55"/>
      <c r="O796" s="1">
        <f t="shared" ref="O796:AX796" si="532">+O583</f>
        <v>0</v>
      </c>
      <c r="P796" s="1">
        <f t="shared" si="532"/>
        <v>0</v>
      </c>
      <c r="Q796" s="1">
        <f t="shared" si="532"/>
        <v>0</v>
      </c>
      <c r="R796" s="1">
        <f t="shared" si="532"/>
        <v>0</v>
      </c>
      <c r="S796" s="1">
        <f t="shared" si="532"/>
        <v>0</v>
      </c>
      <c r="T796" s="1">
        <f t="shared" si="532"/>
        <v>0</v>
      </c>
      <c r="U796" s="1">
        <f t="shared" si="532"/>
        <v>0</v>
      </c>
      <c r="V796" s="1">
        <f t="shared" si="532"/>
        <v>0</v>
      </c>
      <c r="W796" s="1">
        <f t="shared" si="532"/>
        <v>0</v>
      </c>
      <c r="X796" s="1">
        <f t="shared" si="532"/>
        <v>0</v>
      </c>
      <c r="Y796" s="1">
        <f t="shared" si="532"/>
        <v>0</v>
      </c>
      <c r="Z796" s="1">
        <f t="shared" si="532"/>
        <v>0</v>
      </c>
      <c r="AA796" s="1">
        <f t="shared" si="532"/>
        <v>0</v>
      </c>
      <c r="AB796" s="1">
        <f t="shared" si="532"/>
        <v>-603571.42857142852</v>
      </c>
      <c r="AC796" s="1">
        <f t="shared" si="532"/>
        <v>0</v>
      </c>
      <c r="AD796" s="1">
        <f t="shared" si="532"/>
        <v>0</v>
      </c>
      <c r="AE796" s="1">
        <f t="shared" si="532"/>
        <v>603571.42857142852</v>
      </c>
      <c r="AF796" s="1">
        <f t="shared" si="532"/>
        <v>0</v>
      </c>
      <c r="AG796" s="1">
        <f t="shared" si="532"/>
        <v>0</v>
      </c>
      <c r="AH796" s="1">
        <f t="shared" si="532"/>
        <v>0</v>
      </c>
      <c r="AI796" s="1">
        <f t="shared" si="532"/>
        <v>0</v>
      </c>
      <c r="AJ796" s="1">
        <f t="shared" si="532"/>
        <v>0</v>
      </c>
      <c r="AK796" s="1">
        <f t="shared" si="532"/>
        <v>0</v>
      </c>
      <c r="AL796" s="1">
        <f t="shared" si="532"/>
        <v>0</v>
      </c>
      <c r="AM796" s="1">
        <f t="shared" si="532"/>
        <v>0</v>
      </c>
      <c r="AN796" s="1">
        <f t="shared" si="532"/>
        <v>0</v>
      </c>
      <c r="AO796" s="1">
        <f t="shared" si="532"/>
        <v>0</v>
      </c>
      <c r="AP796" s="1">
        <f t="shared" si="532"/>
        <v>0</v>
      </c>
      <c r="AQ796" s="1">
        <f t="shared" si="532"/>
        <v>0</v>
      </c>
      <c r="AR796" s="1">
        <f t="shared" si="532"/>
        <v>0</v>
      </c>
      <c r="AS796" s="1">
        <f t="shared" si="532"/>
        <v>0</v>
      </c>
      <c r="AT796" s="1">
        <f t="shared" si="532"/>
        <v>0</v>
      </c>
      <c r="AU796" s="1">
        <f t="shared" si="532"/>
        <v>0</v>
      </c>
      <c r="AV796" s="1">
        <f t="shared" si="532"/>
        <v>0</v>
      </c>
      <c r="AW796" s="1">
        <f t="shared" si="532"/>
        <v>0</v>
      </c>
      <c r="AX796" s="1">
        <f t="shared" si="532"/>
        <v>0</v>
      </c>
    </row>
    <row r="797" spans="2:50" hidden="1">
      <c r="B797" s="7"/>
      <c r="F797" s="1">
        <v>2.9802322387695313E-8</v>
      </c>
      <c r="G797" s="55">
        <f t="shared" si="516"/>
        <v>2.9802322387695313E-8</v>
      </c>
      <c r="H797" s="55"/>
      <c r="I797" s="55"/>
      <c r="J797" s="55"/>
      <c r="K797" s="55"/>
      <c r="O797" s="1">
        <f t="shared" ref="O797:AX797" si="533">+O584</f>
        <v>0</v>
      </c>
      <c r="P797" s="1">
        <f t="shared" si="533"/>
        <v>0</v>
      </c>
      <c r="Q797" s="1">
        <f t="shared" si="533"/>
        <v>0</v>
      </c>
      <c r="R797" s="1">
        <f t="shared" si="533"/>
        <v>0</v>
      </c>
      <c r="S797" s="1">
        <f t="shared" si="533"/>
        <v>0</v>
      </c>
      <c r="T797" s="1">
        <f t="shared" si="533"/>
        <v>0</v>
      </c>
      <c r="U797" s="1">
        <f t="shared" si="533"/>
        <v>0</v>
      </c>
      <c r="V797" s="1">
        <f t="shared" si="533"/>
        <v>0</v>
      </c>
      <c r="W797" s="1">
        <f t="shared" si="533"/>
        <v>0</v>
      </c>
      <c r="X797" s="1">
        <f t="shared" si="533"/>
        <v>0</v>
      </c>
      <c r="Y797" s="1">
        <f t="shared" si="533"/>
        <v>0</v>
      </c>
      <c r="Z797" s="1">
        <f t="shared" si="533"/>
        <v>0</v>
      </c>
      <c r="AA797" s="1">
        <f t="shared" si="533"/>
        <v>-35403061.224489793</v>
      </c>
      <c r="AB797" s="1">
        <f t="shared" si="533"/>
        <v>0</v>
      </c>
      <c r="AC797" s="1">
        <f t="shared" si="533"/>
        <v>33042857142.857143</v>
      </c>
      <c r="AD797" s="1">
        <f t="shared" si="533"/>
        <v>35403061.224489793</v>
      </c>
      <c r="AE797" s="1">
        <f t="shared" si="533"/>
        <v>0</v>
      </c>
      <c r="AF797" s="1">
        <f t="shared" si="533"/>
        <v>66085714285.714287</v>
      </c>
      <c r="AG797" s="1">
        <f t="shared" si="533"/>
        <v>0</v>
      </c>
      <c r="AH797" s="1">
        <f t="shared" si="533"/>
        <v>0</v>
      </c>
      <c r="AI797" s="1">
        <f t="shared" si="533"/>
        <v>0</v>
      </c>
      <c r="AJ797" s="1">
        <f t="shared" si="533"/>
        <v>0</v>
      </c>
      <c r="AK797" s="1">
        <f t="shared" si="533"/>
        <v>0</v>
      </c>
      <c r="AL797" s="1">
        <f t="shared" si="533"/>
        <v>0</v>
      </c>
      <c r="AM797" s="1">
        <f t="shared" si="533"/>
        <v>0</v>
      </c>
      <c r="AN797" s="1">
        <f t="shared" si="533"/>
        <v>0</v>
      </c>
      <c r="AO797" s="1">
        <f t="shared" si="533"/>
        <v>0</v>
      </c>
      <c r="AP797" s="1">
        <f t="shared" si="533"/>
        <v>0</v>
      </c>
      <c r="AQ797" s="1">
        <f t="shared" si="533"/>
        <v>0</v>
      </c>
      <c r="AR797" s="1">
        <f t="shared" si="533"/>
        <v>0</v>
      </c>
      <c r="AS797" s="1">
        <f t="shared" si="533"/>
        <v>0</v>
      </c>
      <c r="AT797" s="1">
        <f t="shared" si="533"/>
        <v>0</v>
      </c>
      <c r="AU797" s="1">
        <f t="shared" si="533"/>
        <v>0</v>
      </c>
      <c r="AV797" s="1">
        <f t="shared" si="533"/>
        <v>0</v>
      </c>
      <c r="AW797" s="1">
        <f t="shared" si="533"/>
        <v>0</v>
      </c>
      <c r="AX797" s="1">
        <f t="shared" si="533"/>
        <v>0</v>
      </c>
    </row>
    <row r="798" spans="2:50" hidden="1">
      <c r="B798" s="7"/>
      <c r="F798" s="1">
        <v>-1.6443664208054543E-9</v>
      </c>
      <c r="G798" s="55">
        <f t="shared" si="516"/>
        <v>-1.6443664208054543E-9</v>
      </c>
      <c r="H798" s="55"/>
      <c r="I798" s="55"/>
      <c r="J798" s="55"/>
      <c r="K798" s="55"/>
      <c r="O798" s="1">
        <f t="shared" ref="O798:AX798" si="534">+O585</f>
        <v>0</v>
      </c>
      <c r="P798" s="1">
        <f t="shared" si="534"/>
        <v>0</v>
      </c>
      <c r="Q798" s="1">
        <f t="shared" si="534"/>
        <v>0</v>
      </c>
      <c r="R798" s="1">
        <f t="shared" si="534"/>
        <v>0</v>
      </c>
      <c r="S798" s="1">
        <f t="shared" si="534"/>
        <v>0</v>
      </c>
      <c r="T798" s="1">
        <f t="shared" si="534"/>
        <v>0</v>
      </c>
      <c r="U798" s="1">
        <f t="shared" si="534"/>
        <v>0</v>
      </c>
      <c r="V798" s="1">
        <f t="shared" si="534"/>
        <v>0</v>
      </c>
      <c r="W798" s="1">
        <f t="shared" si="534"/>
        <v>0</v>
      </c>
      <c r="X798" s="1">
        <f t="shared" si="534"/>
        <v>0</v>
      </c>
      <c r="Y798" s="1">
        <f t="shared" si="534"/>
        <v>0</v>
      </c>
      <c r="Z798" s="1">
        <f t="shared" si="534"/>
        <v>0</v>
      </c>
      <c r="AA798" s="1">
        <f t="shared" si="534"/>
        <v>-50241.01273306863</v>
      </c>
      <c r="AB798" s="1">
        <f t="shared" si="534"/>
        <v>-17584.354456574019</v>
      </c>
      <c r="AC798" s="1">
        <f t="shared" si="534"/>
        <v>0</v>
      </c>
      <c r="AD798" s="1">
        <f t="shared" si="534"/>
        <v>-71250</v>
      </c>
      <c r="AE798" s="1">
        <f t="shared" si="534"/>
        <v>0</v>
      </c>
      <c r="AF798" s="1">
        <f t="shared" si="534"/>
        <v>0</v>
      </c>
      <c r="AG798" s="1">
        <f t="shared" si="534"/>
        <v>146778.91360770419</v>
      </c>
      <c r="AH798" s="1">
        <f t="shared" si="534"/>
        <v>17584.354456574019</v>
      </c>
      <c r="AI798" s="1">
        <f t="shared" si="534"/>
        <v>35403061.224489793</v>
      </c>
      <c r="AJ798" s="1">
        <f t="shared" si="534"/>
        <v>-25287.900874635568</v>
      </c>
      <c r="AK798" s="1">
        <f t="shared" si="534"/>
        <v>0</v>
      </c>
      <c r="AL798" s="1">
        <f t="shared" si="534"/>
        <v>35403061.224489793</v>
      </c>
      <c r="AM798" s="1">
        <f t="shared" si="534"/>
        <v>0</v>
      </c>
      <c r="AN798" s="1">
        <f t="shared" si="534"/>
        <v>0</v>
      </c>
      <c r="AO798" s="1">
        <f t="shared" si="534"/>
        <v>0</v>
      </c>
      <c r="AP798" s="1">
        <f t="shared" si="534"/>
        <v>0</v>
      </c>
      <c r="AQ798" s="1">
        <f t="shared" si="534"/>
        <v>0</v>
      </c>
      <c r="AR798" s="1">
        <f t="shared" si="534"/>
        <v>0</v>
      </c>
      <c r="AS798" s="1">
        <f t="shared" si="534"/>
        <v>0</v>
      </c>
      <c r="AT798" s="1">
        <f t="shared" si="534"/>
        <v>0</v>
      </c>
      <c r="AU798" s="1">
        <f t="shared" si="534"/>
        <v>0</v>
      </c>
      <c r="AV798" s="1">
        <f t="shared" si="534"/>
        <v>0</v>
      </c>
      <c r="AW798" s="1">
        <f t="shared" si="534"/>
        <v>0</v>
      </c>
      <c r="AX798" s="1">
        <f t="shared" si="534"/>
        <v>0</v>
      </c>
    </row>
    <row r="799" spans="2:50" hidden="1">
      <c r="B799" s="7"/>
      <c r="F799" s="1">
        <v>-9.3132257461547852E-10</v>
      </c>
      <c r="G799" s="55">
        <f t="shared" si="516"/>
        <v>-9.3132257461547852E-10</v>
      </c>
      <c r="H799" s="55"/>
      <c r="I799" s="55"/>
      <c r="J799" s="55"/>
      <c r="K799" s="55"/>
      <c r="O799" s="1">
        <f t="shared" ref="O799:AX799" si="535">+O586</f>
        <v>0</v>
      </c>
      <c r="P799" s="1">
        <f t="shared" si="535"/>
        <v>0</v>
      </c>
      <c r="Q799" s="1">
        <f t="shared" si="535"/>
        <v>0</v>
      </c>
      <c r="R799" s="1">
        <f t="shared" si="535"/>
        <v>0</v>
      </c>
      <c r="S799" s="1">
        <f t="shared" si="535"/>
        <v>0</v>
      </c>
      <c r="T799" s="1">
        <f t="shared" si="535"/>
        <v>0</v>
      </c>
      <c r="U799" s="1">
        <f t="shared" si="535"/>
        <v>0</v>
      </c>
      <c r="V799" s="1">
        <f t="shared" si="535"/>
        <v>0</v>
      </c>
      <c r="W799" s="1">
        <f t="shared" si="535"/>
        <v>0</v>
      </c>
      <c r="X799" s="1">
        <f t="shared" si="535"/>
        <v>0</v>
      </c>
      <c r="Y799" s="1">
        <f t="shared" si="535"/>
        <v>0</v>
      </c>
      <c r="Z799" s="1">
        <f t="shared" si="535"/>
        <v>0</v>
      </c>
      <c r="AA799" s="1">
        <f t="shared" si="535"/>
        <v>-17584.354456574019</v>
      </c>
      <c r="AB799" s="1">
        <f t="shared" si="535"/>
        <v>-6154.5240598009059</v>
      </c>
      <c r="AC799" s="1">
        <f t="shared" si="535"/>
        <v>0</v>
      </c>
      <c r="AD799" s="1">
        <f t="shared" si="535"/>
        <v>0</v>
      </c>
      <c r="AE799" s="1">
        <f t="shared" si="535"/>
        <v>0</v>
      </c>
      <c r="AF799" s="1">
        <f t="shared" si="535"/>
        <v>0</v>
      </c>
      <c r="AG799" s="1">
        <f t="shared" si="535"/>
        <v>17584.354456574019</v>
      </c>
      <c r="AH799" s="1">
        <f t="shared" si="535"/>
        <v>609725.95263122942</v>
      </c>
      <c r="AI799" s="1">
        <f t="shared" si="535"/>
        <v>0</v>
      </c>
      <c r="AJ799" s="1">
        <f t="shared" si="535"/>
        <v>0</v>
      </c>
      <c r="AK799" s="1">
        <f t="shared" si="535"/>
        <v>-603571.42857142852</v>
      </c>
      <c r="AL799" s="1">
        <f t="shared" si="535"/>
        <v>0</v>
      </c>
      <c r="AM799" s="1">
        <f t="shared" si="535"/>
        <v>0</v>
      </c>
      <c r="AN799" s="1">
        <f t="shared" si="535"/>
        <v>0</v>
      </c>
      <c r="AO799" s="1">
        <f t="shared" si="535"/>
        <v>0</v>
      </c>
      <c r="AP799" s="1">
        <f t="shared" si="535"/>
        <v>0</v>
      </c>
      <c r="AQ799" s="1">
        <f t="shared" si="535"/>
        <v>0</v>
      </c>
      <c r="AR799" s="1">
        <f t="shared" si="535"/>
        <v>0</v>
      </c>
      <c r="AS799" s="1">
        <f t="shared" si="535"/>
        <v>0</v>
      </c>
      <c r="AT799" s="1">
        <f t="shared" si="535"/>
        <v>0</v>
      </c>
      <c r="AU799" s="1">
        <f t="shared" si="535"/>
        <v>0</v>
      </c>
      <c r="AV799" s="1">
        <f t="shared" si="535"/>
        <v>0</v>
      </c>
      <c r="AW799" s="1">
        <f t="shared" si="535"/>
        <v>0</v>
      </c>
      <c r="AX799" s="1">
        <f t="shared" si="535"/>
        <v>0</v>
      </c>
    </row>
    <row r="800" spans="2:50" hidden="1">
      <c r="B800" s="7"/>
      <c r="F800" s="1">
        <v>3.2782554626464844E-7</v>
      </c>
      <c r="G800" s="55">
        <f t="shared" si="516"/>
        <v>3.2782554626464844E-7</v>
      </c>
      <c r="H800" s="55"/>
      <c r="I800" s="55"/>
      <c r="J800" s="55"/>
      <c r="K800" s="55"/>
      <c r="O800" s="1">
        <f t="shared" ref="O800:AX800" si="536">+O587</f>
        <v>0</v>
      </c>
      <c r="P800" s="1">
        <f t="shared" si="536"/>
        <v>0</v>
      </c>
      <c r="Q800" s="1">
        <f t="shared" si="536"/>
        <v>0</v>
      </c>
      <c r="R800" s="1">
        <f t="shared" si="536"/>
        <v>0</v>
      </c>
      <c r="S800" s="1">
        <f t="shared" si="536"/>
        <v>0</v>
      </c>
      <c r="T800" s="1">
        <f t="shared" si="536"/>
        <v>0</v>
      </c>
      <c r="U800" s="1">
        <f t="shared" si="536"/>
        <v>0</v>
      </c>
      <c r="V800" s="1">
        <f t="shared" si="536"/>
        <v>0</v>
      </c>
      <c r="W800" s="1">
        <f t="shared" si="536"/>
        <v>0</v>
      </c>
      <c r="X800" s="1">
        <f t="shared" si="536"/>
        <v>0</v>
      </c>
      <c r="Y800" s="1">
        <f t="shared" si="536"/>
        <v>0</v>
      </c>
      <c r="Z800" s="1">
        <f t="shared" si="536"/>
        <v>0</v>
      </c>
      <c r="AA800" s="1">
        <f t="shared" si="536"/>
        <v>0</v>
      </c>
      <c r="AB800" s="1">
        <f t="shared" si="536"/>
        <v>0</v>
      </c>
      <c r="AC800" s="1">
        <f t="shared" si="536"/>
        <v>0</v>
      </c>
      <c r="AD800" s="1">
        <f t="shared" si="536"/>
        <v>0</v>
      </c>
      <c r="AE800" s="1">
        <f t="shared" si="536"/>
        <v>0</v>
      </c>
      <c r="AF800" s="1">
        <f t="shared" si="536"/>
        <v>0</v>
      </c>
      <c r="AG800" s="1">
        <f t="shared" si="536"/>
        <v>35403061.224489793</v>
      </c>
      <c r="AH800" s="1">
        <f t="shared" si="536"/>
        <v>0</v>
      </c>
      <c r="AI800" s="1">
        <f t="shared" si="536"/>
        <v>66085714285.714287</v>
      </c>
      <c r="AJ800" s="1">
        <f t="shared" si="536"/>
        <v>-35403061.224489793</v>
      </c>
      <c r="AK800" s="1">
        <f t="shared" si="536"/>
        <v>0</v>
      </c>
      <c r="AL800" s="1">
        <f t="shared" si="536"/>
        <v>33042857142.857143</v>
      </c>
      <c r="AM800" s="1">
        <f t="shared" si="536"/>
        <v>0</v>
      </c>
      <c r="AN800" s="1">
        <f t="shared" si="536"/>
        <v>0</v>
      </c>
      <c r="AO800" s="1">
        <f t="shared" si="536"/>
        <v>0</v>
      </c>
      <c r="AP800" s="1">
        <f t="shared" si="536"/>
        <v>0</v>
      </c>
      <c r="AQ800" s="1">
        <f t="shared" si="536"/>
        <v>0</v>
      </c>
      <c r="AR800" s="1">
        <f t="shared" si="536"/>
        <v>0</v>
      </c>
      <c r="AS800" s="1">
        <f t="shared" si="536"/>
        <v>0</v>
      </c>
      <c r="AT800" s="1">
        <f t="shared" si="536"/>
        <v>0</v>
      </c>
      <c r="AU800" s="1">
        <f t="shared" si="536"/>
        <v>0</v>
      </c>
      <c r="AV800" s="1">
        <f t="shared" si="536"/>
        <v>0</v>
      </c>
      <c r="AW800" s="1">
        <f t="shared" si="536"/>
        <v>0</v>
      </c>
      <c r="AX800" s="1">
        <f t="shared" si="536"/>
        <v>0</v>
      </c>
    </row>
    <row r="801" spans="2:50" hidden="1">
      <c r="B801" s="7"/>
      <c r="F801" s="1">
        <v>-8.149072527885437E-10</v>
      </c>
      <c r="G801" s="55">
        <f t="shared" si="516"/>
        <v>-8.149072527885437E-10</v>
      </c>
      <c r="H801" s="55"/>
      <c r="I801" s="55"/>
      <c r="J801" s="55"/>
      <c r="K801" s="55"/>
      <c r="O801" s="1">
        <f t="shared" ref="O801:AX801" si="537">+O588</f>
        <v>0</v>
      </c>
      <c r="P801" s="1">
        <f t="shared" si="537"/>
        <v>0</v>
      </c>
      <c r="Q801" s="1">
        <f t="shared" si="537"/>
        <v>0</v>
      </c>
      <c r="R801" s="1">
        <f t="shared" si="537"/>
        <v>0</v>
      </c>
      <c r="S801" s="1">
        <f t="shared" si="537"/>
        <v>0</v>
      </c>
      <c r="T801" s="1">
        <f t="shared" si="537"/>
        <v>0</v>
      </c>
      <c r="U801" s="1">
        <f t="shared" si="537"/>
        <v>0</v>
      </c>
      <c r="V801" s="1">
        <f t="shared" si="537"/>
        <v>0</v>
      </c>
      <c r="W801" s="1">
        <f t="shared" si="537"/>
        <v>0</v>
      </c>
      <c r="X801" s="1">
        <f t="shared" si="537"/>
        <v>0</v>
      </c>
      <c r="Y801" s="1">
        <f t="shared" si="537"/>
        <v>0</v>
      </c>
      <c r="Z801" s="1">
        <f t="shared" si="537"/>
        <v>0</v>
      </c>
      <c r="AA801" s="1">
        <f t="shared" si="537"/>
        <v>-71250</v>
      </c>
      <c r="AB801" s="1">
        <f t="shared" si="537"/>
        <v>0</v>
      </c>
      <c r="AC801" s="1">
        <f t="shared" si="537"/>
        <v>0</v>
      </c>
      <c r="AD801" s="1">
        <f t="shared" si="537"/>
        <v>0</v>
      </c>
      <c r="AE801" s="1">
        <f t="shared" si="537"/>
        <v>0</v>
      </c>
      <c r="AF801" s="1">
        <f t="shared" si="537"/>
        <v>0</v>
      </c>
      <c r="AG801" s="1">
        <f t="shared" si="537"/>
        <v>-25287.900874635568</v>
      </c>
      <c r="AH801" s="1">
        <f t="shared" si="537"/>
        <v>0</v>
      </c>
      <c r="AI801" s="1">
        <f t="shared" si="537"/>
        <v>-35403061.224489793</v>
      </c>
      <c r="AJ801" s="1">
        <f t="shared" si="537"/>
        <v>117097.90087463557</v>
      </c>
      <c r="AK801" s="1">
        <f t="shared" si="537"/>
        <v>0</v>
      </c>
      <c r="AL801" s="1">
        <f t="shared" si="537"/>
        <v>-4563061.2244897932</v>
      </c>
      <c r="AM801" s="1">
        <f t="shared" si="537"/>
        <v>-20560</v>
      </c>
      <c r="AN801" s="1">
        <f t="shared" si="537"/>
        <v>0</v>
      </c>
      <c r="AO801" s="1">
        <f t="shared" si="537"/>
        <v>30840000</v>
      </c>
      <c r="AP801" s="1">
        <f t="shared" si="537"/>
        <v>0</v>
      </c>
      <c r="AQ801" s="1">
        <f t="shared" si="537"/>
        <v>0</v>
      </c>
      <c r="AR801" s="1">
        <f t="shared" si="537"/>
        <v>0</v>
      </c>
      <c r="AS801" s="1">
        <f t="shared" si="537"/>
        <v>0</v>
      </c>
      <c r="AT801" s="1">
        <f t="shared" si="537"/>
        <v>0</v>
      </c>
      <c r="AU801" s="1">
        <f t="shared" si="537"/>
        <v>0</v>
      </c>
      <c r="AV801" s="1">
        <f t="shared" si="537"/>
        <v>0</v>
      </c>
      <c r="AW801" s="1">
        <f t="shared" si="537"/>
        <v>0</v>
      </c>
      <c r="AX801" s="1">
        <f t="shared" si="537"/>
        <v>0</v>
      </c>
    </row>
    <row r="802" spans="2:50" hidden="1">
      <c r="B802" s="7"/>
      <c r="F802" s="1">
        <v>-9.3132257461547852E-10</v>
      </c>
      <c r="G802" s="55">
        <f t="shared" si="516"/>
        <v>-9.3132257461547852E-10</v>
      </c>
      <c r="H802" s="55"/>
      <c r="I802" s="55"/>
      <c r="J802" s="55"/>
      <c r="K802" s="55"/>
      <c r="O802" s="1">
        <f t="shared" ref="O802:AX802" si="538">+O589</f>
        <v>0</v>
      </c>
      <c r="P802" s="1">
        <f t="shared" si="538"/>
        <v>0</v>
      </c>
      <c r="Q802" s="1">
        <f t="shared" si="538"/>
        <v>0</v>
      </c>
      <c r="R802" s="1">
        <f t="shared" si="538"/>
        <v>0</v>
      </c>
      <c r="S802" s="1">
        <f t="shared" si="538"/>
        <v>0</v>
      </c>
      <c r="T802" s="1">
        <f t="shared" si="538"/>
        <v>0</v>
      </c>
      <c r="U802" s="1">
        <f t="shared" si="538"/>
        <v>0</v>
      </c>
      <c r="V802" s="1">
        <f t="shared" si="538"/>
        <v>0</v>
      </c>
      <c r="W802" s="1">
        <f t="shared" si="538"/>
        <v>0</v>
      </c>
      <c r="X802" s="1">
        <f t="shared" si="538"/>
        <v>0</v>
      </c>
      <c r="Y802" s="1">
        <f t="shared" si="538"/>
        <v>0</v>
      </c>
      <c r="Z802" s="1">
        <f t="shared" si="538"/>
        <v>0</v>
      </c>
      <c r="AA802" s="1">
        <f t="shared" si="538"/>
        <v>0</v>
      </c>
      <c r="AB802" s="1">
        <f t="shared" si="538"/>
        <v>0</v>
      </c>
      <c r="AC802" s="1">
        <f t="shared" si="538"/>
        <v>0</v>
      </c>
      <c r="AD802" s="1">
        <f t="shared" si="538"/>
        <v>0</v>
      </c>
      <c r="AE802" s="1">
        <f t="shared" si="538"/>
        <v>0</v>
      </c>
      <c r="AF802" s="1">
        <f t="shared" si="538"/>
        <v>0</v>
      </c>
      <c r="AG802" s="1">
        <f t="shared" si="538"/>
        <v>0</v>
      </c>
      <c r="AH802" s="1">
        <f t="shared" si="538"/>
        <v>-603571.42857142852</v>
      </c>
      <c r="AI802" s="1">
        <f t="shared" si="538"/>
        <v>0</v>
      </c>
      <c r="AJ802" s="1">
        <f t="shared" si="538"/>
        <v>0</v>
      </c>
      <c r="AK802" s="1">
        <f t="shared" si="538"/>
        <v>1166904.7619047619</v>
      </c>
      <c r="AL802" s="1">
        <f t="shared" si="538"/>
        <v>0</v>
      </c>
      <c r="AM802" s="1">
        <f t="shared" si="538"/>
        <v>0</v>
      </c>
      <c r="AN802" s="1">
        <f t="shared" si="538"/>
        <v>-563333.33333333337</v>
      </c>
      <c r="AO802" s="1">
        <f t="shared" si="538"/>
        <v>0</v>
      </c>
      <c r="AP802" s="1">
        <f t="shared" si="538"/>
        <v>0</v>
      </c>
      <c r="AQ802" s="1">
        <f t="shared" si="538"/>
        <v>0</v>
      </c>
      <c r="AR802" s="1">
        <f t="shared" si="538"/>
        <v>0</v>
      </c>
      <c r="AS802" s="1">
        <f t="shared" si="538"/>
        <v>0</v>
      </c>
      <c r="AT802" s="1">
        <f t="shared" si="538"/>
        <v>0</v>
      </c>
      <c r="AU802" s="1">
        <f t="shared" si="538"/>
        <v>0</v>
      </c>
      <c r="AV802" s="1">
        <f t="shared" si="538"/>
        <v>0</v>
      </c>
      <c r="AW802" s="1">
        <f t="shared" si="538"/>
        <v>0</v>
      </c>
      <c r="AX802" s="1">
        <f t="shared" si="538"/>
        <v>0</v>
      </c>
    </row>
    <row r="803" spans="2:50" hidden="1">
      <c r="B803" s="7"/>
      <c r="F803" s="1">
        <v>5.5134296417236328E-7</v>
      </c>
      <c r="G803" s="55">
        <f t="shared" si="516"/>
        <v>5.5134296417236328E-7</v>
      </c>
      <c r="H803" s="55"/>
      <c r="I803" s="55"/>
      <c r="J803" s="55"/>
      <c r="K803" s="55"/>
      <c r="O803" s="1">
        <f t="shared" ref="O803:AX803" si="539">+O590</f>
        <v>0</v>
      </c>
      <c r="P803" s="1">
        <f t="shared" si="539"/>
        <v>0</v>
      </c>
      <c r="Q803" s="1">
        <f t="shared" si="539"/>
        <v>0</v>
      </c>
      <c r="R803" s="1">
        <f t="shared" si="539"/>
        <v>0</v>
      </c>
      <c r="S803" s="1">
        <f t="shared" si="539"/>
        <v>0</v>
      </c>
      <c r="T803" s="1">
        <f t="shared" si="539"/>
        <v>0</v>
      </c>
      <c r="U803" s="1">
        <f t="shared" si="539"/>
        <v>0</v>
      </c>
      <c r="V803" s="1">
        <f t="shared" si="539"/>
        <v>0</v>
      </c>
      <c r="W803" s="1">
        <f t="shared" si="539"/>
        <v>0</v>
      </c>
      <c r="X803" s="1">
        <f t="shared" si="539"/>
        <v>0</v>
      </c>
      <c r="Y803" s="1">
        <f t="shared" si="539"/>
        <v>0</v>
      </c>
      <c r="Z803" s="1">
        <f t="shared" si="539"/>
        <v>0</v>
      </c>
      <c r="AA803" s="1">
        <f t="shared" si="539"/>
        <v>0</v>
      </c>
      <c r="AB803" s="1">
        <f t="shared" si="539"/>
        <v>0</v>
      </c>
      <c r="AC803" s="1">
        <f t="shared" si="539"/>
        <v>0</v>
      </c>
      <c r="AD803" s="1">
        <f t="shared" si="539"/>
        <v>0</v>
      </c>
      <c r="AE803" s="1">
        <f t="shared" si="539"/>
        <v>0</v>
      </c>
      <c r="AF803" s="1">
        <f t="shared" si="539"/>
        <v>0</v>
      </c>
      <c r="AG803" s="1">
        <f t="shared" si="539"/>
        <v>35403061.224489793</v>
      </c>
      <c r="AH803" s="1">
        <f t="shared" si="539"/>
        <v>0</v>
      </c>
      <c r="AI803" s="1">
        <f t="shared" si="539"/>
        <v>33042857142.857143</v>
      </c>
      <c r="AJ803" s="1">
        <f t="shared" si="539"/>
        <v>-4563061.2244897932</v>
      </c>
      <c r="AK803" s="1">
        <f t="shared" si="539"/>
        <v>0</v>
      </c>
      <c r="AL803" s="1">
        <f t="shared" si="539"/>
        <v>127765714285.71429</v>
      </c>
      <c r="AM803" s="1">
        <f t="shared" si="539"/>
        <v>-30840000</v>
      </c>
      <c r="AN803" s="1">
        <f t="shared" si="539"/>
        <v>0</v>
      </c>
      <c r="AO803" s="1">
        <f t="shared" si="539"/>
        <v>30840000000</v>
      </c>
      <c r="AP803" s="1">
        <f t="shared" si="539"/>
        <v>0</v>
      </c>
      <c r="AQ803" s="1">
        <f t="shared" si="539"/>
        <v>0</v>
      </c>
      <c r="AR803" s="1">
        <f t="shared" si="539"/>
        <v>0</v>
      </c>
      <c r="AS803" s="1">
        <f t="shared" si="539"/>
        <v>0</v>
      </c>
      <c r="AT803" s="1">
        <f t="shared" si="539"/>
        <v>0</v>
      </c>
      <c r="AU803" s="1">
        <f t="shared" si="539"/>
        <v>0</v>
      </c>
      <c r="AV803" s="1">
        <f t="shared" si="539"/>
        <v>0</v>
      </c>
      <c r="AW803" s="1">
        <f t="shared" si="539"/>
        <v>0</v>
      </c>
      <c r="AX803" s="1">
        <f t="shared" si="539"/>
        <v>0</v>
      </c>
    </row>
    <row r="804" spans="2:50" hidden="1">
      <c r="B804" s="7"/>
      <c r="F804" s="1">
        <v>-2.8230715543031693E-9</v>
      </c>
      <c r="G804" s="55">
        <f t="shared" si="516"/>
        <v>-2.8230715543031693E-9</v>
      </c>
      <c r="H804" s="55"/>
      <c r="I804" s="55"/>
      <c r="J804" s="55"/>
      <c r="K804" s="55"/>
      <c r="O804" s="1">
        <f t="shared" ref="O804:AX804" si="540">+O591</f>
        <v>0</v>
      </c>
      <c r="P804" s="1">
        <f t="shared" si="540"/>
        <v>0</v>
      </c>
      <c r="Q804" s="1">
        <f t="shared" si="540"/>
        <v>0</v>
      </c>
      <c r="R804" s="1">
        <f t="shared" si="540"/>
        <v>0</v>
      </c>
      <c r="S804" s="1">
        <f t="shared" si="540"/>
        <v>0</v>
      </c>
      <c r="T804" s="1">
        <f t="shared" si="540"/>
        <v>0</v>
      </c>
      <c r="U804" s="1">
        <f t="shared" si="540"/>
        <v>-45946.041293979957</v>
      </c>
      <c r="V804" s="1">
        <f t="shared" si="540"/>
        <v>-20101.393066116234</v>
      </c>
      <c r="W804" s="1">
        <f t="shared" si="540"/>
        <v>0</v>
      </c>
      <c r="X804" s="1">
        <f t="shared" si="540"/>
        <v>-71250</v>
      </c>
      <c r="Y804" s="1">
        <f t="shared" si="540"/>
        <v>0</v>
      </c>
      <c r="Z804" s="1">
        <f t="shared" si="540"/>
        <v>0</v>
      </c>
      <c r="AA804" s="1">
        <f t="shared" si="540"/>
        <v>-49048.257192109959</v>
      </c>
      <c r="AB804" s="1">
        <f t="shared" si="540"/>
        <v>18393.096447041233</v>
      </c>
      <c r="AC804" s="1">
        <f t="shared" si="540"/>
        <v>0</v>
      </c>
      <c r="AD804" s="1">
        <f t="shared" si="540"/>
        <v>0</v>
      </c>
      <c r="AE804" s="1">
        <f t="shared" si="540"/>
        <v>0</v>
      </c>
      <c r="AF804" s="1">
        <f t="shared" si="540"/>
        <v>0</v>
      </c>
      <c r="AG804" s="1">
        <f t="shared" si="540"/>
        <v>0</v>
      </c>
      <c r="AH804" s="1">
        <f t="shared" si="540"/>
        <v>0</v>
      </c>
      <c r="AI804" s="1">
        <f t="shared" si="540"/>
        <v>0</v>
      </c>
      <c r="AJ804" s="1">
        <f t="shared" si="540"/>
        <v>-20560</v>
      </c>
      <c r="AK804" s="1">
        <f t="shared" si="540"/>
        <v>0</v>
      </c>
      <c r="AL804" s="1">
        <f t="shared" si="540"/>
        <v>-30840000</v>
      </c>
      <c r="AM804" s="1">
        <f t="shared" si="540"/>
        <v>199751.7037339033</v>
      </c>
      <c r="AN804" s="1">
        <f t="shared" si="540"/>
        <v>1708.2966190750012</v>
      </c>
      <c r="AO804" s="1">
        <f t="shared" si="540"/>
        <v>-8182040.8163265288</v>
      </c>
      <c r="AP804" s="1">
        <f t="shared" si="540"/>
        <v>-12947.405247813411</v>
      </c>
      <c r="AQ804" s="1">
        <f t="shared" si="540"/>
        <v>0</v>
      </c>
      <c r="AR804" s="1">
        <f t="shared" si="540"/>
        <v>22657959.183673471</v>
      </c>
      <c r="AS804" s="1">
        <f t="shared" si="540"/>
        <v>0</v>
      </c>
      <c r="AT804" s="1">
        <f t="shared" si="540"/>
        <v>0</v>
      </c>
      <c r="AU804" s="1">
        <f t="shared" si="540"/>
        <v>0</v>
      </c>
      <c r="AV804" s="1">
        <f t="shared" si="540"/>
        <v>0</v>
      </c>
      <c r="AW804" s="1">
        <f t="shared" si="540"/>
        <v>0</v>
      </c>
      <c r="AX804" s="1">
        <f t="shared" si="540"/>
        <v>0</v>
      </c>
    </row>
    <row r="805" spans="2:50" hidden="1">
      <c r="B805" s="7"/>
      <c r="F805" s="1">
        <v>-4.6566128730773926E-10</v>
      </c>
      <c r="G805" s="55">
        <f t="shared" si="516"/>
        <v>-4.6566128730773926E-10</v>
      </c>
      <c r="H805" s="55"/>
      <c r="I805" s="55"/>
      <c r="J805" s="55"/>
      <c r="K805" s="55"/>
      <c r="O805" s="1">
        <f t="shared" ref="O805:AX805" si="541">+O592</f>
        <v>0</v>
      </c>
      <c r="P805" s="1">
        <f t="shared" si="541"/>
        <v>0</v>
      </c>
      <c r="Q805" s="1">
        <f t="shared" si="541"/>
        <v>0</v>
      </c>
      <c r="R805" s="1">
        <f t="shared" si="541"/>
        <v>0</v>
      </c>
      <c r="S805" s="1">
        <f t="shared" si="541"/>
        <v>0</v>
      </c>
      <c r="T805" s="1">
        <f t="shared" si="541"/>
        <v>0</v>
      </c>
      <c r="U805" s="1">
        <f t="shared" si="541"/>
        <v>-20101.393066116234</v>
      </c>
      <c r="V805" s="1">
        <f t="shared" si="541"/>
        <v>-8794.3594664258526</v>
      </c>
      <c r="W805" s="1">
        <f t="shared" si="541"/>
        <v>0</v>
      </c>
      <c r="X805" s="1">
        <f t="shared" si="541"/>
        <v>0</v>
      </c>
      <c r="Y805" s="1">
        <f t="shared" si="541"/>
        <v>0</v>
      </c>
      <c r="Z805" s="1">
        <f t="shared" si="541"/>
        <v>0</v>
      </c>
      <c r="AA805" s="1">
        <f t="shared" si="541"/>
        <v>18393.096447041233</v>
      </c>
      <c r="AB805" s="1">
        <f t="shared" si="541"/>
        <v>-6897.4111676404627</v>
      </c>
      <c r="AC805" s="1">
        <f t="shared" si="541"/>
        <v>0</v>
      </c>
      <c r="AD805" s="1">
        <f t="shared" si="541"/>
        <v>0</v>
      </c>
      <c r="AE805" s="1">
        <f t="shared" si="541"/>
        <v>0</v>
      </c>
      <c r="AF805" s="1">
        <f t="shared" si="541"/>
        <v>0</v>
      </c>
      <c r="AG805" s="1">
        <f t="shared" si="541"/>
        <v>0</v>
      </c>
      <c r="AH805" s="1">
        <f t="shared" si="541"/>
        <v>0</v>
      </c>
      <c r="AI805" s="1">
        <f t="shared" si="541"/>
        <v>0</v>
      </c>
      <c r="AJ805" s="1">
        <f t="shared" si="541"/>
        <v>0</v>
      </c>
      <c r="AK805" s="1">
        <f t="shared" si="541"/>
        <v>-563333.33333333337</v>
      </c>
      <c r="AL805" s="1">
        <f t="shared" si="541"/>
        <v>0</v>
      </c>
      <c r="AM805" s="1">
        <f t="shared" si="541"/>
        <v>1708.2966190750012</v>
      </c>
      <c r="AN805" s="1">
        <f t="shared" si="541"/>
        <v>1061882.2468245425</v>
      </c>
      <c r="AO805" s="1">
        <f t="shared" si="541"/>
        <v>0</v>
      </c>
      <c r="AP805" s="1">
        <f t="shared" si="541"/>
        <v>0</v>
      </c>
      <c r="AQ805" s="1">
        <f t="shared" si="541"/>
        <v>-482857.14285714284</v>
      </c>
      <c r="AR805" s="1">
        <f t="shared" si="541"/>
        <v>0</v>
      </c>
      <c r="AS805" s="1">
        <f t="shared" si="541"/>
        <v>0</v>
      </c>
      <c r="AT805" s="1">
        <f t="shared" si="541"/>
        <v>0</v>
      </c>
      <c r="AU805" s="1">
        <f t="shared" si="541"/>
        <v>0</v>
      </c>
      <c r="AV805" s="1">
        <f t="shared" si="541"/>
        <v>0</v>
      </c>
      <c r="AW805" s="1">
        <f t="shared" si="541"/>
        <v>0</v>
      </c>
      <c r="AX805" s="1">
        <f t="shared" si="541"/>
        <v>0</v>
      </c>
    </row>
    <row r="806" spans="2:50" hidden="1">
      <c r="B806" s="7"/>
      <c r="F806" s="1">
        <v>8.9406967163085938E-8</v>
      </c>
      <c r="G806" s="55">
        <f t="shared" si="516"/>
        <v>8.9406967163085938E-8</v>
      </c>
      <c r="H806" s="55"/>
      <c r="I806" s="55"/>
      <c r="J806" s="55"/>
      <c r="K806" s="55"/>
      <c r="O806" s="1">
        <f t="shared" ref="O806:AX806" si="542">+O593</f>
        <v>0</v>
      </c>
      <c r="P806" s="1">
        <f t="shared" si="542"/>
        <v>0</v>
      </c>
      <c r="Q806" s="1">
        <f t="shared" si="542"/>
        <v>0</v>
      </c>
      <c r="R806" s="1">
        <f t="shared" si="542"/>
        <v>0</v>
      </c>
      <c r="S806" s="1">
        <f t="shared" si="542"/>
        <v>0</v>
      </c>
      <c r="T806" s="1">
        <f t="shared" si="542"/>
        <v>0</v>
      </c>
      <c r="U806" s="1">
        <f t="shared" si="542"/>
        <v>0</v>
      </c>
      <c r="V806" s="1">
        <f t="shared" si="542"/>
        <v>0</v>
      </c>
      <c r="W806" s="1">
        <f t="shared" si="542"/>
        <v>0</v>
      </c>
      <c r="X806" s="1">
        <f t="shared" si="542"/>
        <v>0</v>
      </c>
      <c r="Y806" s="1">
        <f t="shared" si="542"/>
        <v>0</v>
      </c>
      <c r="Z806" s="1">
        <f t="shared" si="542"/>
        <v>0</v>
      </c>
      <c r="AA806" s="1">
        <f t="shared" si="542"/>
        <v>0</v>
      </c>
      <c r="AB806" s="1">
        <f t="shared" si="542"/>
        <v>0</v>
      </c>
      <c r="AC806" s="1">
        <f t="shared" si="542"/>
        <v>0</v>
      </c>
      <c r="AD806" s="1">
        <f t="shared" si="542"/>
        <v>0</v>
      </c>
      <c r="AE806" s="1">
        <f t="shared" si="542"/>
        <v>0</v>
      </c>
      <c r="AF806" s="1">
        <f t="shared" si="542"/>
        <v>0</v>
      </c>
      <c r="AG806" s="1">
        <f t="shared" si="542"/>
        <v>0</v>
      </c>
      <c r="AH806" s="1">
        <f t="shared" si="542"/>
        <v>0</v>
      </c>
      <c r="AI806" s="1">
        <f t="shared" si="542"/>
        <v>0</v>
      </c>
      <c r="AJ806" s="1">
        <f t="shared" si="542"/>
        <v>30840000</v>
      </c>
      <c r="AK806" s="1">
        <f t="shared" si="542"/>
        <v>0</v>
      </c>
      <c r="AL806" s="1">
        <f t="shared" si="542"/>
        <v>30840000000</v>
      </c>
      <c r="AM806" s="1">
        <f t="shared" si="542"/>
        <v>-8182040.8163265288</v>
      </c>
      <c r="AN806" s="1">
        <f t="shared" si="542"/>
        <v>0</v>
      </c>
      <c r="AO806" s="1">
        <f t="shared" si="542"/>
        <v>114548571428.57143</v>
      </c>
      <c r="AP806" s="1">
        <f t="shared" si="542"/>
        <v>-22657959.183673471</v>
      </c>
      <c r="AQ806" s="1">
        <f t="shared" si="542"/>
        <v>0</v>
      </c>
      <c r="AR806" s="1">
        <f t="shared" si="542"/>
        <v>26434285714.285713</v>
      </c>
      <c r="AS806" s="1">
        <f t="shared" si="542"/>
        <v>0</v>
      </c>
      <c r="AT806" s="1">
        <f t="shared" si="542"/>
        <v>0</v>
      </c>
      <c r="AU806" s="1">
        <f t="shared" si="542"/>
        <v>0</v>
      </c>
      <c r="AV806" s="1">
        <f t="shared" si="542"/>
        <v>0</v>
      </c>
      <c r="AW806" s="1">
        <f t="shared" si="542"/>
        <v>0</v>
      </c>
      <c r="AX806" s="1">
        <f t="shared" si="542"/>
        <v>0</v>
      </c>
    </row>
    <row r="807" spans="2:50" hidden="1">
      <c r="B807" s="7"/>
      <c r="F807" s="1">
        <v>7.2759576141834259E-11</v>
      </c>
      <c r="G807" s="55">
        <f t="shared" si="516"/>
        <v>7.2759576141834259E-11</v>
      </c>
      <c r="H807" s="55"/>
      <c r="I807" s="55"/>
      <c r="J807" s="55"/>
      <c r="K807" s="55"/>
      <c r="O807" s="1">
        <f t="shared" ref="O807:AX807" si="543">+O594</f>
        <v>0</v>
      </c>
      <c r="P807" s="1">
        <f t="shared" si="543"/>
        <v>0</v>
      </c>
      <c r="Q807" s="1">
        <f t="shared" si="543"/>
        <v>0</v>
      </c>
      <c r="R807" s="1">
        <f t="shared" si="543"/>
        <v>0</v>
      </c>
      <c r="S807" s="1">
        <f t="shared" si="543"/>
        <v>0</v>
      </c>
      <c r="T807" s="1">
        <f t="shared" si="543"/>
        <v>0</v>
      </c>
      <c r="U807" s="1">
        <f t="shared" si="543"/>
        <v>-71250</v>
      </c>
      <c r="V807" s="1">
        <f t="shared" si="543"/>
        <v>0</v>
      </c>
      <c r="W807" s="1">
        <f t="shared" si="543"/>
        <v>0</v>
      </c>
      <c r="X807" s="1">
        <f t="shared" si="543"/>
        <v>0</v>
      </c>
      <c r="Y807" s="1">
        <f t="shared" si="543"/>
        <v>0</v>
      </c>
      <c r="Z807" s="1">
        <f t="shared" si="543"/>
        <v>0</v>
      </c>
      <c r="AA807" s="1">
        <f t="shared" si="543"/>
        <v>0</v>
      </c>
      <c r="AB807" s="1">
        <f t="shared" si="543"/>
        <v>0</v>
      </c>
      <c r="AC807" s="1">
        <f t="shared" si="543"/>
        <v>0</v>
      </c>
      <c r="AD807" s="1">
        <f t="shared" si="543"/>
        <v>0</v>
      </c>
      <c r="AE807" s="1">
        <f t="shared" si="543"/>
        <v>0</v>
      </c>
      <c r="AF807" s="1">
        <f t="shared" si="543"/>
        <v>0</v>
      </c>
      <c r="AG807" s="1">
        <f t="shared" si="543"/>
        <v>0</v>
      </c>
      <c r="AH807" s="1">
        <f t="shared" si="543"/>
        <v>0</v>
      </c>
      <c r="AI807" s="1">
        <f t="shared" si="543"/>
        <v>0</v>
      </c>
      <c r="AJ807" s="1">
        <f t="shared" si="543"/>
        <v>0</v>
      </c>
      <c r="AK807" s="1">
        <f t="shared" si="543"/>
        <v>0</v>
      </c>
      <c r="AL807" s="1">
        <f t="shared" si="543"/>
        <v>0</v>
      </c>
      <c r="AM807" s="1">
        <f t="shared" si="543"/>
        <v>-12947.405247813411</v>
      </c>
      <c r="AN807" s="1">
        <f t="shared" si="543"/>
        <v>0</v>
      </c>
      <c r="AO807" s="1">
        <f t="shared" si="543"/>
        <v>-22657959.183673471</v>
      </c>
      <c r="AP807" s="1">
        <f t="shared" si="543"/>
        <v>94314.040325813112</v>
      </c>
      <c r="AQ807" s="1">
        <f t="shared" si="543"/>
        <v>0</v>
      </c>
      <c r="AR807" s="1">
        <f t="shared" si="543"/>
        <v>-3436352.5354740247</v>
      </c>
      <c r="AS807" s="1">
        <f t="shared" si="543"/>
        <v>-10116.635077999708</v>
      </c>
      <c r="AT807" s="1">
        <f t="shared" si="543"/>
        <v>0</v>
      </c>
      <c r="AU807" s="1">
        <f t="shared" si="543"/>
        <v>19221606.648199446</v>
      </c>
      <c r="AV807" s="1">
        <f t="shared" si="543"/>
        <v>0</v>
      </c>
      <c r="AW807" s="1">
        <f t="shared" si="543"/>
        <v>0</v>
      </c>
      <c r="AX807" s="1">
        <f t="shared" si="543"/>
        <v>0</v>
      </c>
    </row>
    <row r="808" spans="2:50" hidden="1">
      <c r="B808" s="7"/>
      <c r="F808" s="1">
        <v>9.3132257461547852E-10</v>
      </c>
      <c r="G808" s="55">
        <f t="shared" si="516"/>
        <v>9.3132257461547852E-10</v>
      </c>
      <c r="H808" s="55"/>
      <c r="I808" s="55"/>
      <c r="J808" s="55"/>
      <c r="K808" s="55"/>
      <c r="O808" s="1">
        <f t="shared" ref="O808:AX808" si="544">+O595</f>
        <v>0</v>
      </c>
      <c r="P808" s="1">
        <f t="shared" si="544"/>
        <v>0</v>
      </c>
      <c r="Q808" s="1">
        <f t="shared" si="544"/>
        <v>0</v>
      </c>
      <c r="R808" s="1">
        <f t="shared" si="544"/>
        <v>0</v>
      </c>
      <c r="S808" s="1">
        <f t="shared" si="544"/>
        <v>0</v>
      </c>
      <c r="T808" s="1">
        <f t="shared" si="544"/>
        <v>0</v>
      </c>
      <c r="U808" s="1">
        <f t="shared" si="544"/>
        <v>0</v>
      </c>
      <c r="V808" s="1">
        <f t="shared" si="544"/>
        <v>0</v>
      </c>
      <c r="W808" s="1">
        <f t="shared" si="544"/>
        <v>0</v>
      </c>
      <c r="X808" s="1">
        <f t="shared" si="544"/>
        <v>0</v>
      </c>
      <c r="Y808" s="1">
        <f t="shared" si="544"/>
        <v>0</v>
      </c>
      <c r="Z808" s="1">
        <f t="shared" si="544"/>
        <v>0</v>
      </c>
      <c r="AA808" s="1">
        <f t="shared" si="544"/>
        <v>0</v>
      </c>
      <c r="AB808" s="1">
        <f t="shared" si="544"/>
        <v>0</v>
      </c>
      <c r="AC808" s="1">
        <f t="shared" si="544"/>
        <v>0</v>
      </c>
      <c r="AD808" s="1">
        <f t="shared" si="544"/>
        <v>0</v>
      </c>
      <c r="AE808" s="1">
        <f t="shared" si="544"/>
        <v>0</v>
      </c>
      <c r="AF808" s="1">
        <f t="shared" si="544"/>
        <v>0</v>
      </c>
      <c r="AG808" s="1">
        <f t="shared" si="544"/>
        <v>0</v>
      </c>
      <c r="AH808" s="1">
        <f t="shared" si="544"/>
        <v>0</v>
      </c>
      <c r="AI808" s="1">
        <f t="shared" si="544"/>
        <v>0</v>
      </c>
      <c r="AJ808" s="1">
        <f t="shared" si="544"/>
        <v>0</v>
      </c>
      <c r="AK808" s="1">
        <f t="shared" si="544"/>
        <v>0</v>
      </c>
      <c r="AL808" s="1">
        <f t="shared" si="544"/>
        <v>0</v>
      </c>
      <c r="AM808" s="1">
        <f t="shared" si="544"/>
        <v>0</v>
      </c>
      <c r="AN808" s="1">
        <f t="shared" si="544"/>
        <v>-482857.14285714284</v>
      </c>
      <c r="AO808" s="1">
        <f t="shared" si="544"/>
        <v>0</v>
      </c>
      <c r="AP808" s="1">
        <f t="shared" si="544"/>
        <v>0</v>
      </c>
      <c r="AQ808" s="1">
        <f t="shared" si="544"/>
        <v>927593.98496240599</v>
      </c>
      <c r="AR808" s="1">
        <f t="shared" si="544"/>
        <v>0</v>
      </c>
      <c r="AS808" s="1">
        <f t="shared" si="544"/>
        <v>0</v>
      </c>
      <c r="AT808" s="1">
        <f t="shared" si="544"/>
        <v>-444736.84210526315</v>
      </c>
      <c r="AU808" s="1">
        <f t="shared" si="544"/>
        <v>0</v>
      </c>
      <c r="AV808" s="1">
        <f t="shared" si="544"/>
        <v>0</v>
      </c>
      <c r="AW808" s="1">
        <f t="shared" si="544"/>
        <v>0</v>
      </c>
      <c r="AX808" s="1">
        <f t="shared" si="544"/>
        <v>0</v>
      </c>
    </row>
    <row r="809" spans="2:50" hidden="1">
      <c r="B809" s="7"/>
      <c r="F809" s="1">
        <v>-2.2351741790771484E-7</v>
      </c>
      <c r="G809" s="55">
        <f t="shared" si="516"/>
        <v>-2.2351741790771484E-7</v>
      </c>
      <c r="H809" s="55"/>
      <c r="I809" s="55"/>
      <c r="J809" s="55"/>
      <c r="K809" s="55"/>
      <c r="O809" s="1">
        <f t="shared" ref="O809:AX809" si="545">+O596</f>
        <v>0</v>
      </c>
      <c r="P809" s="1">
        <f t="shared" si="545"/>
        <v>0</v>
      </c>
      <c r="Q809" s="1">
        <f t="shared" si="545"/>
        <v>0</v>
      </c>
      <c r="R809" s="1">
        <f t="shared" si="545"/>
        <v>0</v>
      </c>
      <c r="S809" s="1">
        <f t="shared" si="545"/>
        <v>0</v>
      </c>
      <c r="T809" s="1">
        <f t="shared" si="545"/>
        <v>0</v>
      </c>
      <c r="U809" s="1">
        <f t="shared" si="545"/>
        <v>0</v>
      </c>
      <c r="V809" s="1">
        <f t="shared" si="545"/>
        <v>0</v>
      </c>
      <c r="W809" s="1">
        <f t="shared" si="545"/>
        <v>0</v>
      </c>
      <c r="X809" s="1">
        <f t="shared" si="545"/>
        <v>0</v>
      </c>
      <c r="Y809" s="1">
        <f t="shared" si="545"/>
        <v>0</v>
      </c>
      <c r="Z809" s="1">
        <f t="shared" si="545"/>
        <v>0</v>
      </c>
      <c r="AA809" s="1">
        <f t="shared" si="545"/>
        <v>0</v>
      </c>
      <c r="AB809" s="1">
        <f t="shared" si="545"/>
        <v>0</v>
      </c>
      <c r="AC809" s="1">
        <f t="shared" si="545"/>
        <v>0</v>
      </c>
      <c r="AD809" s="1">
        <f t="shared" si="545"/>
        <v>0</v>
      </c>
      <c r="AE809" s="1">
        <f t="shared" si="545"/>
        <v>0</v>
      </c>
      <c r="AF809" s="1">
        <f t="shared" si="545"/>
        <v>0</v>
      </c>
      <c r="AG809" s="1">
        <f t="shared" si="545"/>
        <v>0</v>
      </c>
      <c r="AH809" s="1">
        <f t="shared" si="545"/>
        <v>0</v>
      </c>
      <c r="AI809" s="1">
        <f t="shared" si="545"/>
        <v>0</v>
      </c>
      <c r="AJ809" s="1">
        <f t="shared" si="545"/>
        <v>0</v>
      </c>
      <c r="AK809" s="1">
        <f t="shared" si="545"/>
        <v>0</v>
      </c>
      <c r="AL809" s="1">
        <f t="shared" si="545"/>
        <v>0</v>
      </c>
      <c r="AM809" s="1">
        <f t="shared" si="545"/>
        <v>22657959.183673471</v>
      </c>
      <c r="AN809" s="1">
        <f t="shared" si="545"/>
        <v>0</v>
      </c>
      <c r="AO809" s="1">
        <f t="shared" si="545"/>
        <v>26434285714.285713</v>
      </c>
      <c r="AP809" s="1">
        <f t="shared" si="545"/>
        <v>-3436352.5354740247</v>
      </c>
      <c r="AQ809" s="1">
        <f t="shared" si="545"/>
        <v>0</v>
      </c>
      <c r="AR809" s="1">
        <f t="shared" si="545"/>
        <v>101563308270.6767</v>
      </c>
      <c r="AS809" s="1">
        <f t="shared" si="545"/>
        <v>-19221606.648199446</v>
      </c>
      <c r="AT809" s="1">
        <f t="shared" si="545"/>
        <v>0</v>
      </c>
      <c r="AU809" s="1">
        <f t="shared" si="545"/>
        <v>24347368421.052631</v>
      </c>
      <c r="AV809" s="1">
        <f t="shared" si="545"/>
        <v>0</v>
      </c>
      <c r="AW809" s="1">
        <f t="shared" si="545"/>
        <v>0</v>
      </c>
      <c r="AX809" s="1">
        <f t="shared" si="545"/>
        <v>0</v>
      </c>
    </row>
    <row r="810" spans="2:50" hidden="1">
      <c r="B810" s="7"/>
      <c r="F810" s="1">
        <v>-4.6566128730773926E-10</v>
      </c>
      <c r="G810" s="55">
        <f t="shared" si="516"/>
        <v>-4.6566128730773926E-10</v>
      </c>
      <c r="H810" s="55"/>
      <c r="I810" s="55"/>
      <c r="J810" s="55"/>
      <c r="K810" s="55"/>
      <c r="O810" s="1">
        <f t="shared" ref="O810:AX810" si="546">+O597</f>
        <v>-42753.619729795973</v>
      </c>
      <c r="P810" s="1">
        <f t="shared" si="546"/>
        <v>-21376.809864897987</v>
      </c>
      <c r="Q810" s="1">
        <f t="shared" si="546"/>
        <v>0</v>
      </c>
      <c r="R810" s="1">
        <f t="shared" si="546"/>
        <v>-71250</v>
      </c>
      <c r="S810" s="1">
        <f t="shared" si="546"/>
        <v>0</v>
      </c>
      <c r="T810" s="1">
        <f t="shared" si="546"/>
        <v>0</v>
      </c>
      <c r="U810" s="1">
        <f t="shared" si="546"/>
        <v>-44035.354113345304</v>
      </c>
      <c r="V810" s="1">
        <f t="shared" si="546"/>
        <v>20916.793203839017</v>
      </c>
      <c r="W810" s="1">
        <f t="shared" si="546"/>
        <v>0</v>
      </c>
      <c r="X810" s="1">
        <f t="shared" si="546"/>
        <v>0</v>
      </c>
      <c r="Y810" s="1">
        <f t="shared" si="546"/>
        <v>0</v>
      </c>
      <c r="Z810" s="1">
        <f t="shared" si="546"/>
        <v>0</v>
      </c>
      <c r="AA810" s="1">
        <f t="shared" si="546"/>
        <v>0</v>
      </c>
      <c r="AB810" s="1">
        <f t="shared" si="546"/>
        <v>0</v>
      </c>
      <c r="AC810" s="1">
        <f t="shared" si="546"/>
        <v>0</v>
      </c>
      <c r="AD810" s="1">
        <f t="shared" si="546"/>
        <v>0</v>
      </c>
      <c r="AE810" s="1">
        <f t="shared" si="546"/>
        <v>0</v>
      </c>
      <c r="AF810" s="1">
        <f t="shared" si="546"/>
        <v>0</v>
      </c>
      <c r="AG810" s="1">
        <f t="shared" si="546"/>
        <v>0</v>
      </c>
      <c r="AH810" s="1">
        <f t="shared" si="546"/>
        <v>0</v>
      </c>
      <c r="AI810" s="1">
        <f t="shared" si="546"/>
        <v>0</v>
      </c>
      <c r="AJ810" s="1">
        <f t="shared" si="546"/>
        <v>0</v>
      </c>
      <c r="AK810" s="1">
        <f t="shared" si="546"/>
        <v>0</v>
      </c>
      <c r="AL810" s="1">
        <f t="shared" si="546"/>
        <v>0</v>
      </c>
      <c r="AM810" s="1">
        <f t="shared" si="546"/>
        <v>0</v>
      </c>
      <c r="AN810" s="1">
        <f t="shared" si="546"/>
        <v>0</v>
      </c>
      <c r="AO810" s="1">
        <f t="shared" si="546"/>
        <v>0</v>
      </c>
      <c r="AP810" s="1">
        <f t="shared" si="546"/>
        <v>-10116.635077999708</v>
      </c>
      <c r="AQ810" s="1">
        <f t="shared" si="546"/>
        <v>0</v>
      </c>
      <c r="AR810" s="1">
        <f t="shared" si="546"/>
        <v>-19221606.648199446</v>
      </c>
      <c r="AS810" s="1">
        <f t="shared" si="546"/>
        <v>170324.04642114099</v>
      </c>
      <c r="AT810" s="1">
        <f t="shared" si="546"/>
        <v>460.01666105896948</v>
      </c>
      <c r="AU810" s="1">
        <f t="shared" si="546"/>
        <v>-10547856.648199446</v>
      </c>
      <c r="AV810" s="1">
        <f t="shared" si="546"/>
        <v>-2168.4375</v>
      </c>
      <c r="AW810" s="1">
        <f t="shared" si="546"/>
        <v>0</v>
      </c>
      <c r="AX810" s="1">
        <f t="shared" si="546"/>
        <v>0</v>
      </c>
    </row>
    <row r="811" spans="2:50" hidden="1">
      <c r="B811" s="7"/>
      <c r="F811" s="1">
        <v>-9.3132257461547852E-10</v>
      </c>
      <c r="G811" s="55">
        <f t="shared" si="516"/>
        <v>-9.3132257461547852E-10</v>
      </c>
      <c r="H811" s="55"/>
      <c r="I811" s="55"/>
      <c r="J811" s="55"/>
      <c r="K811" s="55"/>
      <c r="O811" s="1">
        <f t="shared" ref="O811:AX811" si="547">+O598</f>
        <v>-21376.809864897987</v>
      </c>
      <c r="P811" s="1">
        <f t="shared" si="547"/>
        <v>-10688.404932448993</v>
      </c>
      <c r="Q811" s="1">
        <f t="shared" si="547"/>
        <v>0</v>
      </c>
      <c r="R811" s="1">
        <f t="shared" si="547"/>
        <v>0</v>
      </c>
      <c r="S811" s="1">
        <f t="shared" si="547"/>
        <v>0</v>
      </c>
      <c r="T811" s="1">
        <f t="shared" si="547"/>
        <v>0</v>
      </c>
      <c r="U811" s="1">
        <f t="shared" si="547"/>
        <v>20916.793203839017</v>
      </c>
      <c r="V811" s="1">
        <f t="shared" si="547"/>
        <v>-9935.4767718235325</v>
      </c>
      <c r="W811" s="1">
        <f t="shared" si="547"/>
        <v>0</v>
      </c>
      <c r="X811" s="1">
        <f t="shared" si="547"/>
        <v>0</v>
      </c>
      <c r="Y811" s="1">
        <f t="shared" si="547"/>
        <v>0</v>
      </c>
      <c r="Z811" s="1">
        <f t="shared" si="547"/>
        <v>0</v>
      </c>
      <c r="AA811" s="1">
        <f t="shared" si="547"/>
        <v>0</v>
      </c>
      <c r="AB811" s="1">
        <f t="shared" si="547"/>
        <v>0</v>
      </c>
      <c r="AC811" s="1">
        <f t="shared" si="547"/>
        <v>0</v>
      </c>
      <c r="AD811" s="1">
        <f t="shared" si="547"/>
        <v>0</v>
      </c>
      <c r="AE811" s="1">
        <f t="shared" si="547"/>
        <v>0</v>
      </c>
      <c r="AF811" s="1">
        <f t="shared" si="547"/>
        <v>0</v>
      </c>
      <c r="AG811" s="1">
        <f t="shared" si="547"/>
        <v>0</v>
      </c>
      <c r="AH811" s="1">
        <f t="shared" si="547"/>
        <v>0</v>
      </c>
      <c r="AI811" s="1">
        <f t="shared" si="547"/>
        <v>0</v>
      </c>
      <c r="AJ811" s="1">
        <f t="shared" si="547"/>
        <v>0</v>
      </c>
      <c r="AK811" s="1">
        <f t="shared" si="547"/>
        <v>0</v>
      </c>
      <c r="AL811" s="1">
        <f t="shared" si="547"/>
        <v>0</v>
      </c>
      <c r="AM811" s="1">
        <f t="shared" si="547"/>
        <v>0</v>
      </c>
      <c r="AN811" s="1">
        <f t="shared" si="547"/>
        <v>0</v>
      </c>
      <c r="AO811" s="1">
        <f t="shared" si="547"/>
        <v>0</v>
      </c>
      <c r="AP811" s="1">
        <f t="shared" si="547"/>
        <v>0</v>
      </c>
      <c r="AQ811" s="1">
        <f t="shared" si="547"/>
        <v>-444736.84210526315</v>
      </c>
      <c r="AR811" s="1">
        <f t="shared" si="547"/>
        <v>0</v>
      </c>
      <c r="AS811" s="1">
        <f t="shared" si="547"/>
        <v>460.01666105896948</v>
      </c>
      <c r="AT811" s="1">
        <f t="shared" si="547"/>
        <v>887860.72380953562</v>
      </c>
      <c r="AU811" s="1">
        <f t="shared" si="547"/>
        <v>0</v>
      </c>
      <c r="AV811" s="1">
        <f t="shared" si="547"/>
        <v>0</v>
      </c>
      <c r="AW811" s="1">
        <f t="shared" si="547"/>
        <v>-422500</v>
      </c>
      <c r="AX811" s="1">
        <f t="shared" si="547"/>
        <v>0</v>
      </c>
    </row>
    <row r="812" spans="2:50" hidden="1">
      <c r="B812" s="7"/>
      <c r="F812" s="1">
        <v>-1.7881393432617188E-7</v>
      </c>
      <c r="G812" s="55">
        <f t="shared" si="516"/>
        <v>-1.7881393432617188E-7</v>
      </c>
      <c r="H812" s="55"/>
      <c r="I812" s="55"/>
      <c r="J812" s="55"/>
      <c r="K812" s="55"/>
      <c r="O812" s="1">
        <f t="shared" ref="O812:AX812" si="548">+O599</f>
        <v>0</v>
      </c>
      <c r="P812" s="1">
        <f t="shared" si="548"/>
        <v>0</v>
      </c>
      <c r="Q812" s="1">
        <f t="shared" si="548"/>
        <v>0</v>
      </c>
      <c r="R812" s="1">
        <f t="shared" si="548"/>
        <v>0</v>
      </c>
      <c r="S812" s="1">
        <f t="shared" si="548"/>
        <v>0</v>
      </c>
      <c r="T812" s="1">
        <f t="shared" si="548"/>
        <v>0</v>
      </c>
      <c r="U812" s="1">
        <f t="shared" si="548"/>
        <v>0</v>
      </c>
      <c r="V812" s="1">
        <f t="shared" si="548"/>
        <v>0</v>
      </c>
      <c r="W812" s="1">
        <f t="shared" si="548"/>
        <v>0</v>
      </c>
      <c r="X812" s="1">
        <f t="shared" si="548"/>
        <v>0</v>
      </c>
      <c r="Y812" s="1">
        <f t="shared" si="548"/>
        <v>0</v>
      </c>
      <c r="Z812" s="1">
        <f t="shared" si="548"/>
        <v>0</v>
      </c>
      <c r="AA812" s="1">
        <f t="shared" si="548"/>
        <v>0</v>
      </c>
      <c r="AB812" s="1">
        <f t="shared" si="548"/>
        <v>0</v>
      </c>
      <c r="AC812" s="1">
        <f t="shared" si="548"/>
        <v>0</v>
      </c>
      <c r="AD812" s="1">
        <f t="shared" si="548"/>
        <v>0</v>
      </c>
      <c r="AE812" s="1">
        <f t="shared" si="548"/>
        <v>0</v>
      </c>
      <c r="AF812" s="1">
        <f t="shared" si="548"/>
        <v>0</v>
      </c>
      <c r="AG812" s="1">
        <f t="shared" si="548"/>
        <v>0</v>
      </c>
      <c r="AH812" s="1">
        <f t="shared" si="548"/>
        <v>0</v>
      </c>
      <c r="AI812" s="1">
        <f t="shared" si="548"/>
        <v>0</v>
      </c>
      <c r="AJ812" s="1">
        <f t="shared" si="548"/>
        <v>0</v>
      </c>
      <c r="AK812" s="1">
        <f t="shared" si="548"/>
        <v>0</v>
      </c>
      <c r="AL812" s="1">
        <f t="shared" si="548"/>
        <v>0</v>
      </c>
      <c r="AM812" s="1">
        <f t="shared" si="548"/>
        <v>0</v>
      </c>
      <c r="AN812" s="1">
        <f t="shared" si="548"/>
        <v>0</v>
      </c>
      <c r="AO812" s="1">
        <f t="shared" si="548"/>
        <v>0</v>
      </c>
      <c r="AP812" s="1">
        <f t="shared" si="548"/>
        <v>19221606.648199446</v>
      </c>
      <c r="AQ812" s="1">
        <f t="shared" si="548"/>
        <v>0</v>
      </c>
      <c r="AR812" s="1">
        <f t="shared" si="548"/>
        <v>24347368421.052631</v>
      </c>
      <c r="AS812" s="1">
        <f t="shared" si="548"/>
        <v>-10547856.648199446</v>
      </c>
      <c r="AT812" s="1">
        <f t="shared" si="548"/>
        <v>0</v>
      </c>
      <c r="AU812" s="1">
        <f t="shared" si="548"/>
        <v>83389736842.105255</v>
      </c>
      <c r="AV812" s="1">
        <f t="shared" si="548"/>
        <v>-8673750</v>
      </c>
      <c r="AW812" s="1">
        <f t="shared" si="548"/>
        <v>0</v>
      </c>
      <c r="AX812" s="1">
        <f t="shared" si="548"/>
        <v>0</v>
      </c>
    </row>
    <row r="813" spans="2:50" hidden="1">
      <c r="B813" s="7"/>
      <c r="C813" s="1" t="s">
        <v>260</v>
      </c>
      <c r="F813" s="1">
        <v>-1916.4551995156144</v>
      </c>
      <c r="G813" s="55">
        <f t="shared" si="516"/>
        <v>-1916.4551995156144</v>
      </c>
      <c r="H813" s="55"/>
      <c r="I813" s="55"/>
      <c r="J813" s="55"/>
      <c r="K813" s="55"/>
      <c r="O813" s="1">
        <f t="shared" ref="O813:AX813" si="549">+O600</f>
        <v>0</v>
      </c>
      <c r="P813" s="1">
        <f t="shared" si="549"/>
        <v>0</v>
      </c>
      <c r="Q813" s="1">
        <f t="shared" si="549"/>
        <v>0</v>
      </c>
      <c r="R813" s="1">
        <f t="shared" si="549"/>
        <v>0</v>
      </c>
      <c r="S813" s="1">
        <f t="shared" si="549"/>
        <v>0</v>
      </c>
      <c r="T813" s="1">
        <f t="shared" si="549"/>
        <v>0</v>
      </c>
      <c r="U813" s="1">
        <f t="shared" si="549"/>
        <v>0</v>
      </c>
      <c r="V813" s="1">
        <f t="shared" si="549"/>
        <v>0</v>
      </c>
      <c r="W813" s="1">
        <f t="shared" si="549"/>
        <v>0</v>
      </c>
      <c r="X813" s="1">
        <f t="shared" si="549"/>
        <v>0</v>
      </c>
      <c r="Y813" s="1">
        <f t="shared" si="549"/>
        <v>0</v>
      </c>
      <c r="Z813" s="1">
        <f t="shared" si="549"/>
        <v>0</v>
      </c>
      <c r="AA813" s="1">
        <f t="shared" si="549"/>
        <v>0</v>
      </c>
      <c r="AB813" s="1">
        <f t="shared" si="549"/>
        <v>0</v>
      </c>
      <c r="AC813" s="1">
        <f t="shared" si="549"/>
        <v>0</v>
      </c>
      <c r="AD813" s="1">
        <f t="shared" si="549"/>
        <v>0</v>
      </c>
      <c r="AE813" s="1">
        <f t="shared" si="549"/>
        <v>0</v>
      </c>
      <c r="AF813" s="1">
        <f t="shared" si="549"/>
        <v>0</v>
      </c>
      <c r="AG813" s="1">
        <f t="shared" si="549"/>
        <v>0</v>
      </c>
      <c r="AH813" s="1">
        <f t="shared" si="549"/>
        <v>0</v>
      </c>
      <c r="AI813" s="1">
        <f t="shared" si="549"/>
        <v>0</v>
      </c>
      <c r="AJ813" s="1">
        <f t="shared" si="549"/>
        <v>0</v>
      </c>
      <c r="AK813" s="1">
        <f t="shared" si="549"/>
        <v>0</v>
      </c>
      <c r="AL813" s="1">
        <f t="shared" si="549"/>
        <v>0</v>
      </c>
      <c r="AM813" s="1">
        <f t="shared" si="549"/>
        <v>0</v>
      </c>
      <c r="AN813" s="1">
        <f t="shared" si="549"/>
        <v>0</v>
      </c>
      <c r="AO813" s="1">
        <f t="shared" si="549"/>
        <v>0</v>
      </c>
      <c r="AP813" s="1">
        <f t="shared" si="549"/>
        <v>0</v>
      </c>
      <c r="AQ813" s="1">
        <f t="shared" si="549"/>
        <v>0</v>
      </c>
      <c r="AR813" s="1">
        <f t="shared" si="549"/>
        <v>0</v>
      </c>
      <c r="AS813" s="1">
        <f t="shared" si="549"/>
        <v>-2168.4375</v>
      </c>
      <c r="AT813" s="1">
        <f t="shared" si="549"/>
        <v>0</v>
      </c>
      <c r="AU813" s="1">
        <f t="shared" si="549"/>
        <v>-8673750</v>
      </c>
      <c r="AV813" s="1">
        <f t="shared" si="549"/>
        <v>2168.4375</v>
      </c>
      <c r="AW813" s="1">
        <f t="shared" si="549"/>
        <v>0</v>
      </c>
      <c r="AX813" s="1">
        <f t="shared" si="549"/>
        <v>0</v>
      </c>
    </row>
    <row r="814" spans="2:50" hidden="1">
      <c r="B814" s="7"/>
      <c r="C814" s="1" t="s">
        <v>261</v>
      </c>
      <c r="F814" s="1">
        <v>1626500.0000000012</v>
      </c>
      <c r="G814" s="55">
        <f t="shared" si="516"/>
        <v>1626500.0000000012</v>
      </c>
      <c r="H814" s="55"/>
      <c r="I814" s="55"/>
      <c r="J814" s="55"/>
      <c r="K814" s="55"/>
      <c r="O814" s="1">
        <f t="shared" ref="O814:AX814" si="550">+O601</f>
        <v>0</v>
      </c>
      <c r="P814" s="1">
        <f t="shared" si="550"/>
        <v>0</v>
      </c>
      <c r="Q814" s="1">
        <f t="shared" si="550"/>
        <v>0</v>
      </c>
      <c r="R814" s="1">
        <f t="shared" si="550"/>
        <v>0</v>
      </c>
      <c r="S814" s="1">
        <f t="shared" si="550"/>
        <v>0</v>
      </c>
      <c r="T814" s="1">
        <f t="shared" si="550"/>
        <v>0</v>
      </c>
      <c r="U814" s="1">
        <f t="shared" si="550"/>
        <v>0</v>
      </c>
      <c r="V814" s="1">
        <f t="shared" si="550"/>
        <v>0</v>
      </c>
      <c r="W814" s="1">
        <f t="shared" si="550"/>
        <v>0</v>
      </c>
      <c r="X814" s="1">
        <f t="shared" si="550"/>
        <v>0</v>
      </c>
      <c r="Y814" s="1">
        <f t="shared" si="550"/>
        <v>0</v>
      </c>
      <c r="Z814" s="1">
        <f t="shared" si="550"/>
        <v>0</v>
      </c>
      <c r="AA814" s="1">
        <f t="shared" si="550"/>
        <v>0</v>
      </c>
      <c r="AB814" s="1">
        <f t="shared" si="550"/>
        <v>0</v>
      </c>
      <c r="AC814" s="1">
        <f t="shared" si="550"/>
        <v>0</v>
      </c>
      <c r="AD814" s="1">
        <f t="shared" si="550"/>
        <v>0</v>
      </c>
      <c r="AE814" s="1">
        <f t="shared" si="550"/>
        <v>0</v>
      </c>
      <c r="AF814" s="1">
        <f t="shared" si="550"/>
        <v>0</v>
      </c>
      <c r="AG814" s="1">
        <f t="shared" si="550"/>
        <v>0</v>
      </c>
      <c r="AH814" s="1">
        <f t="shared" si="550"/>
        <v>0</v>
      </c>
      <c r="AI814" s="1">
        <f t="shared" si="550"/>
        <v>0</v>
      </c>
      <c r="AJ814" s="1">
        <f t="shared" si="550"/>
        <v>0</v>
      </c>
      <c r="AK814" s="1">
        <f t="shared" si="550"/>
        <v>0</v>
      </c>
      <c r="AL814" s="1">
        <f t="shared" si="550"/>
        <v>0</v>
      </c>
      <c r="AM814" s="1">
        <f t="shared" si="550"/>
        <v>0</v>
      </c>
      <c r="AN814" s="1">
        <f t="shared" si="550"/>
        <v>0</v>
      </c>
      <c r="AO814" s="1">
        <f t="shared" si="550"/>
        <v>0</v>
      </c>
      <c r="AP814" s="1">
        <f t="shared" si="550"/>
        <v>0</v>
      </c>
      <c r="AQ814" s="1">
        <f t="shared" si="550"/>
        <v>0</v>
      </c>
      <c r="AR814" s="1">
        <f t="shared" si="550"/>
        <v>0</v>
      </c>
      <c r="AS814" s="1">
        <f t="shared" si="550"/>
        <v>0</v>
      </c>
      <c r="AT814" s="1">
        <f t="shared" si="550"/>
        <v>-422500</v>
      </c>
      <c r="AU814" s="1">
        <f t="shared" si="550"/>
        <v>0</v>
      </c>
      <c r="AV814" s="1">
        <f t="shared" si="550"/>
        <v>0</v>
      </c>
      <c r="AW814" s="1">
        <f t="shared" si="550"/>
        <v>422500</v>
      </c>
      <c r="AX814" s="1">
        <f t="shared" si="550"/>
        <v>0</v>
      </c>
    </row>
    <row r="815" spans="2:50" hidden="1">
      <c r="B815" s="7"/>
      <c r="C815" s="1" t="s">
        <v>262</v>
      </c>
      <c r="F815" s="1">
        <v>0</v>
      </c>
      <c r="G815" s="55">
        <f t="shared" si="516"/>
        <v>0</v>
      </c>
      <c r="H815" s="55"/>
      <c r="I815" s="55"/>
      <c r="J815" s="55"/>
      <c r="K815" s="55"/>
      <c r="O815" s="1">
        <f t="shared" ref="O815:AX815" si="551">+O602</f>
        <v>0</v>
      </c>
      <c r="P815" s="1">
        <f t="shared" si="551"/>
        <v>0</v>
      </c>
      <c r="Q815" s="1">
        <f t="shared" si="551"/>
        <v>0</v>
      </c>
      <c r="R815" s="1">
        <f t="shared" si="551"/>
        <v>0</v>
      </c>
      <c r="S815" s="1">
        <f t="shared" si="551"/>
        <v>0</v>
      </c>
      <c r="T815" s="1">
        <f t="shared" si="551"/>
        <v>0</v>
      </c>
      <c r="U815" s="1">
        <f t="shared" si="551"/>
        <v>0</v>
      </c>
      <c r="V815" s="1">
        <f t="shared" si="551"/>
        <v>0</v>
      </c>
      <c r="W815" s="1">
        <f t="shared" si="551"/>
        <v>0</v>
      </c>
      <c r="X815" s="1">
        <f t="shared" si="551"/>
        <v>0</v>
      </c>
      <c r="Y815" s="1">
        <f t="shared" si="551"/>
        <v>0</v>
      </c>
      <c r="Z815" s="1">
        <f t="shared" si="551"/>
        <v>0</v>
      </c>
      <c r="AA815" s="1">
        <f t="shared" si="551"/>
        <v>0</v>
      </c>
      <c r="AB815" s="1">
        <f t="shared" si="551"/>
        <v>0</v>
      </c>
      <c r="AC815" s="1">
        <f t="shared" si="551"/>
        <v>0</v>
      </c>
      <c r="AD815" s="1">
        <f t="shared" si="551"/>
        <v>0</v>
      </c>
      <c r="AE815" s="1">
        <f t="shared" si="551"/>
        <v>0</v>
      </c>
      <c r="AF815" s="1">
        <f t="shared" si="551"/>
        <v>0</v>
      </c>
      <c r="AG815" s="1">
        <f t="shared" si="551"/>
        <v>0</v>
      </c>
      <c r="AH815" s="1">
        <f t="shared" si="551"/>
        <v>0</v>
      </c>
      <c r="AI815" s="1">
        <f t="shared" si="551"/>
        <v>0</v>
      </c>
      <c r="AJ815" s="1">
        <f t="shared" si="551"/>
        <v>0</v>
      </c>
      <c r="AK815" s="1">
        <f t="shared" si="551"/>
        <v>0</v>
      </c>
      <c r="AL815" s="1">
        <f t="shared" si="551"/>
        <v>0</v>
      </c>
      <c r="AM815" s="1">
        <f t="shared" si="551"/>
        <v>0</v>
      </c>
      <c r="AN815" s="1">
        <f t="shared" si="551"/>
        <v>0</v>
      </c>
      <c r="AO815" s="1">
        <f t="shared" si="551"/>
        <v>0</v>
      </c>
      <c r="AP815" s="1">
        <f t="shared" si="551"/>
        <v>0</v>
      </c>
      <c r="AQ815" s="1">
        <f t="shared" si="551"/>
        <v>0</v>
      </c>
      <c r="AR815" s="1">
        <f t="shared" si="551"/>
        <v>0</v>
      </c>
      <c r="AS815" s="1">
        <f t="shared" si="551"/>
        <v>0</v>
      </c>
      <c r="AT815" s="1">
        <f t="shared" si="551"/>
        <v>0</v>
      </c>
      <c r="AU815" s="1">
        <f t="shared" si="551"/>
        <v>0</v>
      </c>
      <c r="AV815" s="1">
        <f t="shared" si="551"/>
        <v>0</v>
      </c>
      <c r="AW815" s="1">
        <f t="shared" si="551"/>
        <v>0</v>
      </c>
      <c r="AX815" s="1">
        <f t="shared" si="551"/>
        <v>0</v>
      </c>
    </row>
    <row r="816" spans="2:50" hidden="1">
      <c r="B816" s="7"/>
    </row>
  </sheetData>
  <sheetProtection algorithmName="SHA-512" hashValue="FEA1ppqfvIBX2xIrNb33ebovQyrKR3NFS2ecD0EAgZePwwFK3zvN+WPkodeCCNdf6VLk6SNp8rLHpSNIfa/rig==" saltValue="qBJj3mklsAzArtSwdTBmbg==" spinCount="100000" sheet="1" objects="1" scenarios="1"/>
  <mergeCells count="2949">
    <mergeCell ref="BX2:CA2"/>
    <mergeCell ref="BL3:BL25"/>
    <mergeCell ref="BM3:BT3"/>
    <mergeCell ref="BU3:BW3"/>
    <mergeCell ref="BX3:CA3"/>
    <mergeCell ref="BM4:BT4"/>
    <mergeCell ref="BU4:BW4"/>
    <mergeCell ref="BX4:CA4"/>
    <mergeCell ref="BM5:BT5"/>
    <mergeCell ref="BU5:BW5"/>
    <mergeCell ref="R32:S32"/>
    <mergeCell ref="H34:I34"/>
    <mergeCell ref="R41:S41"/>
    <mergeCell ref="H43:I43"/>
    <mergeCell ref="BM2:BT2"/>
    <mergeCell ref="BU2:BW2"/>
    <mergeCell ref="BM11:BT11"/>
    <mergeCell ref="BU11:BW11"/>
    <mergeCell ref="BM14:BT14"/>
    <mergeCell ref="BU14:BW14"/>
    <mergeCell ref="H7:I7"/>
    <mergeCell ref="R5:S5"/>
    <mergeCell ref="R14:S14"/>
    <mergeCell ref="H16:I16"/>
    <mergeCell ref="R23:S23"/>
    <mergeCell ref="H25:I25"/>
    <mergeCell ref="K18:K19"/>
    <mergeCell ref="L18:L19"/>
    <mergeCell ref="R18:T18"/>
    <mergeCell ref="K23:K24"/>
    <mergeCell ref="BX8:CA8"/>
    <mergeCell ref="BM9:BT9"/>
    <mergeCell ref="BU9:BW9"/>
    <mergeCell ref="BX9:CA9"/>
    <mergeCell ref="BM10:BT10"/>
    <mergeCell ref="BU10:BW10"/>
    <mergeCell ref="BX10:CA10"/>
    <mergeCell ref="BX5:CA5"/>
    <mergeCell ref="BC6:BI16"/>
    <mergeCell ref="BM6:BT6"/>
    <mergeCell ref="BU6:BW6"/>
    <mergeCell ref="BX6:CA6"/>
    <mergeCell ref="BM7:BT7"/>
    <mergeCell ref="BU7:BW7"/>
    <mergeCell ref="BX7:CA7"/>
    <mergeCell ref="BM8:BT8"/>
    <mergeCell ref="BU8:BW8"/>
    <mergeCell ref="BM17:BT17"/>
    <mergeCell ref="BU17:BW17"/>
    <mergeCell ref="BX17:CA17"/>
    <mergeCell ref="BM18:BT18"/>
    <mergeCell ref="BU18:BW18"/>
    <mergeCell ref="BX18:CA18"/>
    <mergeCell ref="BX14:CA14"/>
    <mergeCell ref="BM15:BT15"/>
    <mergeCell ref="BU15:BW15"/>
    <mergeCell ref="BX15:CA15"/>
    <mergeCell ref="BM16:BT16"/>
    <mergeCell ref="BU16:BW16"/>
    <mergeCell ref="BX16:CA16"/>
    <mergeCell ref="BX11:CA11"/>
    <mergeCell ref="BM12:BT12"/>
    <mergeCell ref="BU12:BW12"/>
    <mergeCell ref="BX12:CA12"/>
    <mergeCell ref="BM13:BT13"/>
    <mergeCell ref="BU13:BW13"/>
    <mergeCell ref="BX13:CA13"/>
    <mergeCell ref="BM23:BT23"/>
    <mergeCell ref="BU23:BW23"/>
    <mergeCell ref="BX23:CA23"/>
    <mergeCell ref="BM24:BT24"/>
    <mergeCell ref="BU24:BW24"/>
    <mergeCell ref="BX24:CA24"/>
    <mergeCell ref="BM21:BT21"/>
    <mergeCell ref="BU21:BW21"/>
    <mergeCell ref="BX21:CA21"/>
    <mergeCell ref="BM22:BT22"/>
    <mergeCell ref="BU22:BW22"/>
    <mergeCell ref="BX22:CA22"/>
    <mergeCell ref="BM19:BT19"/>
    <mergeCell ref="BU19:BW19"/>
    <mergeCell ref="BX19:CA19"/>
    <mergeCell ref="BM20:BT20"/>
    <mergeCell ref="BU20:BW20"/>
    <mergeCell ref="BX20:CA20"/>
    <mergeCell ref="BM30:BT30"/>
    <mergeCell ref="BU30:BW30"/>
    <mergeCell ref="BX30:CA30"/>
    <mergeCell ref="BM31:BT31"/>
    <mergeCell ref="BU31:BW31"/>
    <mergeCell ref="BX31:CA31"/>
    <mergeCell ref="BM28:BT28"/>
    <mergeCell ref="BU28:BW28"/>
    <mergeCell ref="BX28:CA28"/>
    <mergeCell ref="BM29:BT29"/>
    <mergeCell ref="BU29:BW29"/>
    <mergeCell ref="BX29:CA29"/>
    <mergeCell ref="BM25:BT25"/>
    <mergeCell ref="BU25:BW25"/>
    <mergeCell ref="BX25:CA25"/>
    <mergeCell ref="BL26:BL43"/>
    <mergeCell ref="BM26:BT26"/>
    <mergeCell ref="BU26:BW26"/>
    <mergeCell ref="BX26:CA26"/>
    <mergeCell ref="BM27:BT27"/>
    <mergeCell ref="BU27:BW27"/>
    <mergeCell ref="BX27:CA27"/>
    <mergeCell ref="BM36:BT36"/>
    <mergeCell ref="BU36:BW36"/>
    <mergeCell ref="BX36:CA36"/>
    <mergeCell ref="BM37:BT37"/>
    <mergeCell ref="BU37:BW37"/>
    <mergeCell ref="BX37:CA37"/>
    <mergeCell ref="BM34:BT34"/>
    <mergeCell ref="BU34:BW34"/>
    <mergeCell ref="BX34:CA34"/>
    <mergeCell ref="BM35:BT35"/>
    <mergeCell ref="BU35:BW35"/>
    <mergeCell ref="BX35:CA35"/>
    <mergeCell ref="BM32:BT32"/>
    <mergeCell ref="BU32:BW32"/>
    <mergeCell ref="BX32:CA32"/>
    <mergeCell ref="BM33:BT33"/>
    <mergeCell ref="BU33:BW33"/>
    <mergeCell ref="BX33:CA33"/>
    <mergeCell ref="BM42:BT42"/>
    <mergeCell ref="BU42:BW42"/>
    <mergeCell ref="BX42:CA42"/>
    <mergeCell ref="BM43:BT43"/>
    <mergeCell ref="BU43:BW43"/>
    <mergeCell ref="BX43:CA43"/>
    <mergeCell ref="BM40:BT40"/>
    <mergeCell ref="BU40:BW40"/>
    <mergeCell ref="BX40:CA40"/>
    <mergeCell ref="BM41:BT41"/>
    <mergeCell ref="BU41:BW41"/>
    <mergeCell ref="BX41:CA41"/>
    <mergeCell ref="BM38:BT38"/>
    <mergeCell ref="BU38:BW38"/>
    <mergeCell ref="BX38:CA38"/>
    <mergeCell ref="BM39:BT39"/>
    <mergeCell ref="BU39:BW39"/>
    <mergeCell ref="BX39:CA39"/>
    <mergeCell ref="BM51:BT51"/>
    <mergeCell ref="BU51:BW51"/>
    <mergeCell ref="BX51:CA51"/>
    <mergeCell ref="BM52:BT52"/>
    <mergeCell ref="BU52:BW52"/>
    <mergeCell ref="BX52:CA52"/>
    <mergeCell ref="BM49:BT49"/>
    <mergeCell ref="BU49:BW49"/>
    <mergeCell ref="BX49:CA49"/>
    <mergeCell ref="BM50:BT50"/>
    <mergeCell ref="BU50:BW50"/>
    <mergeCell ref="BX50:CA50"/>
    <mergeCell ref="BM47:BT47"/>
    <mergeCell ref="BU47:BW47"/>
    <mergeCell ref="BX47:CA47"/>
    <mergeCell ref="BM48:BT48"/>
    <mergeCell ref="BU48:BW48"/>
    <mergeCell ref="BX48:CA48"/>
    <mergeCell ref="BM57:BT57"/>
    <mergeCell ref="BU57:BW57"/>
    <mergeCell ref="BX57:CA57"/>
    <mergeCell ref="BM58:BT58"/>
    <mergeCell ref="BU58:BW58"/>
    <mergeCell ref="BX58:CA58"/>
    <mergeCell ref="BM55:BT55"/>
    <mergeCell ref="BU55:BW55"/>
    <mergeCell ref="BX55:CA55"/>
    <mergeCell ref="BM56:BT56"/>
    <mergeCell ref="BU56:BW56"/>
    <mergeCell ref="BX56:CA56"/>
    <mergeCell ref="BM53:BT53"/>
    <mergeCell ref="BU53:BW53"/>
    <mergeCell ref="BX53:CA53"/>
    <mergeCell ref="BM54:BT54"/>
    <mergeCell ref="BU54:BW54"/>
    <mergeCell ref="BX54:CA54"/>
    <mergeCell ref="BM63:BT63"/>
    <mergeCell ref="BU63:BW63"/>
    <mergeCell ref="BX63:CA63"/>
    <mergeCell ref="BM64:BT64"/>
    <mergeCell ref="BU64:BW64"/>
    <mergeCell ref="BX64:CA64"/>
    <mergeCell ref="BM61:BT61"/>
    <mergeCell ref="BU61:BW61"/>
    <mergeCell ref="BX61:CA61"/>
    <mergeCell ref="BM62:BT62"/>
    <mergeCell ref="BU62:BW62"/>
    <mergeCell ref="BX62:CA62"/>
    <mergeCell ref="BM59:BT59"/>
    <mergeCell ref="BU59:BW59"/>
    <mergeCell ref="BX59:CA59"/>
    <mergeCell ref="BM60:BT60"/>
    <mergeCell ref="BU60:BW60"/>
    <mergeCell ref="BX60:CA60"/>
    <mergeCell ref="BM70:BT70"/>
    <mergeCell ref="BU70:BW70"/>
    <mergeCell ref="BX70:CA70"/>
    <mergeCell ref="BM71:BT71"/>
    <mergeCell ref="BU71:BW71"/>
    <mergeCell ref="BX71:CA71"/>
    <mergeCell ref="BM67:BT67"/>
    <mergeCell ref="BU67:BW67"/>
    <mergeCell ref="BX67:CA67"/>
    <mergeCell ref="BL68:BL91"/>
    <mergeCell ref="BM68:BT68"/>
    <mergeCell ref="BU68:BW68"/>
    <mergeCell ref="BX68:CA68"/>
    <mergeCell ref="BM69:BT69"/>
    <mergeCell ref="BU69:BW69"/>
    <mergeCell ref="BX69:CA69"/>
    <mergeCell ref="BM65:BT65"/>
    <mergeCell ref="BU65:BW65"/>
    <mergeCell ref="BX65:CA65"/>
    <mergeCell ref="BM66:BT66"/>
    <mergeCell ref="BU66:BW66"/>
    <mergeCell ref="BX66:CA66"/>
    <mergeCell ref="BL44:BL67"/>
    <mergeCell ref="BM44:BT44"/>
    <mergeCell ref="BU44:BW44"/>
    <mergeCell ref="BX44:CA44"/>
    <mergeCell ref="BM45:BT45"/>
    <mergeCell ref="BU45:BW45"/>
    <mergeCell ref="BX45:CA45"/>
    <mergeCell ref="BM46:BT46"/>
    <mergeCell ref="BU46:BW46"/>
    <mergeCell ref="BX46:CA46"/>
    <mergeCell ref="BM76:BT76"/>
    <mergeCell ref="BU76:BW76"/>
    <mergeCell ref="BX76:CA76"/>
    <mergeCell ref="BM77:BT77"/>
    <mergeCell ref="BU77:BW77"/>
    <mergeCell ref="BX77:CA77"/>
    <mergeCell ref="BM74:BT74"/>
    <mergeCell ref="BU74:BW74"/>
    <mergeCell ref="BX74:CA74"/>
    <mergeCell ref="BM75:BT75"/>
    <mergeCell ref="BU75:BW75"/>
    <mergeCell ref="BX75:CA75"/>
    <mergeCell ref="BM72:BT72"/>
    <mergeCell ref="BU72:BW72"/>
    <mergeCell ref="BX72:CA72"/>
    <mergeCell ref="BM73:BT73"/>
    <mergeCell ref="BU73:BW73"/>
    <mergeCell ref="BX73:CA73"/>
    <mergeCell ref="BM82:BT82"/>
    <mergeCell ref="BU82:BW82"/>
    <mergeCell ref="BX82:CA82"/>
    <mergeCell ref="BM83:BT83"/>
    <mergeCell ref="BU83:BW83"/>
    <mergeCell ref="BX83:CA83"/>
    <mergeCell ref="BM80:BT80"/>
    <mergeCell ref="BU80:BW80"/>
    <mergeCell ref="BX80:CA80"/>
    <mergeCell ref="BM81:BT81"/>
    <mergeCell ref="BU81:BW81"/>
    <mergeCell ref="BX81:CA81"/>
    <mergeCell ref="BM78:BT78"/>
    <mergeCell ref="BU78:BW78"/>
    <mergeCell ref="BX78:CA78"/>
    <mergeCell ref="BM79:BT79"/>
    <mergeCell ref="BU79:BW79"/>
    <mergeCell ref="BX79:CA79"/>
    <mergeCell ref="BM88:BT88"/>
    <mergeCell ref="BU88:BW88"/>
    <mergeCell ref="BX88:CA88"/>
    <mergeCell ref="BM89:BT89"/>
    <mergeCell ref="BU89:BW89"/>
    <mergeCell ref="BX89:CA89"/>
    <mergeCell ref="BM86:BT86"/>
    <mergeCell ref="BU86:BW86"/>
    <mergeCell ref="BX86:CA86"/>
    <mergeCell ref="BM87:BT87"/>
    <mergeCell ref="BU87:BW87"/>
    <mergeCell ref="BX87:CA87"/>
    <mergeCell ref="BM84:BT84"/>
    <mergeCell ref="BU84:BW84"/>
    <mergeCell ref="BX84:CA84"/>
    <mergeCell ref="BM85:BT85"/>
    <mergeCell ref="BU85:BW85"/>
    <mergeCell ref="BX85:CA85"/>
    <mergeCell ref="BM95:BT95"/>
    <mergeCell ref="BU95:BW95"/>
    <mergeCell ref="BX95:CA95"/>
    <mergeCell ref="BM96:BT96"/>
    <mergeCell ref="BU96:BW96"/>
    <mergeCell ref="BX96:CA96"/>
    <mergeCell ref="BL92:BL116"/>
    <mergeCell ref="BM92:BT92"/>
    <mergeCell ref="BU92:BW92"/>
    <mergeCell ref="BX92:CA92"/>
    <mergeCell ref="BM93:BT93"/>
    <mergeCell ref="BU93:BW93"/>
    <mergeCell ref="BX93:CA93"/>
    <mergeCell ref="BM94:BT94"/>
    <mergeCell ref="BU94:BW94"/>
    <mergeCell ref="BX94:CA94"/>
    <mergeCell ref="BM90:BT90"/>
    <mergeCell ref="BU90:BW90"/>
    <mergeCell ref="BX90:CA90"/>
    <mergeCell ref="BM91:BT91"/>
    <mergeCell ref="BU91:BW91"/>
    <mergeCell ref="BX91:CA91"/>
    <mergeCell ref="BM101:BT101"/>
    <mergeCell ref="BU101:BW101"/>
    <mergeCell ref="BX101:CA101"/>
    <mergeCell ref="BM102:BT102"/>
    <mergeCell ref="BU102:BW102"/>
    <mergeCell ref="BX102:CA102"/>
    <mergeCell ref="BM99:BT99"/>
    <mergeCell ref="BU99:BW99"/>
    <mergeCell ref="BX99:CA99"/>
    <mergeCell ref="BM100:BT100"/>
    <mergeCell ref="BU100:BW100"/>
    <mergeCell ref="BX100:CA100"/>
    <mergeCell ref="BM97:BT97"/>
    <mergeCell ref="BU97:BW97"/>
    <mergeCell ref="BX97:CA97"/>
    <mergeCell ref="BM98:BT98"/>
    <mergeCell ref="BU98:BW98"/>
    <mergeCell ref="BX98:CA98"/>
    <mergeCell ref="BU110:BW110"/>
    <mergeCell ref="BX110:CA110"/>
    <mergeCell ref="BM107:BT107"/>
    <mergeCell ref="BU107:BW107"/>
    <mergeCell ref="BX107:CA107"/>
    <mergeCell ref="BM108:BT108"/>
    <mergeCell ref="BU108:BW108"/>
    <mergeCell ref="BX108:CA108"/>
    <mergeCell ref="BM105:BT105"/>
    <mergeCell ref="BU105:BW105"/>
    <mergeCell ref="BX105:CA105"/>
    <mergeCell ref="BM106:BT106"/>
    <mergeCell ref="BU106:BW106"/>
    <mergeCell ref="BX106:CA106"/>
    <mergeCell ref="BM103:BT103"/>
    <mergeCell ref="BU103:BW103"/>
    <mergeCell ref="BX103:CA103"/>
    <mergeCell ref="BM104:BT104"/>
    <mergeCell ref="BU104:BW104"/>
    <mergeCell ref="BX104:CA104"/>
    <mergeCell ref="BM125:BT125"/>
    <mergeCell ref="BU125:BW125"/>
    <mergeCell ref="BX125:CA125"/>
    <mergeCell ref="K9:K10"/>
    <mergeCell ref="L9:L10"/>
    <mergeCell ref="K11:K13"/>
    <mergeCell ref="L11:L13"/>
    <mergeCell ref="K14:K15"/>
    <mergeCell ref="L14:L15"/>
    <mergeCell ref="BM120:BT120"/>
    <mergeCell ref="BM117:BT117"/>
    <mergeCell ref="BU117:BW117"/>
    <mergeCell ref="BX117:CA117"/>
    <mergeCell ref="BM124:BT124"/>
    <mergeCell ref="BU124:BW124"/>
    <mergeCell ref="BX124:CA124"/>
    <mergeCell ref="BU120:BW120"/>
    <mergeCell ref="BX120:CA120"/>
    <mergeCell ref="BM121:BT121"/>
    <mergeCell ref="BU121:BW121"/>
    <mergeCell ref="BM115:BT115"/>
    <mergeCell ref="BU115:BW115"/>
    <mergeCell ref="BX115:CA115"/>
    <mergeCell ref="BM116:BT116"/>
    <mergeCell ref="BU116:BW116"/>
    <mergeCell ref="BX116:CA116"/>
    <mergeCell ref="BM113:BT113"/>
    <mergeCell ref="BU113:BW113"/>
    <mergeCell ref="BX113:CA113"/>
    <mergeCell ref="BM114:BT114"/>
    <mergeCell ref="BU114:BW114"/>
    <mergeCell ref="BX114:CA114"/>
    <mergeCell ref="AP39:AU39"/>
    <mergeCell ref="AL37:AQ37"/>
    <mergeCell ref="AL28:AQ28"/>
    <mergeCell ref="AP30:AU30"/>
    <mergeCell ref="AG31:AL31"/>
    <mergeCell ref="BX121:CA121"/>
    <mergeCell ref="BM122:BT122"/>
    <mergeCell ref="BU122:BW122"/>
    <mergeCell ref="BX122:CA122"/>
    <mergeCell ref="BM123:BT123"/>
    <mergeCell ref="BU123:BW123"/>
    <mergeCell ref="BX123:CA123"/>
    <mergeCell ref="AK7:AP7"/>
    <mergeCell ref="BM118:BT118"/>
    <mergeCell ref="BU118:BW118"/>
    <mergeCell ref="BX118:CA118"/>
    <mergeCell ref="BM119:BT119"/>
    <mergeCell ref="BU119:BW119"/>
    <mergeCell ref="BX119:CA119"/>
    <mergeCell ref="AK16:AP16"/>
    <mergeCell ref="AK25:AP25"/>
    <mergeCell ref="AK34:AP34"/>
    <mergeCell ref="BM111:BT111"/>
    <mergeCell ref="BU111:BW111"/>
    <mergeCell ref="BX111:CA111"/>
    <mergeCell ref="BM112:BT112"/>
    <mergeCell ref="BU112:BW112"/>
    <mergeCell ref="BX112:CA112"/>
    <mergeCell ref="BM109:BT109"/>
    <mergeCell ref="BU109:BW109"/>
    <mergeCell ref="BX109:CA109"/>
    <mergeCell ref="BM110:BT110"/>
    <mergeCell ref="R44:T44"/>
    <mergeCell ref="R45:T45"/>
    <mergeCell ref="R47:T47"/>
    <mergeCell ref="R48:T48"/>
    <mergeCell ref="R26:T26"/>
    <mergeCell ref="R27:T27"/>
    <mergeCell ref="R29:T29"/>
    <mergeCell ref="R30:T30"/>
    <mergeCell ref="R35:T35"/>
    <mergeCell ref="R36:T36"/>
    <mergeCell ref="R11:T11"/>
    <mergeCell ref="R12:T12"/>
    <mergeCell ref="R8:T8"/>
    <mergeCell ref="R9:T9"/>
    <mergeCell ref="AL46:AQ46"/>
    <mergeCell ref="AP48:AU48"/>
    <mergeCell ref="AG49:AL49"/>
    <mergeCell ref="Z9:Z10"/>
    <mergeCell ref="AA9:AA10"/>
    <mergeCell ref="Z11:Z13"/>
    <mergeCell ref="AA11:AA13"/>
    <mergeCell ref="Z14:Z15"/>
    <mergeCell ref="AA14:AA15"/>
    <mergeCell ref="Z18:Z19"/>
    <mergeCell ref="AL19:AQ19"/>
    <mergeCell ref="AP21:AU21"/>
    <mergeCell ref="AG22:AL22"/>
    <mergeCell ref="AL10:AQ10"/>
    <mergeCell ref="AP12:AU12"/>
    <mergeCell ref="AG13:AL13"/>
    <mergeCell ref="AK43:AP43"/>
    <mergeCell ref="AG40:AL40"/>
    <mergeCell ref="Z36:Z37"/>
    <mergeCell ref="AA36:AA37"/>
    <mergeCell ref="K38:K40"/>
    <mergeCell ref="L38:L40"/>
    <mergeCell ref="Z38:Z40"/>
    <mergeCell ref="AA38:AA40"/>
    <mergeCell ref="K27:K28"/>
    <mergeCell ref="L27:L28"/>
    <mergeCell ref="Z27:Z28"/>
    <mergeCell ref="AA27:AA28"/>
    <mergeCell ref="K29:K31"/>
    <mergeCell ref="L29:L31"/>
    <mergeCell ref="Z29:Z31"/>
    <mergeCell ref="AA29:AA31"/>
    <mergeCell ref="AA18:AA19"/>
    <mergeCell ref="K20:K22"/>
    <mergeCell ref="L20:L22"/>
    <mergeCell ref="R20:T20"/>
    <mergeCell ref="Z20:Z22"/>
    <mergeCell ref="AA20:AA22"/>
    <mergeCell ref="R21:T21"/>
    <mergeCell ref="R38:T38"/>
    <mergeCell ref="R39:T39"/>
    <mergeCell ref="Z50:Z51"/>
    <mergeCell ref="AA50:AA51"/>
    <mergeCell ref="H130:I130"/>
    <mergeCell ref="J130:L130"/>
    <mergeCell ref="M130:O130"/>
    <mergeCell ref="P130:R130"/>
    <mergeCell ref="S130:W130"/>
    <mergeCell ref="X130:AB130"/>
    <mergeCell ref="AH130:AL130"/>
    <mergeCell ref="Z23:Z24"/>
    <mergeCell ref="AA23:AA24"/>
    <mergeCell ref="Z32:Z33"/>
    <mergeCell ref="AA32:AA33"/>
    <mergeCell ref="Z41:Z42"/>
    <mergeCell ref="AA41:AA42"/>
    <mergeCell ref="L23:L24"/>
    <mergeCell ref="K32:K33"/>
    <mergeCell ref="L32:L33"/>
    <mergeCell ref="K41:K42"/>
    <mergeCell ref="L41:L42"/>
    <mergeCell ref="K50:K51"/>
    <mergeCell ref="L50:L51"/>
    <mergeCell ref="K45:K46"/>
    <mergeCell ref="L45:L46"/>
    <mergeCell ref="Z45:Z46"/>
    <mergeCell ref="AA45:AA46"/>
    <mergeCell ref="K47:K49"/>
    <mergeCell ref="L47:L49"/>
    <mergeCell ref="Z47:Z49"/>
    <mergeCell ref="AA47:AA49"/>
    <mergeCell ref="K36:K37"/>
    <mergeCell ref="L36:L37"/>
    <mergeCell ref="H133:I133"/>
    <mergeCell ref="J133:L133"/>
    <mergeCell ref="M133:O133"/>
    <mergeCell ref="P133:R133"/>
    <mergeCell ref="S133:W133"/>
    <mergeCell ref="X133:AB133"/>
    <mergeCell ref="BB131:BF131"/>
    <mergeCell ref="H132:I132"/>
    <mergeCell ref="J132:L132"/>
    <mergeCell ref="M132:O132"/>
    <mergeCell ref="P132:R132"/>
    <mergeCell ref="S132:W132"/>
    <mergeCell ref="X132:AB132"/>
    <mergeCell ref="AH132:AL132"/>
    <mergeCell ref="AR132:AV132"/>
    <mergeCell ref="BB132:BF132"/>
    <mergeCell ref="AR130:AV130"/>
    <mergeCell ref="BB130:BF130"/>
    <mergeCell ref="H131:I131"/>
    <mergeCell ref="J131:L131"/>
    <mergeCell ref="M131:O131"/>
    <mergeCell ref="P131:R131"/>
    <mergeCell ref="S131:W131"/>
    <mergeCell ref="X131:AB131"/>
    <mergeCell ref="AH131:AL131"/>
    <mergeCell ref="AR131:AV131"/>
    <mergeCell ref="K155:O155"/>
    <mergeCell ref="P155:T155"/>
    <mergeCell ref="U155:Y155"/>
    <mergeCell ref="Z155:AD155"/>
    <mergeCell ref="AE155:AI155"/>
    <mergeCell ref="AJ155:AN155"/>
    <mergeCell ref="K154:O154"/>
    <mergeCell ref="P154:T154"/>
    <mergeCell ref="U154:Y154"/>
    <mergeCell ref="Z154:AD154"/>
    <mergeCell ref="AE154:AI154"/>
    <mergeCell ref="AJ154:AN154"/>
    <mergeCell ref="AH133:AL133"/>
    <mergeCell ref="AR133:AV133"/>
    <mergeCell ref="BB133:BF133"/>
    <mergeCell ref="K153:O153"/>
    <mergeCell ref="P153:T153"/>
    <mergeCell ref="U153:Y153"/>
    <mergeCell ref="Z153:AD153"/>
    <mergeCell ref="AE153:AI153"/>
    <mergeCell ref="AJ153:AN153"/>
    <mergeCell ref="AH134:AL134"/>
    <mergeCell ref="AR134:AV134"/>
    <mergeCell ref="BB134:BF134"/>
    <mergeCell ref="BB139:BF139"/>
    <mergeCell ref="BB142:BF142"/>
    <mergeCell ref="BB145:BF145"/>
    <mergeCell ref="M149:O149"/>
    <mergeCell ref="P149:R149"/>
    <mergeCell ref="S149:W149"/>
    <mergeCell ref="X149:AB149"/>
    <mergeCell ref="BB147:BF147"/>
    <mergeCell ref="K158:O158"/>
    <mergeCell ref="P158:T158"/>
    <mergeCell ref="U158:Y158"/>
    <mergeCell ref="Z158:AD158"/>
    <mergeCell ref="AE158:AI158"/>
    <mergeCell ref="AJ158:AN158"/>
    <mergeCell ref="K157:O157"/>
    <mergeCell ref="P157:T157"/>
    <mergeCell ref="U157:Y157"/>
    <mergeCell ref="Z157:AD157"/>
    <mergeCell ref="AE157:AI157"/>
    <mergeCell ref="AJ157:AN157"/>
    <mergeCell ref="K156:O156"/>
    <mergeCell ref="P156:T156"/>
    <mergeCell ref="U156:Y156"/>
    <mergeCell ref="Z156:AD156"/>
    <mergeCell ref="AE156:AI156"/>
    <mergeCell ref="AJ156:AN156"/>
    <mergeCell ref="K185:O185"/>
    <mergeCell ref="P185:T185"/>
    <mergeCell ref="U185:Y185"/>
    <mergeCell ref="Z185:AD185"/>
    <mergeCell ref="AE185:AI185"/>
    <mergeCell ref="AJ185:AN185"/>
    <mergeCell ref="K184:O184"/>
    <mergeCell ref="P184:T184"/>
    <mergeCell ref="U184:Y184"/>
    <mergeCell ref="Z184:AD184"/>
    <mergeCell ref="AE184:AI184"/>
    <mergeCell ref="AJ184:AN184"/>
    <mergeCell ref="K183:O183"/>
    <mergeCell ref="P183:T183"/>
    <mergeCell ref="U183:Y183"/>
    <mergeCell ref="Z183:AD183"/>
    <mergeCell ref="AE183:AI183"/>
    <mergeCell ref="AJ183:AN183"/>
    <mergeCell ref="K188:O188"/>
    <mergeCell ref="P188:T188"/>
    <mergeCell ref="U188:Y188"/>
    <mergeCell ref="Z188:AD188"/>
    <mergeCell ref="AE188:AI188"/>
    <mergeCell ref="AJ188:AN188"/>
    <mergeCell ref="K187:O187"/>
    <mergeCell ref="P187:T187"/>
    <mergeCell ref="U187:Y187"/>
    <mergeCell ref="Z187:AD187"/>
    <mergeCell ref="AE187:AI187"/>
    <mergeCell ref="AJ187:AN187"/>
    <mergeCell ref="K186:O186"/>
    <mergeCell ref="P186:T186"/>
    <mergeCell ref="U186:Y186"/>
    <mergeCell ref="Z186:AD186"/>
    <mergeCell ref="AE186:AI186"/>
    <mergeCell ref="AJ186:AN186"/>
    <mergeCell ref="K192:O192"/>
    <mergeCell ref="P192:T192"/>
    <mergeCell ref="U192:Y192"/>
    <mergeCell ref="Z192:AD192"/>
    <mergeCell ref="AE192:AI192"/>
    <mergeCell ref="AJ192:AN192"/>
    <mergeCell ref="K191:O191"/>
    <mergeCell ref="P191:T191"/>
    <mergeCell ref="U191:Y191"/>
    <mergeCell ref="Z191:AD191"/>
    <mergeCell ref="AE191:AI191"/>
    <mergeCell ref="AJ191:AN191"/>
    <mergeCell ref="K190:O190"/>
    <mergeCell ref="P190:T190"/>
    <mergeCell ref="U190:Y190"/>
    <mergeCell ref="Z190:AD190"/>
    <mergeCell ref="AE190:AI190"/>
    <mergeCell ref="AJ190:AN190"/>
    <mergeCell ref="K195:O195"/>
    <mergeCell ref="P195:T195"/>
    <mergeCell ref="U195:Y195"/>
    <mergeCell ref="Z195:AD195"/>
    <mergeCell ref="AE195:AI195"/>
    <mergeCell ref="AJ195:AN195"/>
    <mergeCell ref="K194:O194"/>
    <mergeCell ref="P194:T194"/>
    <mergeCell ref="U194:Y194"/>
    <mergeCell ref="Z194:AD194"/>
    <mergeCell ref="AE194:AI194"/>
    <mergeCell ref="AJ194:AN194"/>
    <mergeCell ref="K193:O193"/>
    <mergeCell ref="P193:T193"/>
    <mergeCell ref="U193:Y193"/>
    <mergeCell ref="Z193:AD193"/>
    <mergeCell ref="AE193:AI193"/>
    <mergeCell ref="AJ193:AN193"/>
    <mergeCell ref="K199:O199"/>
    <mergeCell ref="P199:T199"/>
    <mergeCell ref="U199:Y199"/>
    <mergeCell ref="Z199:AD199"/>
    <mergeCell ref="AE199:AI199"/>
    <mergeCell ref="AJ199:AN199"/>
    <mergeCell ref="K198:O198"/>
    <mergeCell ref="P198:T198"/>
    <mergeCell ref="U198:Y198"/>
    <mergeCell ref="Z198:AD198"/>
    <mergeCell ref="AE198:AI198"/>
    <mergeCell ref="AJ198:AN198"/>
    <mergeCell ref="K197:O197"/>
    <mergeCell ref="P197:T197"/>
    <mergeCell ref="U197:Y197"/>
    <mergeCell ref="Z197:AD197"/>
    <mergeCell ref="AE197:AI197"/>
    <mergeCell ref="AJ197:AN197"/>
    <mergeCell ref="K202:O202"/>
    <mergeCell ref="P202:T202"/>
    <mergeCell ref="U202:Y202"/>
    <mergeCell ref="Z202:AD202"/>
    <mergeCell ref="AE202:AI202"/>
    <mergeCell ref="AJ202:AN202"/>
    <mergeCell ref="K201:O201"/>
    <mergeCell ref="P201:T201"/>
    <mergeCell ref="U201:Y201"/>
    <mergeCell ref="Z201:AD201"/>
    <mergeCell ref="AE201:AI201"/>
    <mergeCell ref="AJ201:AN201"/>
    <mergeCell ref="K200:O200"/>
    <mergeCell ref="P200:T200"/>
    <mergeCell ref="U200:Y200"/>
    <mergeCell ref="Z200:AD200"/>
    <mergeCell ref="AE200:AI200"/>
    <mergeCell ref="AJ200:AN200"/>
    <mergeCell ref="AI333:AJ333"/>
    <mergeCell ref="AK333:AL333"/>
    <mergeCell ref="X329:Y329"/>
    <mergeCell ref="J333:K333"/>
    <mergeCell ref="L333:M333"/>
    <mergeCell ref="N333:O333"/>
    <mergeCell ref="P333:Q333"/>
    <mergeCell ref="R333:S333"/>
    <mergeCell ref="T333:U333"/>
    <mergeCell ref="AI326:AM326"/>
    <mergeCell ref="K328:L328"/>
    <mergeCell ref="N328:O328"/>
    <mergeCell ref="Q328:R328"/>
    <mergeCell ref="X328:Y328"/>
    <mergeCell ref="K329:L329"/>
    <mergeCell ref="N329:O329"/>
    <mergeCell ref="Q329:R329"/>
    <mergeCell ref="S329:T329"/>
    <mergeCell ref="V329:W329"/>
    <mergeCell ref="K327:L327"/>
    <mergeCell ref="N327:O327"/>
    <mergeCell ref="Q327:R327"/>
    <mergeCell ref="X327:Y327"/>
    <mergeCell ref="AB326:AC326"/>
    <mergeCell ref="AD326:AH326"/>
    <mergeCell ref="AB327:AC327"/>
    <mergeCell ref="AD327:AH327"/>
    <mergeCell ref="K326:L326"/>
    <mergeCell ref="N326:O326"/>
    <mergeCell ref="Q326:R326"/>
    <mergeCell ref="V326:W326"/>
    <mergeCell ref="X326:Y326"/>
    <mergeCell ref="J335:K335"/>
    <mergeCell ref="L335:M335"/>
    <mergeCell ref="N335:O335"/>
    <mergeCell ref="P335:Q335"/>
    <mergeCell ref="R335:S335"/>
    <mergeCell ref="T335:U335"/>
    <mergeCell ref="K342:L342"/>
    <mergeCell ref="M342:N342"/>
    <mergeCell ref="O342:P342"/>
    <mergeCell ref="Q342:R342"/>
    <mergeCell ref="S342:T342"/>
    <mergeCell ref="U342:V342"/>
    <mergeCell ref="AA334:AB334"/>
    <mergeCell ref="AC334:AD334"/>
    <mergeCell ref="AE334:AF334"/>
    <mergeCell ref="AG334:AH334"/>
    <mergeCell ref="AI334:AJ334"/>
    <mergeCell ref="J334:K334"/>
    <mergeCell ref="L334:M334"/>
    <mergeCell ref="N334:O334"/>
    <mergeCell ref="P334:Q334"/>
    <mergeCell ref="R334:S334"/>
    <mergeCell ref="T334:U334"/>
    <mergeCell ref="K341:L341"/>
    <mergeCell ref="M341:N341"/>
    <mergeCell ref="O341:P341"/>
    <mergeCell ref="Q341:R341"/>
    <mergeCell ref="S341:T341"/>
    <mergeCell ref="U341:V341"/>
    <mergeCell ref="AA336:AB336"/>
    <mergeCell ref="AC336:AD336"/>
    <mergeCell ref="AE336:AF336"/>
    <mergeCell ref="AG336:AH336"/>
    <mergeCell ref="AI336:AJ336"/>
    <mergeCell ref="AK336:AL336"/>
    <mergeCell ref="J336:K336"/>
    <mergeCell ref="L336:M336"/>
    <mergeCell ref="N336:O336"/>
    <mergeCell ref="P336:Q336"/>
    <mergeCell ref="R336:S336"/>
    <mergeCell ref="T336:U336"/>
    <mergeCell ref="K343:L343"/>
    <mergeCell ref="M343:N343"/>
    <mergeCell ref="O343:P343"/>
    <mergeCell ref="Q343:R343"/>
    <mergeCell ref="S343:T343"/>
    <mergeCell ref="U343:V343"/>
    <mergeCell ref="AK338:AL338"/>
    <mergeCell ref="J338:K338"/>
    <mergeCell ref="L338:M338"/>
    <mergeCell ref="N338:O338"/>
    <mergeCell ref="P338:Q338"/>
    <mergeCell ref="R338:S338"/>
    <mergeCell ref="T338:U338"/>
    <mergeCell ref="K345:L345"/>
    <mergeCell ref="M345:N345"/>
    <mergeCell ref="O345:P345"/>
    <mergeCell ref="Q345:R345"/>
    <mergeCell ref="S345:T345"/>
    <mergeCell ref="U345:V345"/>
    <mergeCell ref="AA337:AB337"/>
    <mergeCell ref="AC337:AD337"/>
    <mergeCell ref="AE337:AF337"/>
    <mergeCell ref="AG337:AH337"/>
    <mergeCell ref="AI337:AJ337"/>
    <mergeCell ref="AK337:AL337"/>
    <mergeCell ref="J337:K337"/>
    <mergeCell ref="L337:M337"/>
    <mergeCell ref="N337:O337"/>
    <mergeCell ref="P337:Q337"/>
    <mergeCell ref="R337:S337"/>
    <mergeCell ref="T337:U337"/>
    <mergeCell ref="K344:L344"/>
    <mergeCell ref="M344:N344"/>
    <mergeCell ref="O344:P344"/>
    <mergeCell ref="Q344:R344"/>
    <mergeCell ref="S344:T344"/>
    <mergeCell ref="U344:V344"/>
    <mergeCell ref="AK343:AL343"/>
    <mergeCell ref="I357:J357"/>
    <mergeCell ref="W357:X357"/>
    <mergeCell ref="AE357:AF357"/>
    <mergeCell ref="I364:J364"/>
    <mergeCell ref="W364:X364"/>
    <mergeCell ref="AE364:AF364"/>
    <mergeCell ref="K346:L346"/>
    <mergeCell ref="M346:N346"/>
    <mergeCell ref="O346:P346"/>
    <mergeCell ref="Q346:R346"/>
    <mergeCell ref="S346:T346"/>
    <mergeCell ref="U346:V346"/>
    <mergeCell ref="AA338:AB338"/>
    <mergeCell ref="AC338:AD338"/>
    <mergeCell ref="AE338:AF338"/>
    <mergeCell ref="AG338:AH338"/>
    <mergeCell ref="AI338:AJ338"/>
    <mergeCell ref="AC343:AD343"/>
    <mergeCell ref="AE343:AF343"/>
    <mergeCell ref="AG343:AH343"/>
    <mergeCell ref="AI343:AJ343"/>
    <mergeCell ref="AB349:AC349"/>
    <mergeCell ref="AD349:AE349"/>
    <mergeCell ref="AF349:AG349"/>
    <mergeCell ref="AH349:AI349"/>
    <mergeCell ref="AJ349:AK349"/>
    <mergeCell ref="AB351:AC351"/>
    <mergeCell ref="AD351:AE351"/>
    <mergeCell ref="AF351:AG351"/>
    <mergeCell ref="AH351:AI351"/>
    <mergeCell ref="AJ351:AK351"/>
    <mergeCell ref="AB353:AC353"/>
    <mergeCell ref="I500:J500"/>
    <mergeCell ref="K500:L500"/>
    <mergeCell ref="N500:O500"/>
    <mergeCell ref="E501:F501"/>
    <mergeCell ref="G501:H501"/>
    <mergeCell ref="I501:J501"/>
    <mergeCell ref="K501:L501"/>
    <mergeCell ref="I371:J371"/>
    <mergeCell ref="W371:X371"/>
    <mergeCell ref="AE371:AF371"/>
    <mergeCell ref="E497:L497"/>
    <mergeCell ref="E498:F499"/>
    <mergeCell ref="G498:H499"/>
    <mergeCell ref="I498:J499"/>
    <mergeCell ref="K498:L499"/>
    <mergeCell ref="N498:O498"/>
    <mergeCell ref="N499:O499"/>
    <mergeCell ref="I406:J406"/>
    <mergeCell ref="W406:X406"/>
    <mergeCell ref="AE406:AF406"/>
    <mergeCell ref="I413:J413"/>
    <mergeCell ref="W413:X413"/>
    <mergeCell ref="AE413:AF413"/>
    <mergeCell ref="I392:J392"/>
    <mergeCell ref="W392:X392"/>
    <mergeCell ref="AE392:AF392"/>
    <mergeCell ref="I399:J399"/>
    <mergeCell ref="W399:X399"/>
    <mergeCell ref="AE399:AF399"/>
    <mergeCell ref="I378:J378"/>
    <mergeCell ref="W378:X378"/>
    <mergeCell ref="AE378:AF378"/>
    <mergeCell ref="BE520:BG520"/>
    <mergeCell ref="BH520:BJ520"/>
    <mergeCell ref="BK520:BM520"/>
    <mergeCell ref="BN520:BP520"/>
    <mergeCell ref="BQ520:BS520"/>
    <mergeCell ref="C521:E521"/>
    <mergeCell ref="F521:H521"/>
    <mergeCell ref="I521:K521"/>
    <mergeCell ref="L521:N521"/>
    <mergeCell ref="O521:Q521"/>
    <mergeCell ref="AM520:AO520"/>
    <mergeCell ref="AP520:AR520"/>
    <mergeCell ref="AS520:AU520"/>
    <mergeCell ref="AV520:AX520"/>
    <mergeCell ref="AY520:BA520"/>
    <mergeCell ref="BB520:BD520"/>
    <mergeCell ref="U520:W520"/>
    <mergeCell ref="X520:Z520"/>
    <mergeCell ref="AA520:AC520"/>
    <mergeCell ref="AD520:AF520"/>
    <mergeCell ref="AG520:AI520"/>
    <mergeCell ref="AJ520:AL520"/>
    <mergeCell ref="C520:E520"/>
    <mergeCell ref="F520:H520"/>
    <mergeCell ref="I520:K520"/>
    <mergeCell ref="L520:N520"/>
    <mergeCell ref="O520:Q520"/>
    <mergeCell ref="R520:T520"/>
    <mergeCell ref="BB521:BD521"/>
    <mergeCell ref="BE521:BG521"/>
    <mergeCell ref="BH521:BJ521"/>
    <mergeCell ref="BK521:BM521"/>
    <mergeCell ref="BN521:BP521"/>
    <mergeCell ref="BQ521:BS521"/>
    <mergeCell ref="AJ521:AL521"/>
    <mergeCell ref="AM521:AO521"/>
    <mergeCell ref="AP521:AR521"/>
    <mergeCell ref="AS521:AU521"/>
    <mergeCell ref="AV521:AX521"/>
    <mergeCell ref="AY521:BA521"/>
    <mergeCell ref="R521:T521"/>
    <mergeCell ref="U521:W521"/>
    <mergeCell ref="X521:Z521"/>
    <mergeCell ref="AA521:AC521"/>
    <mergeCell ref="AD521:AF521"/>
    <mergeCell ref="AG521:AI521"/>
    <mergeCell ref="BE522:BG522"/>
    <mergeCell ref="BH522:BJ522"/>
    <mergeCell ref="BK522:BM522"/>
    <mergeCell ref="BN522:BP522"/>
    <mergeCell ref="BQ522:BS522"/>
    <mergeCell ref="AM522:AO522"/>
    <mergeCell ref="AP522:AR522"/>
    <mergeCell ref="AS522:AU522"/>
    <mergeCell ref="AV522:AX522"/>
    <mergeCell ref="AY522:BA522"/>
    <mergeCell ref="BB522:BD522"/>
    <mergeCell ref="U522:W522"/>
    <mergeCell ref="X522:Z522"/>
    <mergeCell ref="AA522:AC522"/>
    <mergeCell ref="AD522:AF522"/>
    <mergeCell ref="AG522:AI522"/>
    <mergeCell ref="AJ522:AL522"/>
    <mergeCell ref="C522:E522"/>
    <mergeCell ref="F522:H522"/>
    <mergeCell ref="I522:K522"/>
    <mergeCell ref="L522:N522"/>
    <mergeCell ref="O522:Q522"/>
    <mergeCell ref="R522:T522"/>
    <mergeCell ref="BN523:BP523"/>
    <mergeCell ref="BQ523:BS523"/>
    <mergeCell ref="AJ523:AL523"/>
    <mergeCell ref="AM523:AO523"/>
    <mergeCell ref="AP523:AR523"/>
    <mergeCell ref="AS523:AU523"/>
    <mergeCell ref="AV523:AX523"/>
    <mergeCell ref="AY523:BA523"/>
    <mergeCell ref="R523:T523"/>
    <mergeCell ref="U523:W523"/>
    <mergeCell ref="X523:Z523"/>
    <mergeCell ref="AA523:AC523"/>
    <mergeCell ref="AD523:AF523"/>
    <mergeCell ref="AG523:AI523"/>
    <mergeCell ref="C523:E523"/>
    <mergeCell ref="F523:H523"/>
    <mergeCell ref="I523:K523"/>
    <mergeCell ref="L523:N523"/>
    <mergeCell ref="O523:Q523"/>
    <mergeCell ref="BB523:BD523"/>
    <mergeCell ref="BE523:BG523"/>
    <mergeCell ref="BH523:BJ523"/>
    <mergeCell ref="BK523:BM523"/>
    <mergeCell ref="AP524:AR524"/>
    <mergeCell ref="AS524:AU524"/>
    <mergeCell ref="AV524:AX524"/>
    <mergeCell ref="AY524:BA524"/>
    <mergeCell ref="BB524:BD524"/>
    <mergeCell ref="U524:W524"/>
    <mergeCell ref="X524:Z524"/>
    <mergeCell ref="AA524:AC524"/>
    <mergeCell ref="I569:L569"/>
    <mergeCell ref="E535:F535"/>
    <mergeCell ref="G535:I535"/>
    <mergeCell ref="E536:F536"/>
    <mergeCell ref="G536:I536"/>
    <mergeCell ref="G553:I553"/>
    <mergeCell ref="E554:F554"/>
    <mergeCell ref="G554:I554"/>
    <mergeCell ref="E549:F549"/>
    <mergeCell ref="G549:I549"/>
    <mergeCell ref="E550:F550"/>
    <mergeCell ref="G550:I550"/>
    <mergeCell ref="E551:F551"/>
    <mergeCell ref="G551:I551"/>
    <mergeCell ref="E546:F546"/>
    <mergeCell ref="AD524:AF524"/>
    <mergeCell ref="AG524:AI524"/>
    <mergeCell ref="AJ524:AL524"/>
    <mergeCell ref="G815:K815"/>
    <mergeCell ref="G780:K780"/>
    <mergeCell ref="G781:K781"/>
    <mergeCell ref="G782:K782"/>
    <mergeCell ref="G783:K783"/>
    <mergeCell ref="G808:K808"/>
    <mergeCell ref="G809:K809"/>
    <mergeCell ref="G789:K789"/>
    <mergeCell ref="G790:K790"/>
    <mergeCell ref="G791:K791"/>
    <mergeCell ref="G792:K792"/>
    <mergeCell ref="E548:F548"/>
    <mergeCell ref="G548:I548"/>
    <mergeCell ref="D586:G586"/>
    <mergeCell ref="I586:L586"/>
    <mergeCell ref="D587:G587"/>
    <mergeCell ref="I587:L587"/>
    <mergeCell ref="D588:G588"/>
    <mergeCell ref="I588:L588"/>
    <mergeCell ref="D583:G583"/>
    <mergeCell ref="I583:L583"/>
    <mergeCell ref="D584:G584"/>
    <mergeCell ref="I584:L584"/>
    <mergeCell ref="D585:G585"/>
    <mergeCell ref="I585:L585"/>
    <mergeCell ref="C549:D551"/>
    <mergeCell ref="C546:D548"/>
    <mergeCell ref="D568:G568"/>
    <mergeCell ref="I568:L568"/>
    <mergeCell ref="D569:G569"/>
    <mergeCell ref="D599:G599"/>
    <mergeCell ref="I599:L599"/>
    <mergeCell ref="AW670:BB670"/>
    <mergeCell ref="AW671:BB671"/>
    <mergeCell ref="AW673:BB673"/>
    <mergeCell ref="AW674:BB674"/>
    <mergeCell ref="AW661:BB661"/>
    <mergeCell ref="AW662:BB662"/>
    <mergeCell ref="AW663:BB663"/>
    <mergeCell ref="AW664:BB664"/>
    <mergeCell ref="AW666:BB666"/>
    <mergeCell ref="AW667:BB667"/>
    <mergeCell ref="G546:I546"/>
    <mergeCell ref="E547:F547"/>
    <mergeCell ref="G547:I547"/>
    <mergeCell ref="G811:K811"/>
    <mergeCell ref="G812:K812"/>
    <mergeCell ref="G813:K813"/>
    <mergeCell ref="G814:K814"/>
    <mergeCell ref="D580:G580"/>
    <mergeCell ref="I580:L580"/>
    <mergeCell ref="D581:G581"/>
    <mergeCell ref="I581:L581"/>
    <mergeCell ref="D582:G582"/>
    <mergeCell ref="I582:L582"/>
    <mergeCell ref="I575:L575"/>
    <mergeCell ref="D570:G570"/>
    <mergeCell ref="I570:L570"/>
    <mergeCell ref="D571:G571"/>
    <mergeCell ref="I571:L571"/>
    <mergeCell ref="D572:G572"/>
    <mergeCell ref="I572:L572"/>
    <mergeCell ref="D567:G567"/>
    <mergeCell ref="I567:L567"/>
    <mergeCell ref="H134:I134"/>
    <mergeCell ref="J134:L134"/>
    <mergeCell ref="M134:O134"/>
    <mergeCell ref="P134:R134"/>
    <mergeCell ref="S134:W134"/>
    <mergeCell ref="X134:AB134"/>
    <mergeCell ref="G810:K810"/>
    <mergeCell ref="AW645:BB645"/>
    <mergeCell ref="AW646:BB646"/>
    <mergeCell ref="AW647:BB647"/>
    <mergeCell ref="AW648:BB648"/>
    <mergeCell ref="AW649:BB649"/>
    <mergeCell ref="AW650:BB650"/>
    <mergeCell ref="AW638:BB638"/>
    <mergeCell ref="AW639:BB639"/>
    <mergeCell ref="AW640:BB640"/>
    <mergeCell ref="AW641:BB641"/>
    <mergeCell ref="AW642:BB642"/>
    <mergeCell ref="AW643:BB643"/>
    <mergeCell ref="D576:G576"/>
    <mergeCell ref="I576:L576"/>
    <mergeCell ref="D577:G577"/>
    <mergeCell ref="AR137:AV137"/>
    <mergeCell ref="BB137:BF137"/>
    <mergeCell ref="I577:L577"/>
    <mergeCell ref="D578:G578"/>
    <mergeCell ref="I578:L578"/>
    <mergeCell ref="D573:G573"/>
    <mergeCell ref="I573:L573"/>
    <mergeCell ref="D574:G574"/>
    <mergeCell ref="I574:L574"/>
    <mergeCell ref="D575:G575"/>
    <mergeCell ref="H137:I137"/>
    <mergeCell ref="J137:L137"/>
    <mergeCell ref="M137:O137"/>
    <mergeCell ref="P137:R137"/>
    <mergeCell ref="S137:W137"/>
    <mergeCell ref="X137:AB137"/>
    <mergeCell ref="BB135:BF135"/>
    <mergeCell ref="H136:I136"/>
    <mergeCell ref="J136:L136"/>
    <mergeCell ref="M136:O136"/>
    <mergeCell ref="P136:R136"/>
    <mergeCell ref="S136:W136"/>
    <mergeCell ref="X136:AB136"/>
    <mergeCell ref="AH136:AL136"/>
    <mergeCell ref="AR136:AV136"/>
    <mergeCell ref="BB136:BF136"/>
    <mergeCell ref="H135:I135"/>
    <mergeCell ref="J135:L135"/>
    <mergeCell ref="M135:O135"/>
    <mergeCell ref="P135:R135"/>
    <mergeCell ref="S135:W135"/>
    <mergeCell ref="X135:AB135"/>
    <mergeCell ref="AH135:AL135"/>
    <mergeCell ref="AR135:AV135"/>
    <mergeCell ref="AR138:AV138"/>
    <mergeCell ref="BB138:BF138"/>
    <mergeCell ref="H139:I139"/>
    <mergeCell ref="J139:L139"/>
    <mergeCell ref="M139:O139"/>
    <mergeCell ref="P139:R139"/>
    <mergeCell ref="S139:W139"/>
    <mergeCell ref="X139:AB139"/>
    <mergeCell ref="AH139:AL139"/>
    <mergeCell ref="AR139:AV139"/>
    <mergeCell ref="H138:I138"/>
    <mergeCell ref="J138:L138"/>
    <mergeCell ref="M138:O138"/>
    <mergeCell ref="P138:R138"/>
    <mergeCell ref="S138:W138"/>
    <mergeCell ref="X138:AB138"/>
    <mergeCell ref="AH138:AL138"/>
    <mergeCell ref="AR141:AV141"/>
    <mergeCell ref="BB141:BF141"/>
    <mergeCell ref="H142:I142"/>
    <mergeCell ref="J142:L142"/>
    <mergeCell ref="M142:O142"/>
    <mergeCell ref="P142:R142"/>
    <mergeCell ref="S142:W142"/>
    <mergeCell ref="X142:AB142"/>
    <mergeCell ref="AH142:AL142"/>
    <mergeCell ref="H141:I141"/>
    <mergeCell ref="J141:L141"/>
    <mergeCell ref="M141:O141"/>
    <mergeCell ref="P141:R141"/>
    <mergeCell ref="S141:W141"/>
    <mergeCell ref="X141:AB141"/>
    <mergeCell ref="H140:I140"/>
    <mergeCell ref="J140:L140"/>
    <mergeCell ref="M140:O140"/>
    <mergeCell ref="P140:R140"/>
    <mergeCell ref="S140:W140"/>
    <mergeCell ref="X140:AB140"/>
    <mergeCell ref="AH140:AL140"/>
    <mergeCell ref="AR140:AV140"/>
    <mergeCell ref="BB140:BF140"/>
    <mergeCell ref="H145:I145"/>
    <mergeCell ref="J145:L145"/>
    <mergeCell ref="M145:O145"/>
    <mergeCell ref="P145:R145"/>
    <mergeCell ref="S145:W145"/>
    <mergeCell ref="X145:AB145"/>
    <mergeCell ref="BB143:BF143"/>
    <mergeCell ref="H144:I144"/>
    <mergeCell ref="J144:L144"/>
    <mergeCell ref="M144:O144"/>
    <mergeCell ref="P144:R144"/>
    <mergeCell ref="S144:W144"/>
    <mergeCell ref="X144:AB144"/>
    <mergeCell ref="AH144:AL144"/>
    <mergeCell ref="AR144:AV144"/>
    <mergeCell ref="BB144:BF144"/>
    <mergeCell ref="H143:I143"/>
    <mergeCell ref="J143:L143"/>
    <mergeCell ref="M143:O143"/>
    <mergeCell ref="P143:R143"/>
    <mergeCell ref="S143:W143"/>
    <mergeCell ref="X143:AB143"/>
    <mergeCell ref="AH143:AL143"/>
    <mergeCell ref="AR143:AV143"/>
    <mergeCell ref="H148:I148"/>
    <mergeCell ref="J148:L148"/>
    <mergeCell ref="M148:O148"/>
    <mergeCell ref="P148:R148"/>
    <mergeCell ref="S148:W148"/>
    <mergeCell ref="X148:AB148"/>
    <mergeCell ref="AH148:AL148"/>
    <mergeCell ref="AR148:AV148"/>
    <mergeCell ref="BB148:BF148"/>
    <mergeCell ref="AR146:AV146"/>
    <mergeCell ref="BB146:BF146"/>
    <mergeCell ref="H147:I147"/>
    <mergeCell ref="J147:L147"/>
    <mergeCell ref="M147:O147"/>
    <mergeCell ref="P147:R147"/>
    <mergeCell ref="S147:W147"/>
    <mergeCell ref="X147:AB147"/>
    <mergeCell ref="AH147:AL147"/>
    <mergeCell ref="AR147:AV147"/>
    <mergeCell ref="H146:I146"/>
    <mergeCell ref="J146:L146"/>
    <mergeCell ref="M146:O146"/>
    <mergeCell ref="P146:R146"/>
    <mergeCell ref="S146:W146"/>
    <mergeCell ref="X146:AB146"/>
    <mergeCell ref="AH146:AL146"/>
    <mergeCell ref="C29:C31"/>
    <mergeCell ref="AD5:AF5"/>
    <mergeCell ref="K204:O204"/>
    <mergeCell ref="P204:T204"/>
    <mergeCell ref="U204:Y204"/>
    <mergeCell ref="Z204:AD204"/>
    <mergeCell ref="AE204:AI204"/>
    <mergeCell ref="C56:Q56"/>
    <mergeCell ref="S56:AA56"/>
    <mergeCell ref="AC56:AU56"/>
    <mergeCell ref="AR150:AV150"/>
    <mergeCell ref="BB150:BF150"/>
    <mergeCell ref="R17:T17"/>
    <mergeCell ref="R54:S54"/>
    <mergeCell ref="E11:E13"/>
    <mergeCell ref="E20:E22"/>
    <mergeCell ref="E29:E31"/>
    <mergeCell ref="E38:E40"/>
    <mergeCell ref="E47:E49"/>
    <mergeCell ref="C57:E59"/>
    <mergeCell ref="AH149:AL149"/>
    <mergeCell ref="AR149:AV149"/>
    <mergeCell ref="BB149:BF149"/>
    <mergeCell ref="H150:I150"/>
    <mergeCell ref="J150:L150"/>
    <mergeCell ref="M150:O150"/>
    <mergeCell ref="P150:R150"/>
    <mergeCell ref="S150:W150"/>
    <mergeCell ref="X150:AB150"/>
    <mergeCell ref="AH150:AL150"/>
    <mergeCell ref="H149:I149"/>
    <mergeCell ref="J149:L149"/>
    <mergeCell ref="K207:O207"/>
    <mergeCell ref="P207:T207"/>
    <mergeCell ref="U207:Y207"/>
    <mergeCell ref="Z207:AD207"/>
    <mergeCell ref="AE207:AI207"/>
    <mergeCell ref="AJ207:AN207"/>
    <mergeCell ref="K206:O206"/>
    <mergeCell ref="P206:T206"/>
    <mergeCell ref="U206:Y206"/>
    <mergeCell ref="Z206:AD206"/>
    <mergeCell ref="AE206:AI206"/>
    <mergeCell ref="AJ206:AN206"/>
    <mergeCell ref="AJ204:AN204"/>
    <mergeCell ref="K205:O205"/>
    <mergeCell ref="P205:T205"/>
    <mergeCell ref="U205:Y205"/>
    <mergeCell ref="Z205:AD205"/>
    <mergeCell ref="AE205:AI205"/>
    <mergeCell ref="AJ205:AN205"/>
    <mergeCell ref="K211:O211"/>
    <mergeCell ref="P211:T211"/>
    <mergeCell ref="U211:Y211"/>
    <mergeCell ref="Z211:AD211"/>
    <mergeCell ref="AE211:AI211"/>
    <mergeCell ref="AJ211:AN211"/>
    <mergeCell ref="K209:O209"/>
    <mergeCell ref="P209:T209"/>
    <mergeCell ref="U209:Y209"/>
    <mergeCell ref="Z209:AD209"/>
    <mergeCell ref="AE209:AI209"/>
    <mergeCell ref="AJ209:AN209"/>
    <mergeCell ref="K208:O208"/>
    <mergeCell ref="P208:T208"/>
    <mergeCell ref="U208:Y208"/>
    <mergeCell ref="Z208:AD208"/>
    <mergeCell ref="AE208:AI208"/>
    <mergeCell ref="AJ208:AN208"/>
    <mergeCell ref="K214:O214"/>
    <mergeCell ref="P214:T214"/>
    <mergeCell ref="U214:Y214"/>
    <mergeCell ref="Z214:AD214"/>
    <mergeCell ref="AE214:AI214"/>
    <mergeCell ref="AJ214:AN214"/>
    <mergeCell ref="K213:O213"/>
    <mergeCell ref="P213:T213"/>
    <mergeCell ref="U213:Y213"/>
    <mergeCell ref="Z213:AD213"/>
    <mergeCell ref="AE213:AI213"/>
    <mergeCell ref="AJ213:AN213"/>
    <mergeCell ref="K212:O212"/>
    <mergeCell ref="P212:T212"/>
    <mergeCell ref="U212:Y212"/>
    <mergeCell ref="Z212:AD212"/>
    <mergeCell ref="AE212:AI212"/>
    <mergeCell ref="AJ212:AN212"/>
    <mergeCell ref="K218:O218"/>
    <mergeCell ref="P218:T218"/>
    <mergeCell ref="U218:Y218"/>
    <mergeCell ref="Z218:AD218"/>
    <mergeCell ref="AE218:AI218"/>
    <mergeCell ref="AJ218:AN218"/>
    <mergeCell ref="K216:O216"/>
    <mergeCell ref="P216:T216"/>
    <mergeCell ref="U216:Y216"/>
    <mergeCell ref="Z216:AD216"/>
    <mergeCell ref="AE216:AI216"/>
    <mergeCell ref="AJ216:AN216"/>
    <mergeCell ref="K215:O215"/>
    <mergeCell ref="P215:T215"/>
    <mergeCell ref="U215:Y215"/>
    <mergeCell ref="Z215:AD215"/>
    <mergeCell ref="AE215:AI215"/>
    <mergeCell ref="AJ215:AN215"/>
    <mergeCell ref="K221:O221"/>
    <mergeCell ref="P221:T221"/>
    <mergeCell ref="U221:Y221"/>
    <mergeCell ref="Z221:AD221"/>
    <mergeCell ref="AE221:AI221"/>
    <mergeCell ref="AJ221:AN221"/>
    <mergeCell ref="K220:O220"/>
    <mergeCell ref="P220:T220"/>
    <mergeCell ref="U220:Y220"/>
    <mergeCell ref="Z220:AD220"/>
    <mergeCell ref="AE220:AI220"/>
    <mergeCell ref="AJ220:AN220"/>
    <mergeCell ref="K219:O219"/>
    <mergeCell ref="P219:T219"/>
    <mergeCell ref="U219:Y219"/>
    <mergeCell ref="Z219:AD219"/>
    <mergeCell ref="AE219:AI219"/>
    <mergeCell ref="AJ219:AN219"/>
    <mergeCell ref="K225:O225"/>
    <mergeCell ref="P225:T225"/>
    <mergeCell ref="U225:Y225"/>
    <mergeCell ref="Z225:AD225"/>
    <mergeCell ref="AE225:AI225"/>
    <mergeCell ref="AJ225:AN225"/>
    <mergeCell ref="K223:O223"/>
    <mergeCell ref="P223:T223"/>
    <mergeCell ref="U223:Y223"/>
    <mergeCell ref="Z223:AD223"/>
    <mergeCell ref="AE223:AI223"/>
    <mergeCell ref="AJ223:AN223"/>
    <mergeCell ref="K222:O222"/>
    <mergeCell ref="P222:T222"/>
    <mergeCell ref="U222:Y222"/>
    <mergeCell ref="Z222:AD222"/>
    <mergeCell ref="AE222:AI222"/>
    <mergeCell ref="AJ222:AN222"/>
    <mergeCell ref="K228:O228"/>
    <mergeCell ref="P228:T228"/>
    <mergeCell ref="U228:Y228"/>
    <mergeCell ref="Z228:AD228"/>
    <mergeCell ref="AE228:AI228"/>
    <mergeCell ref="AJ228:AN228"/>
    <mergeCell ref="K227:O227"/>
    <mergeCell ref="P227:T227"/>
    <mergeCell ref="U227:Y227"/>
    <mergeCell ref="Z227:AD227"/>
    <mergeCell ref="AE227:AI227"/>
    <mergeCell ref="AJ227:AN227"/>
    <mergeCell ref="K226:O226"/>
    <mergeCell ref="P226:T226"/>
    <mergeCell ref="U226:Y226"/>
    <mergeCell ref="Z226:AD226"/>
    <mergeCell ref="AE226:AI226"/>
    <mergeCell ref="AJ226:AN226"/>
    <mergeCell ref="K232:O232"/>
    <mergeCell ref="P232:T232"/>
    <mergeCell ref="U232:Y232"/>
    <mergeCell ref="Z232:AD232"/>
    <mergeCell ref="AE232:AI232"/>
    <mergeCell ref="AJ232:AN232"/>
    <mergeCell ref="K230:O230"/>
    <mergeCell ref="P230:T230"/>
    <mergeCell ref="U230:Y230"/>
    <mergeCell ref="Z230:AD230"/>
    <mergeCell ref="AE230:AI230"/>
    <mergeCell ref="AJ230:AN230"/>
    <mergeCell ref="K229:O229"/>
    <mergeCell ref="P229:T229"/>
    <mergeCell ref="U229:Y229"/>
    <mergeCell ref="Z229:AD229"/>
    <mergeCell ref="AE229:AI229"/>
    <mergeCell ref="AJ229:AN229"/>
    <mergeCell ref="K235:O235"/>
    <mergeCell ref="P235:T235"/>
    <mergeCell ref="U235:Y235"/>
    <mergeCell ref="Z235:AD235"/>
    <mergeCell ref="AE235:AI235"/>
    <mergeCell ref="AJ235:AN235"/>
    <mergeCell ref="K234:O234"/>
    <mergeCell ref="P234:T234"/>
    <mergeCell ref="U234:Y234"/>
    <mergeCell ref="Z234:AD234"/>
    <mergeCell ref="AE234:AI234"/>
    <mergeCell ref="AJ234:AN234"/>
    <mergeCell ref="K233:O233"/>
    <mergeCell ref="P233:T233"/>
    <mergeCell ref="U233:Y233"/>
    <mergeCell ref="Z233:AD233"/>
    <mergeCell ref="AE233:AI233"/>
    <mergeCell ref="AJ233:AN233"/>
    <mergeCell ref="K239:O239"/>
    <mergeCell ref="P239:T239"/>
    <mergeCell ref="U239:Y239"/>
    <mergeCell ref="Z239:AD239"/>
    <mergeCell ref="AE239:AI239"/>
    <mergeCell ref="AJ239:AN239"/>
    <mergeCell ref="K237:O237"/>
    <mergeCell ref="P237:T237"/>
    <mergeCell ref="U237:Y237"/>
    <mergeCell ref="Z237:AD237"/>
    <mergeCell ref="AE237:AI237"/>
    <mergeCell ref="AJ237:AN237"/>
    <mergeCell ref="K236:O236"/>
    <mergeCell ref="P236:T236"/>
    <mergeCell ref="U236:Y236"/>
    <mergeCell ref="Z236:AD236"/>
    <mergeCell ref="AE236:AI236"/>
    <mergeCell ref="AJ236:AN236"/>
    <mergeCell ref="K242:O242"/>
    <mergeCell ref="P242:T242"/>
    <mergeCell ref="U242:Y242"/>
    <mergeCell ref="Z242:AD242"/>
    <mergeCell ref="AE242:AI242"/>
    <mergeCell ref="AJ242:AN242"/>
    <mergeCell ref="K241:O241"/>
    <mergeCell ref="P241:T241"/>
    <mergeCell ref="U241:Y241"/>
    <mergeCell ref="Z241:AD241"/>
    <mergeCell ref="AE241:AI241"/>
    <mergeCell ref="AJ241:AN241"/>
    <mergeCell ref="K240:O240"/>
    <mergeCell ref="P240:T240"/>
    <mergeCell ref="U240:Y240"/>
    <mergeCell ref="Z240:AD240"/>
    <mergeCell ref="AE240:AI240"/>
    <mergeCell ref="AJ240:AN240"/>
    <mergeCell ref="K246:O246"/>
    <mergeCell ref="P246:T246"/>
    <mergeCell ref="U246:Y246"/>
    <mergeCell ref="Z246:AD246"/>
    <mergeCell ref="AE246:AI246"/>
    <mergeCell ref="AJ246:AN246"/>
    <mergeCell ref="K244:O244"/>
    <mergeCell ref="P244:T244"/>
    <mergeCell ref="U244:Y244"/>
    <mergeCell ref="Z244:AD244"/>
    <mergeCell ref="AE244:AI244"/>
    <mergeCell ref="AJ244:AN244"/>
    <mergeCell ref="K243:O243"/>
    <mergeCell ref="P243:T243"/>
    <mergeCell ref="U243:Y243"/>
    <mergeCell ref="Z243:AD243"/>
    <mergeCell ref="AE243:AI243"/>
    <mergeCell ref="AJ243:AN243"/>
    <mergeCell ref="K249:O249"/>
    <mergeCell ref="P249:T249"/>
    <mergeCell ref="U249:Y249"/>
    <mergeCell ref="Z249:AD249"/>
    <mergeCell ref="AE249:AI249"/>
    <mergeCell ref="AJ249:AN249"/>
    <mergeCell ref="K248:O248"/>
    <mergeCell ref="P248:T248"/>
    <mergeCell ref="U248:Y248"/>
    <mergeCell ref="Z248:AD248"/>
    <mergeCell ref="AE248:AI248"/>
    <mergeCell ref="AJ248:AN248"/>
    <mergeCell ref="K247:O247"/>
    <mergeCell ref="P247:T247"/>
    <mergeCell ref="U247:Y247"/>
    <mergeCell ref="Z247:AD247"/>
    <mergeCell ref="AE247:AI247"/>
    <mergeCell ref="AJ247:AN247"/>
    <mergeCell ref="K253:O253"/>
    <mergeCell ref="P253:T253"/>
    <mergeCell ref="U253:Y253"/>
    <mergeCell ref="Z253:AD253"/>
    <mergeCell ref="AE253:AI253"/>
    <mergeCell ref="AJ253:AN253"/>
    <mergeCell ref="K251:O251"/>
    <mergeCell ref="P251:T251"/>
    <mergeCell ref="U251:Y251"/>
    <mergeCell ref="Z251:AD251"/>
    <mergeCell ref="AE251:AI251"/>
    <mergeCell ref="AJ251:AN251"/>
    <mergeCell ref="K250:O250"/>
    <mergeCell ref="P250:T250"/>
    <mergeCell ref="U250:Y250"/>
    <mergeCell ref="Z250:AD250"/>
    <mergeCell ref="AE250:AI250"/>
    <mergeCell ref="AJ250:AN250"/>
    <mergeCell ref="K256:O256"/>
    <mergeCell ref="P256:T256"/>
    <mergeCell ref="U256:Y256"/>
    <mergeCell ref="Z256:AD256"/>
    <mergeCell ref="AE256:AI256"/>
    <mergeCell ref="AJ256:AN256"/>
    <mergeCell ref="K255:O255"/>
    <mergeCell ref="P255:T255"/>
    <mergeCell ref="U255:Y255"/>
    <mergeCell ref="Z255:AD255"/>
    <mergeCell ref="AE255:AI255"/>
    <mergeCell ref="AJ255:AN255"/>
    <mergeCell ref="K254:O254"/>
    <mergeCell ref="P254:T254"/>
    <mergeCell ref="U254:Y254"/>
    <mergeCell ref="Z254:AD254"/>
    <mergeCell ref="AE254:AI254"/>
    <mergeCell ref="AJ254:AN254"/>
    <mergeCell ref="K260:O260"/>
    <mergeCell ref="P260:T260"/>
    <mergeCell ref="U260:Y260"/>
    <mergeCell ref="Z260:AD260"/>
    <mergeCell ref="AE260:AI260"/>
    <mergeCell ref="AJ260:AN260"/>
    <mergeCell ref="K258:O258"/>
    <mergeCell ref="P258:T258"/>
    <mergeCell ref="U258:Y258"/>
    <mergeCell ref="Z258:AD258"/>
    <mergeCell ref="AE258:AI258"/>
    <mergeCell ref="AJ258:AN258"/>
    <mergeCell ref="K257:O257"/>
    <mergeCell ref="P257:T257"/>
    <mergeCell ref="U257:Y257"/>
    <mergeCell ref="Z257:AD257"/>
    <mergeCell ref="AE257:AI257"/>
    <mergeCell ref="AJ257:AN257"/>
    <mergeCell ref="K263:O263"/>
    <mergeCell ref="P263:T263"/>
    <mergeCell ref="U263:Y263"/>
    <mergeCell ref="Z263:AD263"/>
    <mergeCell ref="AE263:AI263"/>
    <mergeCell ref="AJ263:AN263"/>
    <mergeCell ref="K262:O262"/>
    <mergeCell ref="P262:T262"/>
    <mergeCell ref="U262:Y262"/>
    <mergeCell ref="Z262:AD262"/>
    <mergeCell ref="AE262:AI262"/>
    <mergeCell ref="AJ262:AN262"/>
    <mergeCell ref="K261:O261"/>
    <mergeCell ref="P261:T261"/>
    <mergeCell ref="U261:Y261"/>
    <mergeCell ref="Z261:AD261"/>
    <mergeCell ref="AE261:AI261"/>
    <mergeCell ref="AJ261:AN261"/>
    <mergeCell ref="K267:O267"/>
    <mergeCell ref="P267:T267"/>
    <mergeCell ref="U267:Y267"/>
    <mergeCell ref="Z267:AD267"/>
    <mergeCell ref="AE267:AI267"/>
    <mergeCell ref="AJ267:AN267"/>
    <mergeCell ref="K265:O265"/>
    <mergeCell ref="P265:T265"/>
    <mergeCell ref="U265:Y265"/>
    <mergeCell ref="Z265:AD265"/>
    <mergeCell ref="AE265:AI265"/>
    <mergeCell ref="AJ265:AN265"/>
    <mergeCell ref="K264:O264"/>
    <mergeCell ref="P264:T264"/>
    <mergeCell ref="U264:Y264"/>
    <mergeCell ref="Z264:AD264"/>
    <mergeCell ref="AE264:AI264"/>
    <mergeCell ref="AJ264:AN264"/>
    <mergeCell ref="K270:O270"/>
    <mergeCell ref="P270:T270"/>
    <mergeCell ref="U270:Y270"/>
    <mergeCell ref="Z270:AD270"/>
    <mergeCell ref="AE270:AI270"/>
    <mergeCell ref="AJ270:AN270"/>
    <mergeCell ref="K269:O269"/>
    <mergeCell ref="P269:T269"/>
    <mergeCell ref="U269:Y269"/>
    <mergeCell ref="Z269:AD269"/>
    <mergeCell ref="AE269:AI269"/>
    <mergeCell ref="AJ269:AN269"/>
    <mergeCell ref="K268:O268"/>
    <mergeCell ref="P268:T268"/>
    <mergeCell ref="U268:Y268"/>
    <mergeCell ref="Z268:AD268"/>
    <mergeCell ref="AE268:AI268"/>
    <mergeCell ref="AJ268:AN268"/>
    <mergeCell ref="K274:O274"/>
    <mergeCell ref="P274:T274"/>
    <mergeCell ref="U274:Y274"/>
    <mergeCell ref="Z274:AD274"/>
    <mergeCell ref="AE274:AI274"/>
    <mergeCell ref="AJ274:AN274"/>
    <mergeCell ref="K272:O272"/>
    <mergeCell ref="P272:T272"/>
    <mergeCell ref="U272:Y272"/>
    <mergeCell ref="Z272:AD272"/>
    <mergeCell ref="AE272:AI272"/>
    <mergeCell ref="AJ272:AN272"/>
    <mergeCell ref="K271:O271"/>
    <mergeCell ref="P271:T271"/>
    <mergeCell ref="U271:Y271"/>
    <mergeCell ref="Z271:AD271"/>
    <mergeCell ref="AE271:AI271"/>
    <mergeCell ref="AJ271:AN271"/>
    <mergeCell ref="K277:O277"/>
    <mergeCell ref="P277:T277"/>
    <mergeCell ref="U277:Y277"/>
    <mergeCell ref="Z277:AD277"/>
    <mergeCell ref="AE277:AI277"/>
    <mergeCell ref="AJ277:AN277"/>
    <mergeCell ref="K276:O276"/>
    <mergeCell ref="P276:T276"/>
    <mergeCell ref="U276:Y276"/>
    <mergeCell ref="Z276:AD276"/>
    <mergeCell ref="AE276:AI276"/>
    <mergeCell ref="AJ276:AN276"/>
    <mergeCell ref="K275:O275"/>
    <mergeCell ref="P275:T275"/>
    <mergeCell ref="U275:Y275"/>
    <mergeCell ref="Z275:AD275"/>
    <mergeCell ref="AE275:AI275"/>
    <mergeCell ref="AJ275:AN275"/>
    <mergeCell ref="K281:O281"/>
    <mergeCell ref="P281:T281"/>
    <mergeCell ref="U281:Y281"/>
    <mergeCell ref="Z281:AD281"/>
    <mergeCell ref="AE281:AI281"/>
    <mergeCell ref="AJ281:AN281"/>
    <mergeCell ref="K279:O279"/>
    <mergeCell ref="P279:T279"/>
    <mergeCell ref="U279:Y279"/>
    <mergeCell ref="Z279:AD279"/>
    <mergeCell ref="AE279:AI279"/>
    <mergeCell ref="AJ279:AN279"/>
    <mergeCell ref="K278:O278"/>
    <mergeCell ref="P278:T278"/>
    <mergeCell ref="U278:Y278"/>
    <mergeCell ref="Z278:AD278"/>
    <mergeCell ref="AE278:AI278"/>
    <mergeCell ref="AJ278:AN278"/>
    <mergeCell ref="K284:O284"/>
    <mergeCell ref="P284:T284"/>
    <mergeCell ref="U284:Y284"/>
    <mergeCell ref="Z284:AD284"/>
    <mergeCell ref="AE284:AI284"/>
    <mergeCell ref="AJ284:AN284"/>
    <mergeCell ref="K283:O283"/>
    <mergeCell ref="P283:T283"/>
    <mergeCell ref="U283:Y283"/>
    <mergeCell ref="Z283:AD283"/>
    <mergeCell ref="AE283:AI283"/>
    <mergeCell ref="AJ283:AN283"/>
    <mergeCell ref="K282:O282"/>
    <mergeCell ref="P282:T282"/>
    <mergeCell ref="U282:Y282"/>
    <mergeCell ref="Z282:AD282"/>
    <mergeCell ref="AE282:AI282"/>
    <mergeCell ref="AJ282:AN282"/>
    <mergeCell ref="K288:O288"/>
    <mergeCell ref="P288:T288"/>
    <mergeCell ref="U288:Y288"/>
    <mergeCell ref="Z288:AD288"/>
    <mergeCell ref="AE288:AI288"/>
    <mergeCell ref="AJ288:AN288"/>
    <mergeCell ref="K286:O286"/>
    <mergeCell ref="P286:T286"/>
    <mergeCell ref="U286:Y286"/>
    <mergeCell ref="Z286:AD286"/>
    <mergeCell ref="AE286:AI286"/>
    <mergeCell ref="AJ286:AN286"/>
    <mergeCell ref="K285:O285"/>
    <mergeCell ref="P285:T285"/>
    <mergeCell ref="U285:Y285"/>
    <mergeCell ref="Z285:AD285"/>
    <mergeCell ref="AE285:AI285"/>
    <mergeCell ref="AJ285:AN285"/>
    <mergeCell ref="K291:O291"/>
    <mergeCell ref="P291:T291"/>
    <mergeCell ref="U291:Y291"/>
    <mergeCell ref="Z291:AD291"/>
    <mergeCell ref="AE291:AI291"/>
    <mergeCell ref="AJ291:AN291"/>
    <mergeCell ref="K290:O290"/>
    <mergeCell ref="P290:T290"/>
    <mergeCell ref="U290:Y290"/>
    <mergeCell ref="Z290:AD290"/>
    <mergeCell ref="AE290:AI290"/>
    <mergeCell ref="AJ290:AN290"/>
    <mergeCell ref="K289:O289"/>
    <mergeCell ref="P289:T289"/>
    <mergeCell ref="U289:Y289"/>
    <mergeCell ref="Z289:AD289"/>
    <mergeCell ref="AE289:AI289"/>
    <mergeCell ref="AJ289:AN289"/>
    <mergeCell ref="K295:O295"/>
    <mergeCell ref="P295:T295"/>
    <mergeCell ref="U295:Y295"/>
    <mergeCell ref="Z295:AD295"/>
    <mergeCell ref="AE295:AI295"/>
    <mergeCell ref="AJ295:AN295"/>
    <mergeCell ref="K293:O293"/>
    <mergeCell ref="P293:T293"/>
    <mergeCell ref="U293:Y293"/>
    <mergeCell ref="Z293:AD293"/>
    <mergeCell ref="AE293:AI293"/>
    <mergeCell ref="AJ293:AN293"/>
    <mergeCell ref="K292:O292"/>
    <mergeCell ref="P292:T292"/>
    <mergeCell ref="U292:Y292"/>
    <mergeCell ref="Z292:AD292"/>
    <mergeCell ref="AE292:AI292"/>
    <mergeCell ref="AJ292:AN292"/>
    <mergeCell ref="K298:O298"/>
    <mergeCell ref="P298:T298"/>
    <mergeCell ref="U298:Y298"/>
    <mergeCell ref="Z298:AD298"/>
    <mergeCell ref="AE298:AI298"/>
    <mergeCell ref="AJ298:AN298"/>
    <mergeCell ref="K297:O297"/>
    <mergeCell ref="P297:T297"/>
    <mergeCell ref="U297:Y297"/>
    <mergeCell ref="Z297:AD297"/>
    <mergeCell ref="AE297:AI297"/>
    <mergeCell ref="AJ297:AN297"/>
    <mergeCell ref="K296:O296"/>
    <mergeCell ref="P296:T296"/>
    <mergeCell ref="U296:Y296"/>
    <mergeCell ref="Z296:AD296"/>
    <mergeCell ref="AE296:AI296"/>
    <mergeCell ref="AJ296:AN296"/>
    <mergeCell ref="K302:O302"/>
    <mergeCell ref="P302:T302"/>
    <mergeCell ref="U302:Y302"/>
    <mergeCell ref="Z302:AD302"/>
    <mergeCell ref="AE302:AI302"/>
    <mergeCell ref="AJ302:AN302"/>
    <mergeCell ref="K300:O300"/>
    <mergeCell ref="P300:T300"/>
    <mergeCell ref="U300:Y300"/>
    <mergeCell ref="Z300:AD300"/>
    <mergeCell ref="AE300:AI300"/>
    <mergeCell ref="AJ300:AN300"/>
    <mergeCell ref="K299:O299"/>
    <mergeCell ref="P299:T299"/>
    <mergeCell ref="U299:Y299"/>
    <mergeCell ref="Z299:AD299"/>
    <mergeCell ref="AE299:AI299"/>
    <mergeCell ref="AJ299:AN299"/>
    <mergeCell ref="K305:O305"/>
    <mergeCell ref="P305:T305"/>
    <mergeCell ref="U305:Y305"/>
    <mergeCell ref="Z305:AD305"/>
    <mergeCell ref="AE305:AI305"/>
    <mergeCell ref="AJ305:AN305"/>
    <mergeCell ref="K304:O304"/>
    <mergeCell ref="P304:T304"/>
    <mergeCell ref="U304:Y304"/>
    <mergeCell ref="Z304:AD304"/>
    <mergeCell ref="AE304:AI304"/>
    <mergeCell ref="AJ304:AN304"/>
    <mergeCell ref="K303:O303"/>
    <mergeCell ref="P303:T303"/>
    <mergeCell ref="U303:Y303"/>
    <mergeCell ref="Z303:AD303"/>
    <mergeCell ref="AE303:AI303"/>
    <mergeCell ref="AJ303:AN303"/>
    <mergeCell ref="K309:O309"/>
    <mergeCell ref="P309:T309"/>
    <mergeCell ref="U309:Y309"/>
    <mergeCell ref="Z309:AD309"/>
    <mergeCell ref="AE309:AI309"/>
    <mergeCell ref="AJ309:AN309"/>
    <mergeCell ref="K307:O307"/>
    <mergeCell ref="P307:T307"/>
    <mergeCell ref="U307:Y307"/>
    <mergeCell ref="Z307:AD307"/>
    <mergeCell ref="AE307:AI307"/>
    <mergeCell ref="AJ307:AN307"/>
    <mergeCell ref="K306:O306"/>
    <mergeCell ref="P306:T306"/>
    <mergeCell ref="U306:Y306"/>
    <mergeCell ref="Z306:AD306"/>
    <mergeCell ref="AE306:AI306"/>
    <mergeCell ref="AJ306:AN306"/>
    <mergeCell ref="K312:O312"/>
    <mergeCell ref="P312:T312"/>
    <mergeCell ref="U312:Y312"/>
    <mergeCell ref="Z312:AD312"/>
    <mergeCell ref="AE312:AI312"/>
    <mergeCell ref="AJ312:AN312"/>
    <mergeCell ref="K311:O311"/>
    <mergeCell ref="P311:T311"/>
    <mergeCell ref="U311:Y311"/>
    <mergeCell ref="Z311:AD311"/>
    <mergeCell ref="AE311:AI311"/>
    <mergeCell ref="AJ311:AN311"/>
    <mergeCell ref="K310:O310"/>
    <mergeCell ref="P310:T310"/>
    <mergeCell ref="U310:Y310"/>
    <mergeCell ref="Z310:AD310"/>
    <mergeCell ref="AE310:AI310"/>
    <mergeCell ref="AJ310:AN310"/>
    <mergeCell ref="K316:O316"/>
    <mergeCell ref="P316:T316"/>
    <mergeCell ref="U316:Y316"/>
    <mergeCell ref="Z316:AD316"/>
    <mergeCell ref="AE316:AI316"/>
    <mergeCell ref="AJ316:AN316"/>
    <mergeCell ref="K314:O314"/>
    <mergeCell ref="P314:T314"/>
    <mergeCell ref="U314:Y314"/>
    <mergeCell ref="Z314:AD314"/>
    <mergeCell ref="AE314:AI314"/>
    <mergeCell ref="AJ314:AN314"/>
    <mergeCell ref="K313:O313"/>
    <mergeCell ref="P313:T313"/>
    <mergeCell ref="U313:Y313"/>
    <mergeCell ref="Z313:AD313"/>
    <mergeCell ref="AE313:AI313"/>
    <mergeCell ref="AJ313:AN313"/>
    <mergeCell ref="K319:O319"/>
    <mergeCell ref="P319:T319"/>
    <mergeCell ref="U319:Y319"/>
    <mergeCell ref="Z319:AD319"/>
    <mergeCell ref="AE319:AI319"/>
    <mergeCell ref="AJ319:AN319"/>
    <mergeCell ref="K318:O318"/>
    <mergeCell ref="P318:T318"/>
    <mergeCell ref="U318:Y318"/>
    <mergeCell ref="Z318:AD318"/>
    <mergeCell ref="AE318:AI318"/>
    <mergeCell ref="AJ318:AN318"/>
    <mergeCell ref="K317:O317"/>
    <mergeCell ref="P317:T317"/>
    <mergeCell ref="U317:Y317"/>
    <mergeCell ref="Z317:AD317"/>
    <mergeCell ref="AE317:AI317"/>
    <mergeCell ref="AJ317:AN317"/>
    <mergeCell ref="AI327:AM327"/>
    <mergeCell ref="AB328:AC328"/>
    <mergeCell ref="AD328:AH328"/>
    <mergeCell ref="AI328:AM328"/>
    <mergeCell ref="AB329:AC329"/>
    <mergeCell ref="AD329:AH329"/>
    <mergeCell ref="AI329:AM329"/>
    <mergeCell ref="K321:O321"/>
    <mergeCell ref="P321:T321"/>
    <mergeCell ref="U321:Y321"/>
    <mergeCell ref="Z321:AD321"/>
    <mergeCell ref="AE321:AI321"/>
    <mergeCell ref="AJ321:AN321"/>
    <mergeCell ref="K320:O320"/>
    <mergeCell ref="P320:T320"/>
    <mergeCell ref="U320:Y320"/>
    <mergeCell ref="Z320:AD320"/>
    <mergeCell ref="AE320:AI320"/>
    <mergeCell ref="AJ320:AN320"/>
    <mergeCell ref="AB324:AM324"/>
    <mergeCell ref="AB325:AC325"/>
    <mergeCell ref="AD325:AH325"/>
    <mergeCell ref="AI325:AM325"/>
    <mergeCell ref="Q324:R324"/>
    <mergeCell ref="S324:T324"/>
    <mergeCell ref="V324:W324"/>
    <mergeCell ref="X324:Y324"/>
    <mergeCell ref="Q325:R325"/>
    <mergeCell ref="S325:T325"/>
    <mergeCell ref="V325:W325"/>
    <mergeCell ref="X325:Y325"/>
    <mergeCell ref="AQ335:AR335"/>
    <mergeCell ref="AS335:AT335"/>
    <mergeCell ref="AU335:AV335"/>
    <mergeCell ref="AW335:AX335"/>
    <mergeCell ref="AY335:AZ335"/>
    <mergeCell ref="BA335:BB335"/>
    <mergeCell ref="AW333:AX333"/>
    <mergeCell ref="AY333:AZ333"/>
    <mergeCell ref="BA333:BB333"/>
    <mergeCell ref="AQ334:AR334"/>
    <mergeCell ref="AS334:AT334"/>
    <mergeCell ref="AU334:AV334"/>
    <mergeCell ref="AW334:AX334"/>
    <mergeCell ref="AY334:AZ334"/>
    <mergeCell ref="BA334:BB334"/>
    <mergeCell ref="AB330:AC330"/>
    <mergeCell ref="AD330:AH330"/>
    <mergeCell ref="AI330:AM330"/>
    <mergeCell ref="AQ333:AR333"/>
    <mergeCell ref="AS333:AT333"/>
    <mergeCell ref="AU333:AV333"/>
    <mergeCell ref="AA335:AB335"/>
    <mergeCell ref="AC335:AD335"/>
    <mergeCell ref="AE335:AF335"/>
    <mergeCell ref="AG335:AH335"/>
    <mergeCell ref="AI335:AJ335"/>
    <mergeCell ref="AK335:AL335"/>
    <mergeCell ref="AK334:AL334"/>
    <mergeCell ref="AA333:AB333"/>
    <mergeCell ref="AC333:AD333"/>
    <mergeCell ref="AE333:AF333"/>
    <mergeCell ref="AG333:AH333"/>
    <mergeCell ref="AQ338:AR338"/>
    <mergeCell ref="AS338:AT338"/>
    <mergeCell ref="AU338:AV338"/>
    <mergeCell ref="AW338:AX338"/>
    <mergeCell ref="AY338:AZ338"/>
    <mergeCell ref="BA338:BB338"/>
    <mergeCell ref="AQ337:AR337"/>
    <mergeCell ref="AS337:AT337"/>
    <mergeCell ref="AU337:AV337"/>
    <mergeCell ref="AW337:AX337"/>
    <mergeCell ref="AY337:AZ337"/>
    <mergeCell ref="BA337:BB337"/>
    <mergeCell ref="AQ336:AR336"/>
    <mergeCell ref="AS336:AT336"/>
    <mergeCell ref="AU336:AV336"/>
    <mergeCell ref="AW336:AX336"/>
    <mergeCell ref="AY336:AZ336"/>
    <mergeCell ref="BA336:BB336"/>
    <mergeCell ref="AM343:AN343"/>
    <mergeCell ref="AC342:AD342"/>
    <mergeCell ref="AE342:AF342"/>
    <mergeCell ref="AG342:AH342"/>
    <mergeCell ref="AI342:AJ342"/>
    <mergeCell ref="AK342:AL342"/>
    <mergeCell ref="AM342:AN342"/>
    <mergeCell ref="AC341:AD341"/>
    <mergeCell ref="AE341:AF341"/>
    <mergeCell ref="AG341:AH341"/>
    <mergeCell ref="AI341:AJ341"/>
    <mergeCell ref="AK341:AL341"/>
    <mergeCell ref="AM341:AN341"/>
    <mergeCell ref="AC346:AD346"/>
    <mergeCell ref="AE346:AF346"/>
    <mergeCell ref="AG346:AH346"/>
    <mergeCell ref="AI346:AJ346"/>
    <mergeCell ref="AK346:AL346"/>
    <mergeCell ref="AM346:AN346"/>
    <mergeCell ref="AC345:AD345"/>
    <mergeCell ref="AE345:AF345"/>
    <mergeCell ref="AG345:AH345"/>
    <mergeCell ref="AI345:AJ345"/>
    <mergeCell ref="AK345:AL345"/>
    <mergeCell ref="AM345:AN345"/>
    <mergeCell ref="AC344:AD344"/>
    <mergeCell ref="AE344:AF344"/>
    <mergeCell ref="AG344:AH344"/>
    <mergeCell ref="AI344:AJ344"/>
    <mergeCell ref="AK344:AL344"/>
    <mergeCell ref="AM344:AN344"/>
    <mergeCell ref="AT343:AU343"/>
    <mergeCell ref="AV343:AW343"/>
    <mergeCell ref="AX343:AY343"/>
    <mergeCell ref="AZ343:BA343"/>
    <mergeCell ref="BB343:BC343"/>
    <mergeCell ref="BD343:BE343"/>
    <mergeCell ref="AT342:AU342"/>
    <mergeCell ref="AV342:AW342"/>
    <mergeCell ref="AX342:AY342"/>
    <mergeCell ref="AZ342:BA342"/>
    <mergeCell ref="BB342:BC342"/>
    <mergeCell ref="BD342:BE342"/>
    <mergeCell ref="AT341:AU341"/>
    <mergeCell ref="AV341:AW341"/>
    <mergeCell ref="AX341:AY341"/>
    <mergeCell ref="AZ341:BA341"/>
    <mergeCell ref="BB341:BC341"/>
    <mergeCell ref="BD341:BE341"/>
    <mergeCell ref="AT346:AU346"/>
    <mergeCell ref="AV346:AW346"/>
    <mergeCell ref="AX346:AY346"/>
    <mergeCell ref="AZ346:BA346"/>
    <mergeCell ref="BB346:BC346"/>
    <mergeCell ref="BD346:BE346"/>
    <mergeCell ref="AT345:AU345"/>
    <mergeCell ref="AV345:AW345"/>
    <mergeCell ref="AX345:AY345"/>
    <mergeCell ref="AZ345:BA345"/>
    <mergeCell ref="BB345:BC345"/>
    <mergeCell ref="BD345:BE345"/>
    <mergeCell ref="AT344:AU344"/>
    <mergeCell ref="AV344:AW344"/>
    <mergeCell ref="AX344:AY344"/>
    <mergeCell ref="AZ344:BA344"/>
    <mergeCell ref="BB344:BC344"/>
    <mergeCell ref="BD344:BE344"/>
    <mergeCell ref="AL349:AM349"/>
    <mergeCell ref="K349:L349"/>
    <mergeCell ref="M349:N349"/>
    <mergeCell ref="O349:P349"/>
    <mergeCell ref="Q349:R349"/>
    <mergeCell ref="S349:T349"/>
    <mergeCell ref="U349:V349"/>
    <mergeCell ref="AB348:AC348"/>
    <mergeCell ref="AD348:AE348"/>
    <mergeCell ref="AF348:AG348"/>
    <mergeCell ref="AH348:AI348"/>
    <mergeCell ref="AJ348:AK348"/>
    <mergeCell ref="AL348:AM348"/>
    <mergeCell ref="K348:L348"/>
    <mergeCell ref="M348:N348"/>
    <mergeCell ref="O348:P348"/>
    <mergeCell ref="Q348:R348"/>
    <mergeCell ref="S348:T348"/>
    <mergeCell ref="U348:V348"/>
    <mergeCell ref="AL351:AM351"/>
    <mergeCell ref="K351:L351"/>
    <mergeCell ref="M351:N351"/>
    <mergeCell ref="O351:P351"/>
    <mergeCell ref="Q351:R351"/>
    <mergeCell ref="S351:T351"/>
    <mergeCell ref="U351:V351"/>
    <mergeCell ref="AB350:AC350"/>
    <mergeCell ref="AD350:AE350"/>
    <mergeCell ref="AF350:AG350"/>
    <mergeCell ref="AH350:AI350"/>
    <mergeCell ref="AJ350:AK350"/>
    <mergeCell ref="AL350:AM350"/>
    <mergeCell ref="K350:L350"/>
    <mergeCell ref="M350:N350"/>
    <mergeCell ref="O350:P350"/>
    <mergeCell ref="Q350:R350"/>
    <mergeCell ref="S350:T350"/>
    <mergeCell ref="U350:V350"/>
    <mergeCell ref="AD353:AE353"/>
    <mergeCell ref="AF353:AG353"/>
    <mergeCell ref="AH353:AI353"/>
    <mergeCell ref="AJ353:AK353"/>
    <mergeCell ref="AL353:AM353"/>
    <mergeCell ref="K353:L353"/>
    <mergeCell ref="M353:N353"/>
    <mergeCell ref="O353:P353"/>
    <mergeCell ref="Q353:R353"/>
    <mergeCell ref="S353:T353"/>
    <mergeCell ref="U353:V353"/>
    <mergeCell ref="AB352:AC352"/>
    <mergeCell ref="AD352:AE352"/>
    <mergeCell ref="AF352:AG352"/>
    <mergeCell ref="AH352:AI352"/>
    <mergeCell ref="AJ352:AK352"/>
    <mergeCell ref="AL352:AM352"/>
    <mergeCell ref="K352:L352"/>
    <mergeCell ref="M352:N352"/>
    <mergeCell ref="O352:P352"/>
    <mergeCell ref="Q352:R352"/>
    <mergeCell ref="S352:T352"/>
    <mergeCell ref="U352:V352"/>
    <mergeCell ref="I385:J385"/>
    <mergeCell ref="W385:X385"/>
    <mergeCell ref="AE385:AF385"/>
    <mergeCell ref="I448:J448"/>
    <mergeCell ref="W448:X448"/>
    <mergeCell ref="AE448:AF448"/>
    <mergeCell ref="I455:J455"/>
    <mergeCell ref="W455:X455"/>
    <mergeCell ref="AE455:AF455"/>
    <mergeCell ref="I434:J434"/>
    <mergeCell ref="W434:X434"/>
    <mergeCell ref="AE434:AF434"/>
    <mergeCell ref="I441:J441"/>
    <mergeCell ref="W441:X441"/>
    <mergeCell ref="AE441:AF441"/>
    <mergeCell ref="I420:J420"/>
    <mergeCell ref="W420:X420"/>
    <mergeCell ref="AE420:AF420"/>
    <mergeCell ref="I427:J427"/>
    <mergeCell ref="W427:X427"/>
    <mergeCell ref="AE427:AF427"/>
    <mergeCell ref="I490:J490"/>
    <mergeCell ref="W490:X490"/>
    <mergeCell ref="AE490:AF490"/>
    <mergeCell ref="E504:F504"/>
    <mergeCell ref="G504:H504"/>
    <mergeCell ref="I504:J504"/>
    <mergeCell ref="K504:L504"/>
    <mergeCell ref="N501:O501"/>
    <mergeCell ref="N502:O502"/>
    <mergeCell ref="N503:O503"/>
    <mergeCell ref="I476:J476"/>
    <mergeCell ref="W476:X476"/>
    <mergeCell ref="AE476:AF476"/>
    <mergeCell ref="I483:J483"/>
    <mergeCell ref="W483:X483"/>
    <mergeCell ref="AE483:AF483"/>
    <mergeCell ref="I462:J462"/>
    <mergeCell ref="W462:X462"/>
    <mergeCell ref="AE462:AF462"/>
    <mergeCell ref="I469:J469"/>
    <mergeCell ref="W469:X469"/>
    <mergeCell ref="AE469:AF469"/>
    <mergeCell ref="E502:F502"/>
    <mergeCell ref="G502:H502"/>
    <mergeCell ref="I502:J502"/>
    <mergeCell ref="K502:L502"/>
    <mergeCell ref="E503:F503"/>
    <mergeCell ref="G503:H503"/>
    <mergeCell ref="I503:J503"/>
    <mergeCell ref="K503:L503"/>
    <mergeCell ref="E500:F500"/>
    <mergeCell ref="G500:H500"/>
    <mergeCell ref="N504:O504"/>
    <mergeCell ref="N505:O505"/>
    <mergeCell ref="N506:O506"/>
    <mergeCell ref="N507:O507"/>
    <mergeCell ref="N508:O508"/>
    <mergeCell ref="N509:O509"/>
    <mergeCell ref="E509:F509"/>
    <mergeCell ref="G509:H509"/>
    <mergeCell ref="I509:J509"/>
    <mergeCell ref="K509:L509"/>
    <mergeCell ref="E510:F510"/>
    <mergeCell ref="G510:H510"/>
    <mergeCell ref="I510:J510"/>
    <mergeCell ref="K510:L510"/>
    <mergeCell ref="E507:F507"/>
    <mergeCell ref="G507:H507"/>
    <mergeCell ref="I507:J507"/>
    <mergeCell ref="K507:L507"/>
    <mergeCell ref="E508:F508"/>
    <mergeCell ref="G508:H508"/>
    <mergeCell ref="I508:J508"/>
    <mergeCell ref="K508:L508"/>
    <mergeCell ref="E505:F505"/>
    <mergeCell ref="G505:H505"/>
    <mergeCell ref="I505:J505"/>
    <mergeCell ref="K505:L505"/>
    <mergeCell ref="E506:F506"/>
    <mergeCell ref="G506:H506"/>
    <mergeCell ref="I506:J506"/>
    <mergeCell ref="K506:L506"/>
    <mergeCell ref="N516:O516"/>
    <mergeCell ref="N517:O517"/>
    <mergeCell ref="E511:F511"/>
    <mergeCell ref="G511:H511"/>
    <mergeCell ref="I511:J511"/>
    <mergeCell ref="K511:L511"/>
    <mergeCell ref="N510:O510"/>
    <mergeCell ref="N511:O511"/>
    <mergeCell ref="N512:O512"/>
    <mergeCell ref="N513:O513"/>
    <mergeCell ref="N514:O514"/>
    <mergeCell ref="N515:O515"/>
    <mergeCell ref="BK525:BM525"/>
    <mergeCell ref="BN525:BP525"/>
    <mergeCell ref="BQ525:BS525"/>
    <mergeCell ref="AJ525:AL525"/>
    <mergeCell ref="AM525:AO525"/>
    <mergeCell ref="AP525:AR525"/>
    <mergeCell ref="AS525:AU525"/>
    <mergeCell ref="AV525:AX525"/>
    <mergeCell ref="AY525:BA525"/>
    <mergeCell ref="R525:T525"/>
    <mergeCell ref="U525:W525"/>
    <mergeCell ref="X525:Z525"/>
    <mergeCell ref="AA525:AC525"/>
    <mergeCell ref="AD525:AF525"/>
    <mergeCell ref="AG525:AI525"/>
    <mergeCell ref="BE524:BG524"/>
    <mergeCell ref="BH524:BJ524"/>
    <mergeCell ref="BK524:BM524"/>
    <mergeCell ref="BN524:BP524"/>
    <mergeCell ref="BQ524:BS524"/>
    <mergeCell ref="C543:D545"/>
    <mergeCell ref="E543:F543"/>
    <mergeCell ref="G543:I543"/>
    <mergeCell ref="E544:F544"/>
    <mergeCell ref="G544:I544"/>
    <mergeCell ref="E545:F545"/>
    <mergeCell ref="G545:I545"/>
    <mergeCell ref="C540:D542"/>
    <mergeCell ref="E540:F540"/>
    <mergeCell ref="G540:I540"/>
    <mergeCell ref="E541:F541"/>
    <mergeCell ref="G541:I541"/>
    <mergeCell ref="E542:F542"/>
    <mergeCell ref="G542:I542"/>
    <mergeCell ref="C531:D533"/>
    <mergeCell ref="E531:F531"/>
    <mergeCell ref="G531:I531"/>
    <mergeCell ref="E532:F532"/>
    <mergeCell ref="G532:I532"/>
    <mergeCell ref="E533:F533"/>
    <mergeCell ref="G533:I533"/>
    <mergeCell ref="C528:D530"/>
    <mergeCell ref="E528:F528"/>
    <mergeCell ref="G528:I528"/>
    <mergeCell ref="E529:F529"/>
    <mergeCell ref="G529:I529"/>
    <mergeCell ref="E530:F530"/>
    <mergeCell ref="G530:I530"/>
    <mergeCell ref="C524:E524"/>
    <mergeCell ref="BB525:BD525"/>
    <mergeCell ref="BE525:BG525"/>
    <mergeCell ref="BH525:BJ525"/>
    <mergeCell ref="C525:E525"/>
    <mergeCell ref="F525:H525"/>
    <mergeCell ref="I525:K525"/>
    <mergeCell ref="L525:N525"/>
    <mergeCell ref="O525:Q525"/>
    <mergeCell ref="C537:D539"/>
    <mergeCell ref="E537:F537"/>
    <mergeCell ref="G537:I537"/>
    <mergeCell ref="E538:F538"/>
    <mergeCell ref="G538:I538"/>
    <mergeCell ref="E539:F539"/>
    <mergeCell ref="G539:I539"/>
    <mergeCell ref="C534:D536"/>
    <mergeCell ref="E534:F534"/>
    <mergeCell ref="G534:I534"/>
    <mergeCell ref="F524:H524"/>
    <mergeCell ref="I524:K524"/>
    <mergeCell ref="L524:N524"/>
    <mergeCell ref="O524:Q524"/>
    <mergeCell ref="R524:T524"/>
    <mergeCell ref="AM524:AO524"/>
    <mergeCell ref="B2:AZ2"/>
    <mergeCell ref="D579:G579"/>
    <mergeCell ref="I579:L579"/>
    <mergeCell ref="Z160:AD160"/>
    <mergeCell ref="AE160:AI160"/>
    <mergeCell ref="AJ160:AN160"/>
    <mergeCell ref="Z161:AD161"/>
    <mergeCell ref="C561:D563"/>
    <mergeCell ref="E561:F561"/>
    <mergeCell ref="G561:I561"/>
    <mergeCell ref="E562:F562"/>
    <mergeCell ref="G562:I562"/>
    <mergeCell ref="E563:F563"/>
    <mergeCell ref="G563:I563"/>
    <mergeCell ref="C558:D560"/>
    <mergeCell ref="E558:F558"/>
    <mergeCell ref="G558:I558"/>
    <mergeCell ref="E559:F559"/>
    <mergeCell ref="G559:I559"/>
    <mergeCell ref="E560:F560"/>
    <mergeCell ref="G560:I560"/>
    <mergeCell ref="C555:D557"/>
    <mergeCell ref="E555:F555"/>
    <mergeCell ref="G555:I555"/>
    <mergeCell ref="E556:F556"/>
    <mergeCell ref="G556:I556"/>
    <mergeCell ref="E557:F557"/>
    <mergeCell ref="G557:I557"/>
    <mergeCell ref="C552:D554"/>
    <mergeCell ref="E552:F552"/>
    <mergeCell ref="G552:I552"/>
    <mergeCell ref="E553:F553"/>
    <mergeCell ref="D600:G600"/>
    <mergeCell ref="I600:L600"/>
    <mergeCell ref="D595:G595"/>
    <mergeCell ref="I595:L595"/>
    <mergeCell ref="D596:G596"/>
    <mergeCell ref="I596:L596"/>
    <mergeCell ref="D597:G597"/>
    <mergeCell ref="I597:L597"/>
    <mergeCell ref="D592:G592"/>
    <mergeCell ref="I592:L592"/>
    <mergeCell ref="D593:G593"/>
    <mergeCell ref="I593:L593"/>
    <mergeCell ref="D594:G594"/>
    <mergeCell ref="I594:L594"/>
    <mergeCell ref="D589:G589"/>
    <mergeCell ref="I589:L589"/>
    <mergeCell ref="D590:G590"/>
    <mergeCell ref="I590:L590"/>
    <mergeCell ref="D591:G591"/>
    <mergeCell ref="I591:L591"/>
    <mergeCell ref="D601:G601"/>
    <mergeCell ref="I601:L601"/>
    <mergeCell ref="D602:G602"/>
    <mergeCell ref="I602:L602"/>
    <mergeCell ref="AW659:BB659"/>
    <mergeCell ref="AW660:BB660"/>
    <mergeCell ref="AW689:BB689"/>
    <mergeCell ref="AW690:BB690"/>
    <mergeCell ref="AW691:BB691"/>
    <mergeCell ref="AW692:BB692"/>
    <mergeCell ref="AW694:BB694"/>
    <mergeCell ref="AW695:BB695"/>
    <mergeCell ref="AW682:BB682"/>
    <mergeCell ref="AW683:BB683"/>
    <mergeCell ref="AW684:BB684"/>
    <mergeCell ref="AW685:BB685"/>
    <mergeCell ref="AW687:BB687"/>
    <mergeCell ref="AW688:BB688"/>
    <mergeCell ref="AW675:BB675"/>
    <mergeCell ref="AW676:BB676"/>
    <mergeCell ref="AW677:BB677"/>
    <mergeCell ref="AW678:BB678"/>
    <mergeCell ref="AW680:BB680"/>
    <mergeCell ref="AW681:BB681"/>
    <mergeCell ref="AW652:BB652"/>
    <mergeCell ref="AW653:BB653"/>
    <mergeCell ref="AW654:BB654"/>
    <mergeCell ref="AW655:BB655"/>
    <mergeCell ref="AW656:BB656"/>
    <mergeCell ref="AW657:BB657"/>
    <mergeCell ref="AW668:BB668"/>
    <mergeCell ref="AW669:BB669"/>
    <mergeCell ref="AW710:BB710"/>
    <mergeCell ref="AW711:BB711"/>
    <mergeCell ref="AW712:BB712"/>
    <mergeCell ref="AW713:BB713"/>
    <mergeCell ref="AW715:BB715"/>
    <mergeCell ref="AW716:BB716"/>
    <mergeCell ref="AW703:BB703"/>
    <mergeCell ref="AW704:BB704"/>
    <mergeCell ref="AW705:BB705"/>
    <mergeCell ref="AW706:BB706"/>
    <mergeCell ref="AW708:BB708"/>
    <mergeCell ref="AW709:BB709"/>
    <mergeCell ref="AW696:BB696"/>
    <mergeCell ref="AW697:BB697"/>
    <mergeCell ref="AW698:BB698"/>
    <mergeCell ref="AW699:BB699"/>
    <mergeCell ref="AW701:BB701"/>
    <mergeCell ref="AW702:BB702"/>
    <mergeCell ref="AW731:BB731"/>
    <mergeCell ref="AW732:BB732"/>
    <mergeCell ref="AW733:BB733"/>
    <mergeCell ref="AW734:BB734"/>
    <mergeCell ref="AW736:BB736"/>
    <mergeCell ref="AW737:BB737"/>
    <mergeCell ref="AW724:BB724"/>
    <mergeCell ref="AW725:BB725"/>
    <mergeCell ref="AW726:BB726"/>
    <mergeCell ref="AW727:BB727"/>
    <mergeCell ref="AW729:BB729"/>
    <mergeCell ref="AW730:BB730"/>
    <mergeCell ref="AW717:BB717"/>
    <mergeCell ref="AW718:BB718"/>
    <mergeCell ref="AW719:BB719"/>
    <mergeCell ref="AW720:BB720"/>
    <mergeCell ref="AW722:BB722"/>
    <mergeCell ref="AW723:BB723"/>
    <mergeCell ref="AW752:BB752"/>
    <mergeCell ref="AW753:BB753"/>
    <mergeCell ref="AW754:BB754"/>
    <mergeCell ref="AW755:BB755"/>
    <mergeCell ref="AW757:BB757"/>
    <mergeCell ref="AW758:BB758"/>
    <mergeCell ref="AW745:BB745"/>
    <mergeCell ref="AW746:BB746"/>
    <mergeCell ref="AW747:BB747"/>
    <mergeCell ref="AW748:BB748"/>
    <mergeCell ref="AW750:BB750"/>
    <mergeCell ref="AW751:BB751"/>
    <mergeCell ref="AW738:BB738"/>
    <mergeCell ref="AW739:BB739"/>
    <mergeCell ref="AW740:BB740"/>
    <mergeCell ref="AW741:BB741"/>
    <mergeCell ref="AW743:BB743"/>
    <mergeCell ref="AW744:BB744"/>
    <mergeCell ref="AW773:BB773"/>
    <mergeCell ref="AW774:BB774"/>
    <mergeCell ref="AW775:BB775"/>
    <mergeCell ref="AW776:BB776"/>
    <mergeCell ref="G784:K784"/>
    <mergeCell ref="G785:K785"/>
    <mergeCell ref="G786:K786"/>
    <mergeCell ref="G787:K787"/>
    <mergeCell ref="G788:K788"/>
    <mergeCell ref="AW766:BB766"/>
    <mergeCell ref="AW767:BB767"/>
    <mergeCell ref="AW768:BB768"/>
    <mergeCell ref="AW769:BB769"/>
    <mergeCell ref="AW771:BB771"/>
    <mergeCell ref="AW772:BB772"/>
    <mergeCell ref="AW759:BB759"/>
    <mergeCell ref="AW760:BB760"/>
    <mergeCell ref="AW761:BB761"/>
    <mergeCell ref="AW762:BB762"/>
    <mergeCell ref="AW764:BB764"/>
    <mergeCell ref="AW765:BB765"/>
    <mergeCell ref="AE161:AI161"/>
    <mergeCell ref="AJ161:AN161"/>
    <mergeCell ref="K162:O162"/>
    <mergeCell ref="P162:T162"/>
    <mergeCell ref="U162:Y162"/>
    <mergeCell ref="Z162:AD162"/>
    <mergeCell ref="AE162:AI162"/>
    <mergeCell ref="AJ162:AN162"/>
    <mergeCell ref="G805:K805"/>
    <mergeCell ref="G806:K806"/>
    <mergeCell ref="G807:K807"/>
    <mergeCell ref="K160:O160"/>
    <mergeCell ref="P160:T160"/>
    <mergeCell ref="U160:Y160"/>
    <mergeCell ref="K161:O161"/>
    <mergeCell ref="P161:T161"/>
    <mergeCell ref="U161:Y161"/>
    <mergeCell ref="K163:O163"/>
    <mergeCell ref="G799:K799"/>
    <mergeCell ref="G800:K800"/>
    <mergeCell ref="G801:K801"/>
    <mergeCell ref="G802:K802"/>
    <mergeCell ref="G803:K803"/>
    <mergeCell ref="G804:K804"/>
    <mergeCell ref="G793:K793"/>
    <mergeCell ref="G794:K794"/>
    <mergeCell ref="G795:K795"/>
    <mergeCell ref="G796:K796"/>
    <mergeCell ref="G797:K797"/>
    <mergeCell ref="G798:K798"/>
    <mergeCell ref="D598:G598"/>
    <mergeCell ref="I598:L598"/>
    <mergeCell ref="AJ164:AN164"/>
    <mergeCell ref="K165:O165"/>
    <mergeCell ref="P165:T165"/>
    <mergeCell ref="U165:Y165"/>
    <mergeCell ref="Z165:AD165"/>
    <mergeCell ref="AE165:AI165"/>
    <mergeCell ref="AJ165:AN165"/>
    <mergeCell ref="P163:T163"/>
    <mergeCell ref="U163:Y163"/>
    <mergeCell ref="Z163:AD163"/>
    <mergeCell ref="AE163:AI163"/>
    <mergeCell ref="AJ163:AN163"/>
    <mergeCell ref="K164:O164"/>
    <mergeCell ref="P164:T164"/>
    <mergeCell ref="U164:Y164"/>
    <mergeCell ref="Z164:AD164"/>
    <mergeCell ref="AE164:AI164"/>
    <mergeCell ref="AN58:AQ58"/>
    <mergeCell ref="AR58:AU58"/>
    <mergeCell ref="F59:I59"/>
    <mergeCell ref="J59:M59"/>
    <mergeCell ref="N59:Q59"/>
    <mergeCell ref="S59:T59"/>
    <mergeCell ref="U59:W59"/>
    <mergeCell ref="X59:AA59"/>
    <mergeCell ref="AC59:AE59"/>
    <mergeCell ref="AF59:AI59"/>
    <mergeCell ref="AC57:AE58"/>
    <mergeCell ref="AF57:AI57"/>
    <mergeCell ref="AJ57:AM57"/>
    <mergeCell ref="AN57:AQ57"/>
    <mergeCell ref="AR57:AU57"/>
    <mergeCell ref="S58:T58"/>
    <mergeCell ref="U58:W58"/>
    <mergeCell ref="X58:AA58"/>
    <mergeCell ref="AF58:AI58"/>
    <mergeCell ref="AJ58:AM58"/>
    <mergeCell ref="F57:I58"/>
    <mergeCell ref="J57:M58"/>
    <mergeCell ref="N57:Q58"/>
    <mergeCell ref="S57:T57"/>
    <mergeCell ref="U57:W57"/>
    <mergeCell ref="X57:AA57"/>
    <mergeCell ref="C71:M73"/>
    <mergeCell ref="N71:X73"/>
    <mergeCell ref="Y71:AI73"/>
    <mergeCell ref="C62:E62"/>
    <mergeCell ref="F62:I62"/>
    <mergeCell ref="N62:Q62"/>
    <mergeCell ref="C61:E61"/>
    <mergeCell ref="F61:I61"/>
    <mergeCell ref="J61:M61"/>
    <mergeCell ref="N61:Q61"/>
    <mergeCell ref="S61:T61"/>
    <mergeCell ref="U61:W61"/>
    <mergeCell ref="AJ59:AM59"/>
    <mergeCell ref="AN59:AQ59"/>
    <mergeCell ref="AR59:AU59"/>
    <mergeCell ref="C60:E60"/>
    <mergeCell ref="F60:I60"/>
    <mergeCell ref="J60:M60"/>
    <mergeCell ref="N60:Q60"/>
    <mergeCell ref="S60:T60"/>
    <mergeCell ref="U60:W60"/>
    <mergeCell ref="X60:AA60"/>
    <mergeCell ref="C63:E63"/>
    <mergeCell ref="F63:I63"/>
    <mergeCell ref="J63:M63"/>
    <mergeCell ref="N63:Q63"/>
    <mergeCell ref="C64:E64"/>
    <mergeCell ref="F64:I64"/>
    <mergeCell ref="J64:M64"/>
    <mergeCell ref="N64:Q64"/>
    <mergeCell ref="AJ62:AM62"/>
    <mergeCell ref="AN62:AQ62"/>
    <mergeCell ref="AC108:AE108"/>
    <mergeCell ref="AF108:AI108"/>
    <mergeCell ref="AC60:AE60"/>
    <mergeCell ref="AF60:AI60"/>
    <mergeCell ref="AC62:AE62"/>
    <mergeCell ref="AF62:AI62"/>
    <mergeCell ref="J62:M62"/>
    <mergeCell ref="AA106:AB108"/>
    <mergeCell ref="AC106:AE106"/>
    <mergeCell ref="AF106:AI106"/>
    <mergeCell ref="G78:I78"/>
    <mergeCell ref="J78:M78"/>
    <mergeCell ref="R90:T90"/>
    <mergeCell ref="U90:X90"/>
    <mergeCell ref="AC107:AE107"/>
    <mergeCell ref="AF107:AI107"/>
    <mergeCell ref="G79:I79"/>
    <mergeCell ref="R88:T88"/>
    <mergeCell ref="U88:X88"/>
    <mergeCell ref="AC104:AE104"/>
    <mergeCell ref="AF104:AI104"/>
    <mergeCell ref="G77:I77"/>
    <mergeCell ref="J77:M77"/>
    <mergeCell ref="P89:Q91"/>
    <mergeCell ref="R89:T89"/>
    <mergeCell ref="U89:X89"/>
    <mergeCell ref="R86:T86"/>
    <mergeCell ref="U86:X86"/>
    <mergeCell ref="AA102:AB104"/>
    <mergeCell ref="AC102:AE102"/>
    <mergeCell ref="AF102:AI102"/>
    <mergeCell ref="R87:T87"/>
    <mergeCell ref="AR62:AU62"/>
    <mergeCell ref="AC63:AE63"/>
    <mergeCell ref="AF63:AI63"/>
    <mergeCell ref="AJ63:AM63"/>
    <mergeCell ref="AN63:AQ63"/>
    <mergeCell ref="AR63:AU63"/>
    <mergeCell ref="AJ60:AM60"/>
    <mergeCell ref="AN60:AQ60"/>
    <mergeCell ref="AR60:AU60"/>
    <mergeCell ref="AC61:AE61"/>
    <mergeCell ref="AF61:AI61"/>
    <mergeCell ref="AJ61:AM61"/>
    <mergeCell ref="AN61:AQ61"/>
    <mergeCell ref="AR61:AU61"/>
    <mergeCell ref="X61:AA61"/>
    <mergeCell ref="S62:T62"/>
    <mergeCell ref="U62:W62"/>
    <mergeCell ref="X62:AA62"/>
    <mergeCell ref="C69:E69"/>
    <mergeCell ref="F69:I69"/>
    <mergeCell ref="J69:M69"/>
    <mergeCell ref="N69:Q69"/>
    <mergeCell ref="C67:E67"/>
    <mergeCell ref="F67:I67"/>
    <mergeCell ref="J67:M67"/>
    <mergeCell ref="N67:Q67"/>
    <mergeCell ref="C68:E68"/>
    <mergeCell ref="F68:I68"/>
    <mergeCell ref="J68:M68"/>
    <mergeCell ref="N68:Q68"/>
    <mergeCell ref="C65:E65"/>
    <mergeCell ref="F65:I65"/>
    <mergeCell ref="J65:M65"/>
    <mergeCell ref="N65:Q65"/>
    <mergeCell ref="C66:E66"/>
    <mergeCell ref="F66:I66"/>
    <mergeCell ref="J66:M66"/>
    <mergeCell ref="N66:Q66"/>
    <mergeCell ref="AQ75:AT75"/>
    <mergeCell ref="R92:T92"/>
    <mergeCell ref="U92:X92"/>
    <mergeCell ref="AJ74:AK79"/>
    <mergeCell ref="AL74:AM76"/>
    <mergeCell ref="AN74:AP74"/>
    <mergeCell ref="AQ74:AT74"/>
    <mergeCell ref="R95:T95"/>
    <mergeCell ref="U95:X95"/>
    <mergeCell ref="AL77:AM79"/>
    <mergeCell ref="AN77:AP77"/>
    <mergeCell ref="C80:D85"/>
    <mergeCell ref="E80:F82"/>
    <mergeCell ref="G80:I80"/>
    <mergeCell ref="J80:M80"/>
    <mergeCell ref="N92:O97"/>
    <mergeCell ref="P92:Q94"/>
    <mergeCell ref="E83:F85"/>
    <mergeCell ref="G83:I83"/>
    <mergeCell ref="J83:M83"/>
    <mergeCell ref="P95:Q97"/>
    <mergeCell ref="J79:M79"/>
    <mergeCell ref="R91:T91"/>
    <mergeCell ref="U91:X91"/>
    <mergeCell ref="E77:F79"/>
    <mergeCell ref="U87:X87"/>
    <mergeCell ref="C74:D79"/>
    <mergeCell ref="E74:F76"/>
    <mergeCell ref="G74:I74"/>
    <mergeCell ref="J74:M74"/>
    <mergeCell ref="N86:O91"/>
    <mergeCell ref="P86:Q88"/>
    <mergeCell ref="AN76:AP76"/>
    <mergeCell ref="AQ76:AT76"/>
    <mergeCell ref="G81:I81"/>
    <mergeCell ref="J81:M81"/>
    <mergeCell ref="R93:T93"/>
    <mergeCell ref="U93:X93"/>
    <mergeCell ref="G76:I76"/>
    <mergeCell ref="J76:M76"/>
    <mergeCell ref="AQ81:AT81"/>
    <mergeCell ref="AQ84:AT84"/>
    <mergeCell ref="G88:I88"/>
    <mergeCell ref="J88:M88"/>
    <mergeCell ref="AC90:AE90"/>
    <mergeCell ref="AF90:AI90"/>
    <mergeCell ref="N80:O85"/>
    <mergeCell ref="P80:Q82"/>
    <mergeCell ref="U82:X82"/>
    <mergeCell ref="R79:T79"/>
    <mergeCell ref="U79:X79"/>
    <mergeCell ref="AN89:AP89"/>
    <mergeCell ref="R78:T78"/>
    <mergeCell ref="U78:X78"/>
    <mergeCell ref="AC93:AE93"/>
    <mergeCell ref="AF93:AI93"/>
    <mergeCell ref="J82:M82"/>
    <mergeCell ref="AQ82:AT82"/>
    <mergeCell ref="AA88:AB90"/>
    <mergeCell ref="R77:T77"/>
    <mergeCell ref="U77:X77"/>
    <mergeCell ref="AA92:AB94"/>
    <mergeCell ref="AC82:AE82"/>
    <mergeCell ref="AF82:AI82"/>
    <mergeCell ref="AQ80:AT80"/>
    <mergeCell ref="R101:T101"/>
    <mergeCell ref="U101:X101"/>
    <mergeCell ref="AL83:AM85"/>
    <mergeCell ref="AN83:AP83"/>
    <mergeCell ref="C86:D91"/>
    <mergeCell ref="E86:F88"/>
    <mergeCell ref="G86:I86"/>
    <mergeCell ref="J86:M86"/>
    <mergeCell ref="N98:O103"/>
    <mergeCell ref="P98:Q100"/>
    <mergeCell ref="E89:F91"/>
    <mergeCell ref="G89:I89"/>
    <mergeCell ref="J89:M89"/>
    <mergeCell ref="P101:Q103"/>
    <mergeCell ref="G85:I85"/>
    <mergeCell ref="J85:M85"/>
    <mergeCell ref="R97:T97"/>
    <mergeCell ref="U97:X97"/>
    <mergeCell ref="AC103:AE103"/>
    <mergeCell ref="AF103:AI103"/>
    <mergeCell ref="AQ83:AT83"/>
    <mergeCell ref="G90:I90"/>
    <mergeCell ref="J90:M90"/>
    <mergeCell ref="R102:T102"/>
    <mergeCell ref="J87:M87"/>
    <mergeCell ref="C92:D97"/>
    <mergeCell ref="E92:F94"/>
    <mergeCell ref="G92:I92"/>
    <mergeCell ref="J92:M92"/>
    <mergeCell ref="C98:D103"/>
    <mergeCell ref="E98:F100"/>
    <mergeCell ref="AA74:AB76"/>
    <mergeCell ref="E95:F97"/>
    <mergeCell ref="G95:I95"/>
    <mergeCell ref="J95:M95"/>
    <mergeCell ref="AA78:AB80"/>
    <mergeCell ref="G91:I91"/>
    <mergeCell ref="J91:M91"/>
    <mergeCell ref="AQ91:AT91"/>
    <mergeCell ref="AQ89:AT89"/>
    <mergeCell ref="AQ90:AT90"/>
    <mergeCell ref="AQ88:AT88"/>
    <mergeCell ref="AQ87:AT87"/>
    <mergeCell ref="AL86:AM88"/>
    <mergeCell ref="AN86:AP86"/>
    <mergeCell ref="AQ86:AT86"/>
    <mergeCell ref="R76:T76"/>
    <mergeCell ref="U76:X76"/>
    <mergeCell ref="AQ79:AT79"/>
    <mergeCell ref="AQ77:AT77"/>
    <mergeCell ref="G84:I84"/>
    <mergeCell ref="J84:M84"/>
    <mergeCell ref="R96:T96"/>
    <mergeCell ref="U96:X96"/>
    <mergeCell ref="AN78:AP78"/>
    <mergeCell ref="AQ78:AT78"/>
    <mergeCell ref="G82:I82"/>
    <mergeCell ref="AQ85:AT85"/>
    <mergeCell ref="AN75:AP75"/>
    <mergeCell ref="G75:I75"/>
    <mergeCell ref="J75:M75"/>
    <mergeCell ref="AF78:AI78"/>
    <mergeCell ref="AC79:AE79"/>
    <mergeCell ref="J98:M98"/>
    <mergeCell ref="AA81:AB83"/>
    <mergeCell ref="E101:F103"/>
    <mergeCell ref="G101:I101"/>
    <mergeCell ref="J101:M101"/>
    <mergeCell ref="AA85:AB87"/>
    <mergeCell ref="G97:I97"/>
    <mergeCell ref="J97:M97"/>
    <mergeCell ref="AC80:AE80"/>
    <mergeCell ref="AF80:AI80"/>
    <mergeCell ref="AN91:AP91"/>
    <mergeCell ref="G96:I96"/>
    <mergeCell ref="J96:M96"/>
    <mergeCell ref="AN90:AP90"/>
    <mergeCell ref="G94:I94"/>
    <mergeCell ref="J94:M94"/>
    <mergeCell ref="AN88:AP88"/>
    <mergeCell ref="G93:I93"/>
    <mergeCell ref="J93:M93"/>
    <mergeCell ref="AN87:AP87"/>
    <mergeCell ref="AJ86:AK91"/>
    <mergeCell ref="R100:T100"/>
    <mergeCell ref="U100:X100"/>
    <mergeCell ref="AN82:AP82"/>
    <mergeCell ref="G87:I87"/>
    <mergeCell ref="R99:T99"/>
    <mergeCell ref="G103:I103"/>
    <mergeCell ref="AL89:AM91"/>
    <mergeCell ref="AF81:AI81"/>
    <mergeCell ref="R80:T80"/>
    <mergeCell ref="U80:X80"/>
    <mergeCell ref="AA95:AB97"/>
    <mergeCell ref="AQ101:AT101"/>
    <mergeCell ref="J103:M103"/>
    <mergeCell ref="AC87:AE87"/>
    <mergeCell ref="AF87:AI87"/>
    <mergeCell ref="AN97:AP97"/>
    <mergeCell ref="AQ97:AT97"/>
    <mergeCell ref="AQ95:AT95"/>
    <mergeCell ref="G102:I102"/>
    <mergeCell ref="J102:M102"/>
    <mergeCell ref="AC86:AE86"/>
    <mergeCell ref="AF86:AI86"/>
    <mergeCell ref="AN96:AP96"/>
    <mergeCell ref="AQ96:AT96"/>
    <mergeCell ref="G100:I100"/>
    <mergeCell ref="J100:M100"/>
    <mergeCell ref="AC83:AE83"/>
    <mergeCell ref="AF83:AI83"/>
    <mergeCell ref="AN94:AP94"/>
    <mergeCell ref="AQ94:AT94"/>
    <mergeCell ref="G99:I99"/>
    <mergeCell ref="J99:M99"/>
    <mergeCell ref="AN93:AP93"/>
    <mergeCell ref="AQ93:AT93"/>
    <mergeCell ref="AJ92:AK97"/>
    <mergeCell ref="AL92:AM94"/>
    <mergeCell ref="AN92:AP92"/>
    <mergeCell ref="AQ92:AT92"/>
    <mergeCell ref="AL101:AM103"/>
    <mergeCell ref="AN101:AP101"/>
    <mergeCell ref="AJ98:AK103"/>
    <mergeCell ref="AQ102:AT102"/>
    <mergeCell ref="G98:I98"/>
    <mergeCell ref="R82:T82"/>
    <mergeCell ref="R103:T103"/>
    <mergeCell ref="U103:X103"/>
    <mergeCell ref="AN85:AP85"/>
    <mergeCell ref="AN81:AP81"/>
    <mergeCell ref="AN79:AP79"/>
    <mergeCell ref="AC85:AE85"/>
    <mergeCell ref="AF85:AI85"/>
    <mergeCell ref="AL95:AM97"/>
    <mergeCell ref="AN95:AP95"/>
    <mergeCell ref="U102:X102"/>
    <mergeCell ref="AN84:AP84"/>
    <mergeCell ref="R94:T94"/>
    <mergeCell ref="U94:X94"/>
    <mergeCell ref="AC94:AE94"/>
    <mergeCell ref="AN102:AP102"/>
    <mergeCell ref="U99:X99"/>
    <mergeCell ref="R98:T98"/>
    <mergeCell ref="U98:X98"/>
    <mergeCell ref="AJ80:AK85"/>
    <mergeCell ref="AL80:AM82"/>
    <mergeCell ref="AN80:AP80"/>
    <mergeCell ref="N74:O79"/>
    <mergeCell ref="P74:Q76"/>
    <mergeCell ref="R74:T74"/>
    <mergeCell ref="U74:X74"/>
    <mergeCell ref="P77:Q79"/>
    <mergeCell ref="AC76:AE76"/>
    <mergeCell ref="AF76:AI76"/>
    <mergeCell ref="AC75:AE75"/>
    <mergeCell ref="AF75:AI75"/>
    <mergeCell ref="AC74:AE74"/>
    <mergeCell ref="AF74:AI74"/>
    <mergeCell ref="AC78:AE78"/>
    <mergeCell ref="Y102:Z108"/>
    <mergeCell ref="AA105:AE105"/>
    <mergeCell ref="AF105:AI105"/>
    <mergeCell ref="AN100:AP100"/>
    <mergeCell ref="AQ100:AT100"/>
    <mergeCell ref="R75:T75"/>
    <mergeCell ref="U75:X75"/>
    <mergeCell ref="AC89:AE89"/>
    <mergeCell ref="AF89:AI89"/>
    <mergeCell ref="AN99:AP99"/>
    <mergeCell ref="AQ99:AT99"/>
    <mergeCell ref="AC88:AE88"/>
    <mergeCell ref="AF88:AI88"/>
    <mergeCell ref="AL98:AM100"/>
    <mergeCell ref="AN98:AP98"/>
    <mergeCell ref="AQ98:AT98"/>
    <mergeCell ref="AC92:AE92"/>
    <mergeCell ref="AF92:AI92"/>
    <mergeCell ref="AC81:AE81"/>
    <mergeCell ref="AF79:AI79"/>
    <mergeCell ref="K170:O170"/>
    <mergeCell ref="P170:T170"/>
    <mergeCell ref="U170:Y170"/>
    <mergeCell ref="Z170:AD170"/>
    <mergeCell ref="AE170:AI170"/>
    <mergeCell ref="AJ170:AN170"/>
    <mergeCell ref="K169:O169"/>
    <mergeCell ref="P169:T169"/>
    <mergeCell ref="U169:Y169"/>
    <mergeCell ref="Z169:AD169"/>
    <mergeCell ref="AE169:AI169"/>
    <mergeCell ref="AJ169:AN169"/>
    <mergeCell ref="AJ71:AT73"/>
    <mergeCell ref="AV52:AW52"/>
    <mergeCell ref="AA52:AB52"/>
    <mergeCell ref="K168:O168"/>
    <mergeCell ref="P168:T168"/>
    <mergeCell ref="U168:Y168"/>
    <mergeCell ref="Z168:AD168"/>
    <mergeCell ref="AE168:AI168"/>
    <mergeCell ref="AJ168:AN168"/>
    <mergeCell ref="AC130:AG130"/>
    <mergeCell ref="AC100:AE100"/>
    <mergeCell ref="AF100:AI100"/>
    <mergeCell ref="R85:T85"/>
    <mergeCell ref="U85:X85"/>
    <mergeCell ref="AC101:AE101"/>
    <mergeCell ref="AF101:AI101"/>
    <mergeCell ref="Y95:Z101"/>
    <mergeCell ref="AA98:AE98"/>
    <mergeCell ref="AF98:AI98"/>
    <mergeCell ref="AC97:AE97"/>
    <mergeCell ref="K173:O173"/>
    <mergeCell ref="P173:T173"/>
    <mergeCell ref="U173:Y173"/>
    <mergeCell ref="Z173:AD173"/>
    <mergeCell ref="AE173:AI173"/>
    <mergeCell ref="AJ173:AN173"/>
    <mergeCell ref="K172:O172"/>
    <mergeCell ref="P172:T172"/>
    <mergeCell ref="U172:Y172"/>
    <mergeCell ref="Z172:AD172"/>
    <mergeCell ref="AE172:AI172"/>
    <mergeCell ref="AJ172:AN172"/>
    <mergeCell ref="K171:O171"/>
    <mergeCell ref="P171:T171"/>
    <mergeCell ref="U171:Y171"/>
    <mergeCell ref="Z171:AD171"/>
    <mergeCell ref="AE171:AI171"/>
    <mergeCell ref="AJ171:AN171"/>
    <mergeCell ref="K178:O178"/>
    <mergeCell ref="P178:T178"/>
    <mergeCell ref="U178:Y178"/>
    <mergeCell ref="Z178:AD178"/>
    <mergeCell ref="AE178:AI178"/>
    <mergeCell ref="AJ178:AN178"/>
    <mergeCell ref="K177:O177"/>
    <mergeCell ref="P177:T177"/>
    <mergeCell ref="U177:Y177"/>
    <mergeCell ref="Z177:AD177"/>
    <mergeCell ref="AE177:AI177"/>
    <mergeCell ref="AJ177:AN177"/>
    <mergeCell ref="K176:O176"/>
    <mergeCell ref="P176:T176"/>
    <mergeCell ref="U176:Y176"/>
    <mergeCell ref="Z176:AD176"/>
    <mergeCell ref="AE176:AI176"/>
    <mergeCell ref="AJ176:AN176"/>
    <mergeCell ref="K181:O181"/>
    <mergeCell ref="P181:T181"/>
    <mergeCell ref="U181:Y181"/>
    <mergeCell ref="Z181:AD181"/>
    <mergeCell ref="AE181:AI181"/>
    <mergeCell ref="AJ181:AN181"/>
    <mergeCell ref="K180:O180"/>
    <mergeCell ref="P180:T180"/>
    <mergeCell ref="U180:Y180"/>
    <mergeCell ref="Z180:AD180"/>
    <mergeCell ref="AE180:AI180"/>
    <mergeCell ref="AJ180:AN180"/>
    <mergeCell ref="K179:O179"/>
    <mergeCell ref="P179:T179"/>
    <mergeCell ref="U179:Y179"/>
    <mergeCell ref="Z179:AD179"/>
    <mergeCell ref="AE179:AI179"/>
    <mergeCell ref="AJ179:AN179"/>
    <mergeCell ref="AC149:AG149"/>
    <mergeCell ref="AC150:AG150"/>
    <mergeCell ref="AM130:AQ130"/>
    <mergeCell ref="AM131:AQ131"/>
    <mergeCell ref="AM132:AQ132"/>
    <mergeCell ref="AM133:AQ133"/>
    <mergeCell ref="AM134:AQ134"/>
    <mergeCell ref="AM135:AQ135"/>
    <mergeCell ref="AM136:AQ136"/>
    <mergeCell ref="AM137:AQ137"/>
    <mergeCell ref="AC143:AG143"/>
    <mergeCell ref="AC144:AG144"/>
    <mergeCell ref="AC145:AG145"/>
    <mergeCell ref="AC146:AG146"/>
    <mergeCell ref="AC147:AG147"/>
    <mergeCell ref="AC148:AG148"/>
    <mergeCell ref="AC137:AG137"/>
    <mergeCell ref="AC138:AG138"/>
    <mergeCell ref="AC139:AG139"/>
    <mergeCell ref="AC140:AG140"/>
    <mergeCell ref="AC141:AG141"/>
    <mergeCell ref="AC142:AG142"/>
    <mergeCell ref="AC131:AG131"/>
    <mergeCell ref="AC132:AG132"/>
    <mergeCell ref="AC133:AG133"/>
    <mergeCell ref="AC134:AG134"/>
    <mergeCell ref="AC135:AG135"/>
    <mergeCell ref="AC136:AG136"/>
    <mergeCell ref="AH145:AL145"/>
    <mergeCell ref="AH137:AL137"/>
    <mergeCell ref="AH141:AL141"/>
    <mergeCell ref="AW149:BA149"/>
    <mergeCell ref="AW150:BA150"/>
    <mergeCell ref="AW139:BA139"/>
    <mergeCell ref="AW140:BA140"/>
    <mergeCell ref="AW141:BA141"/>
    <mergeCell ref="AW142:BA142"/>
    <mergeCell ref="AW143:BA143"/>
    <mergeCell ref="AW144:BA144"/>
    <mergeCell ref="AM150:AQ150"/>
    <mergeCell ref="AW130:BA130"/>
    <mergeCell ref="AW131:BA131"/>
    <mergeCell ref="AW132:BA132"/>
    <mergeCell ref="AW133:BA133"/>
    <mergeCell ref="AW134:BA134"/>
    <mergeCell ref="AW135:BA135"/>
    <mergeCell ref="AW136:BA136"/>
    <mergeCell ref="AW137:BA137"/>
    <mergeCell ref="AW138:BA138"/>
    <mergeCell ref="AM144:AQ144"/>
    <mergeCell ref="AM145:AQ145"/>
    <mergeCell ref="AM146:AQ146"/>
    <mergeCell ref="AM147:AQ147"/>
    <mergeCell ref="AM148:AQ148"/>
    <mergeCell ref="AM149:AQ149"/>
    <mergeCell ref="AM138:AQ138"/>
    <mergeCell ref="AM139:AQ139"/>
    <mergeCell ref="AM140:AQ140"/>
    <mergeCell ref="AM141:AQ141"/>
    <mergeCell ref="AM142:AQ142"/>
    <mergeCell ref="AM143:AQ143"/>
    <mergeCell ref="AR145:AV145"/>
    <mergeCell ref="AR142:AV142"/>
    <mergeCell ref="H129:BF129"/>
    <mergeCell ref="Y74:Z80"/>
    <mergeCell ref="AA77:AE77"/>
    <mergeCell ref="AF77:AI77"/>
    <mergeCell ref="AA84:AE84"/>
    <mergeCell ref="AF84:AI84"/>
    <mergeCell ref="Y81:Z87"/>
    <mergeCell ref="Y88:Z94"/>
    <mergeCell ref="AA91:AE91"/>
    <mergeCell ref="AF91:AI91"/>
    <mergeCell ref="AW145:BA145"/>
    <mergeCell ref="AW146:BA146"/>
    <mergeCell ref="AW147:BA147"/>
    <mergeCell ref="AW148:BA148"/>
    <mergeCell ref="AF97:AI97"/>
    <mergeCell ref="P83:Q85"/>
    <mergeCell ref="R83:T83"/>
    <mergeCell ref="U83:X83"/>
    <mergeCell ref="AA99:AB101"/>
    <mergeCell ref="AC99:AE99"/>
    <mergeCell ref="AF99:AI99"/>
    <mergeCell ref="R84:T84"/>
    <mergeCell ref="U84:X84"/>
    <mergeCell ref="AC95:AE95"/>
    <mergeCell ref="AF95:AI95"/>
    <mergeCell ref="R81:T81"/>
    <mergeCell ref="U81:X81"/>
    <mergeCell ref="AC96:AE96"/>
    <mergeCell ref="AF96:AI96"/>
    <mergeCell ref="AF94:AI94"/>
    <mergeCell ref="AN103:AP103"/>
    <mergeCell ref="AQ103:AT103"/>
  </mergeCells>
  <phoneticPr fontId="2" type="noConversion"/>
  <conditionalFormatting sqref="J74:M76">
    <cfRule type="expression" dxfId="35" priority="90">
      <formula>ABS(J74)&gt;ABS(J77)</formula>
    </cfRule>
  </conditionalFormatting>
  <conditionalFormatting sqref="J77:M79">
    <cfRule type="expression" dxfId="34" priority="89">
      <formula>ABS(J77)&gt;=ABS(J74)</formula>
    </cfRule>
  </conditionalFormatting>
  <conditionalFormatting sqref="J80:M82">
    <cfRule type="expression" dxfId="33" priority="38">
      <formula>ABS(J80)&gt;ABS(J83)</formula>
    </cfRule>
  </conditionalFormatting>
  <conditionalFormatting sqref="J83:M85">
    <cfRule type="expression" dxfId="32" priority="37">
      <formula>ABS(J83)&gt;=ABS(J80)</formula>
    </cfRule>
  </conditionalFormatting>
  <conditionalFormatting sqref="J86:M88">
    <cfRule type="expression" dxfId="31" priority="36">
      <formula>ABS(J86)&gt;ABS(J89)</formula>
    </cfRule>
  </conditionalFormatting>
  <conditionalFormatting sqref="J89:M91">
    <cfRule type="expression" dxfId="30" priority="35">
      <formula>ABS(J89)&gt;=ABS(J86)</formula>
    </cfRule>
  </conditionalFormatting>
  <conditionalFormatting sqref="J92:M94">
    <cfRule type="expression" dxfId="29" priority="34">
      <formula>ABS(J92)&gt;ABS(J95)</formula>
    </cfRule>
  </conditionalFormatting>
  <conditionalFormatting sqref="J95:M97">
    <cfRule type="expression" dxfId="28" priority="33">
      <formula>ABS(J95)&gt;=ABS(J92)</formula>
    </cfRule>
  </conditionalFormatting>
  <conditionalFormatting sqref="J98:M100">
    <cfRule type="expression" dxfId="27" priority="32">
      <formula>ABS(J98)&gt;ABS(J101)</formula>
    </cfRule>
  </conditionalFormatting>
  <conditionalFormatting sqref="J101:M103">
    <cfRule type="expression" dxfId="26" priority="31">
      <formula>ABS(J101)&gt;=ABS(J98)</formula>
    </cfRule>
  </conditionalFormatting>
  <conditionalFormatting sqref="U74:X76">
    <cfRule type="expression" dxfId="25" priority="30">
      <formula>ABS(U74)&gt;ABS(U77)</formula>
    </cfRule>
  </conditionalFormatting>
  <conditionalFormatting sqref="U77:X79">
    <cfRule type="expression" dxfId="24" priority="29">
      <formula>ABS(U77)&gt;=ABS(U74)</formula>
    </cfRule>
  </conditionalFormatting>
  <conditionalFormatting sqref="U80:X82">
    <cfRule type="expression" dxfId="23" priority="28">
      <formula>ABS(U80)&gt;ABS(U83)</formula>
    </cfRule>
  </conditionalFormatting>
  <conditionalFormatting sqref="U83:X85">
    <cfRule type="expression" dxfId="22" priority="27">
      <formula>ABS(U83)&gt;=ABS(U80)</formula>
    </cfRule>
  </conditionalFormatting>
  <conditionalFormatting sqref="U86:X88">
    <cfRule type="expression" dxfId="21" priority="26">
      <formula>ABS(U86)&gt;ABS(U89)</formula>
    </cfRule>
  </conditionalFormatting>
  <conditionalFormatting sqref="U89:X91">
    <cfRule type="expression" dxfId="20" priority="25">
      <formula>ABS(U89)&gt;=ABS(U86)</formula>
    </cfRule>
  </conditionalFormatting>
  <conditionalFormatting sqref="U92:X94">
    <cfRule type="expression" dxfId="19" priority="24">
      <formula>ABS(U92)&gt;ABS(U95)</formula>
    </cfRule>
  </conditionalFormatting>
  <conditionalFormatting sqref="U95:X97">
    <cfRule type="expression" dxfId="18" priority="23">
      <formula>ABS(U95)&gt;=ABS(U92)</formula>
    </cfRule>
  </conditionalFormatting>
  <conditionalFormatting sqref="U98:X100">
    <cfRule type="expression" dxfId="17" priority="22">
      <formula>ABS(U98)&gt;ABS(U101)</formula>
    </cfRule>
  </conditionalFormatting>
  <conditionalFormatting sqref="U101:X103">
    <cfRule type="expression" dxfId="16" priority="21">
      <formula>ABS(U101)&gt;=ABS(U98)</formula>
    </cfRule>
  </conditionalFormatting>
  <conditionalFormatting sqref="AF74:AI76 AF81:AI83 AF88:AI90 AF95:AI97 AF102:AI104">
    <cfRule type="expression" dxfId="15" priority="92">
      <formula>ABS(AF74)&gt;ABS(AF78)</formula>
    </cfRule>
  </conditionalFormatting>
  <conditionalFormatting sqref="AF78:AI80">
    <cfRule type="expression" dxfId="14" priority="19">
      <formula>ABS(AF78)&gt;=ABS(AF74)</formula>
    </cfRule>
  </conditionalFormatting>
  <conditionalFormatting sqref="AF85:AI87">
    <cfRule type="expression" dxfId="13" priority="17">
      <formula>ABS(AF85)&gt;=ABS(AF81)</formula>
    </cfRule>
  </conditionalFormatting>
  <conditionalFormatting sqref="AF92:AI94">
    <cfRule type="expression" dxfId="12" priority="15">
      <formula>ABS(AF92)&gt;=ABS(AF88)</formula>
    </cfRule>
  </conditionalFormatting>
  <conditionalFormatting sqref="AF99:AI101">
    <cfRule type="expression" dxfId="11" priority="13">
      <formula>ABS(AF99)&gt;=ABS(AF95)</formula>
    </cfRule>
  </conditionalFormatting>
  <conditionalFormatting sqref="AF106:AI108">
    <cfRule type="expression" dxfId="10" priority="11">
      <formula>ABS(AF106)&gt;=ABS(AF102)</formula>
    </cfRule>
  </conditionalFormatting>
  <conditionalFormatting sqref="AQ74:AT76">
    <cfRule type="expression" dxfId="9" priority="10">
      <formula>ABS(AQ74)&gt;ABS(AQ77)</formula>
    </cfRule>
  </conditionalFormatting>
  <conditionalFormatting sqref="AQ77:AT79">
    <cfRule type="expression" dxfId="8" priority="9">
      <formula>ABS(AQ77)&gt;=ABS(AQ74)</formula>
    </cfRule>
  </conditionalFormatting>
  <conditionalFormatting sqref="AQ80:AT82">
    <cfRule type="expression" dxfId="7" priority="8">
      <formula>ABS(AQ80)&gt;ABS(AQ83)</formula>
    </cfRule>
  </conditionalFormatting>
  <conditionalFormatting sqref="AQ83:AT85">
    <cfRule type="expression" dxfId="6" priority="7">
      <formula>ABS(AQ83)&gt;=ABS(AQ80)</formula>
    </cfRule>
  </conditionalFormatting>
  <conditionalFormatting sqref="AQ86:AT88">
    <cfRule type="expression" dxfId="5" priority="6">
      <formula>ABS(AQ86)&gt;ABS(AQ89)</formula>
    </cfRule>
  </conditionalFormatting>
  <conditionalFormatting sqref="AQ89:AT91">
    <cfRule type="expression" dxfId="4" priority="5">
      <formula>ABS(AQ89)&gt;=ABS(AQ86)</formula>
    </cfRule>
  </conditionalFormatting>
  <conditionalFormatting sqref="AQ92:AT94">
    <cfRule type="expression" dxfId="3" priority="4">
      <formula>ABS(AQ92)&gt;ABS(AQ95)</formula>
    </cfRule>
  </conditionalFormatting>
  <conditionalFormatting sqref="AQ95:AT97">
    <cfRule type="expression" dxfId="2" priority="3">
      <formula>ABS(AQ95)&gt;=ABS(AQ92)</formula>
    </cfRule>
  </conditionalFormatting>
  <conditionalFormatting sqref="AQ98:AT100">
    <cfRule type="expression" dxfId="1" priority="2">
      <formula>ABS(AQ98)&gt;ABS(AQ101)</formula>
    </cfRule>
  </conditionalFormatting>
  <conditionalFormatting sqref="AQ101:AT103">
    <cfRule type="expression" dxfId="0" priority="1">
      <formula>ABS(AQ101)&gt;=ABS(AQ98)</formula>
    </cfRule>
  </conditionalFormatting>
  <dataValidations disablePrompts="1" count="1">
    <dataValidation type="list" allowBlank="1" showInputMessage="1" showErrorMessage="1" sqref="AK7:AP7 AK16:AP16 AK25:AP25 AK34:AP34 AK43:AP43 AG40:AL40 AP39:AU39 AL37:AQ37 AG31:AL31 AP30:AU30 AL28:AQ28 AG22:AL22 AP21:AU21 AL19:AQ19 AG13:AL13 AP12:AU12 AL10:AQ10 AG49:AL49 AP48:AU48 AL46:AQ46" xr:uid="{E8B4FE9E-770E-4872-8F5C-26673D5EF88B}">
      <formula1>$BM$3:$BM$125</formula1>
    </dataValidation>
  </dataValidations>
  <pageMargins left="0.7" right="0.7" top="0.75" bottom="0.75" header="0.3" footer="0.3"/>
  <ignoredErrors>
    <ignoredError sqref="S139" evalError="1"/>
    <ignoredError sqref="AD521:AF525" formula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Gurcan Berberoglu</dc:creator>
  <cp:lastModifiedBy>Gurcan Berberoglu</cp:lastModifiedBy>
  <dcterms:created xsi:type="dcterms:W3CDTF">2026-09-28T08:03:30Z</dcterms:created>
  <dcterms:modified xsi:type="dcterms:W3CDTF">2026-10-03T12:44:39Z</dcterms:modified>
</cp:coreProperties>
</file>