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urcan Dosyalar\ozel\satis\yeni_yönetmelige_gore_hesaplar(sifreli)\cesitli_hesaplamalar\"/>
    </mc:Choice>
  </mc:AlternateContent>
  <xr:revisionPtr revIDLastSave="0" documentId="13_ncr:1_{5B88E71D-B481-4145-9FDD-B17ACB44EB8B}" xr6:coauthVersionLast="47" xr6:coauthVersionMax="47" xr10:uidLastSave="{00000000-0000-0000-0000-000000000000}"/>
  <bookViews>
    <workbookView xWindow="-120" yWindow="-120" windowWidth="29040" windowHeight="15840" xr2:uid="{30F4AE4B-A47E-4046-9984-69E3200DBA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449" i="1" l="1"/>
  <c r="AD1449" i="1"/>
  <c r="AL1440" i="1"/>
  <c r="AI1432" i="1"/>
  <c r="R1442" i="1"/>
  <c r="R1437" i="1"/>
  <c r="U1453" i="1"/>
  <c r="X1466" i="1"/>
  <c r="AT1435" i="1"/>
  <c r="I1439" i="1"/>
  <c r="AB1481" i="1"/>
  <c r="Q1481" i="1"/>
  <c r="I1471" i="1" s="1"/>
  <c r="AM1481" i="1"/>
  <c r="AT1471" i="1"/>
  <c r="I1458" i="1" s="1"/>
  <c r="AN1421" i="1"/>
  <c r="AT1428" i="1" s="1"/>
  <c r="AH1421" i="1"/>
  <c r="W1421" i="1"/>
  <c r="P1421" i="1"/>
  <c r="I1432" i="1" s="1"/>
  <c r="AD1341" i="1"/>
  <c r="C1356" i="1"/>
  <c r="AD1409" i="1"/>
  <c r="G1373" i="1"/>
  <c r="BD1363" i="1"/>
  <c r="AU1373" i="1" s="1"/>
  <c r="N1354" i="1"/>
  <c r="N1361" i="1" s="1"/>
  <c r="AQ1361" i="1" s="1"/>
  <c r="AY1399" i="1"/>
  <c r="D1368" i="1"/>
  <c r="D1345" i="1" s="1"/>
  <c r="BD1345" i="1" s="1"/>
  <c r="H1342" i="1"/>
  <c r="AY1342" i="1" s="1"/>
  <c r="D1353" i="1"/>
  <c r="N1342" i="1" s="1"/>
  <c r="AT1342" i="1" s="1"/>
  <c r="AD1342" i="1" s="1"/>
  <c r="D1361" i="1"/>
  <c r="AW1391" i="1"/>
  <c r="I1391" i="1"/>
  <c r="AP1386" i="1"/>
  <c r="P1386" i="1"/>
  <c r="AC1377" i="1"/>
  <c r="W1381" i="1" s="1"/>
  <c r="G1393" i="1"/>
  <c r="AZ1393" i="1" s="1"/>
  <c r="AJ136" i="1"/>
  <c r="X133" i="1"/>
  <c r="AR128" i="1"/>
  <c r="U117" i="1"/>
  <c r="AL147" i="1"/>
  <c r="P147" i="1"/>
  <c r="AQ145" i="1"/>
  <c r="AU138" i="1"/>
  <c r="I138" i="1"/>
  <c r="L124" i="1"/>
  <c r="AF100" i="1"/>
  <c r="AV97" i="1"/>
  <c r="AU90" i="1" s="1"/>
  <c r="AR101" i="1"/>
  <c r="E78" i="1"/>
  <c r="AC71" i="1" s="1"/>
  <c r="E86" i="1"/>
  <c r="K93" i="1" s="1"/>
  <c r="AQ1278" i="1"/>
  <c r="W1278" i="1"/>
  <c r="R1331" i="1"/>
  <c r="I1323" i="1" s="1"/>
  <c r="Y1331" i="1"/>
  <c r="W1320" i="1" s="1"/>
  <c r="W1313" i="1" s="1"/>
  <c r="AZ1315" i="1"/>
  <c r="AR1331" i="1" s="1"/>
  <c r="AF1278" i="1" s="1"/>
  <c r="AZ1304" i="1"/>
  <c r="AZ1324" i="1"/>
  <c r="I1316" i="1" s="1"/>
  <c r="I1287" i="1"/>
  <c r="Q1278" i="1" s="1"/>
  <c r="I1298" i="1"/>
  <c r="AY1249" i="1"/>
  <c r="F1232" i="1"/>
  <c r="BA1245" i="1"/>
  <c r="R1217" i="1"/>
  <c r="K1217" i="1"/>
  <c r="K1265" i="1" s="1"/>
  <c r="AT1265" i="1"/>
  <c r="AY1259" i="1" s="1"/>
  <c r="AO1265" i="1"/>
  <c r="AR1204" i="1"/>
  <c r="AH1149" i="1" s="1"/>
  <c r="J1159" i="1"/>
  <c r="U1149" i="1" s="1"/>
  <c r="Y1169" i="1" s="1"/>
  <c r="AC1175" i="1" s="1"/>
  <c r="J1185" i="1"/>
  <c r="H1178" i="1"/>
  <c r="Q1204" i="1"/>
  <c r="J1195" i="1" s="1"/>
  <c r="W1191" i="1" s="1"/>
  <c r="T1181" i="1" s="1"/>
  <c r="Z1204" i="1"/>
  <c r="AW1158" i="1"/>
  <c r="AO1149" i="1" s="1"/>
  <c r="AL1164" i="1" s="1"/>
  <c r="AF1163" i="1" s="1"/>
  <c r="AW1169" i="1"/>
  <c r="J1088" i="1"/>
  <c r="Y1099" i="1" s="1"/>
  <c r="AC1105" i="1" s="1"/>
  <c r="R1136" i="1"/>
  <c r="J1127" i="1" s="1"/>
  <c r="Y1121" i="1" s="1"/>
  <c r="V1110" i="1" s="1"/>
  <c r="AD1136" i="1"/>
  <c r="AT1089" i="1"/>
  <c r="AT1128" i="1"/>
  <c r="J1114" i="1" s="1"/>
  <c r="AM1136" i="1"/>
  <c r="AK1069" i="1"/>
  <c r="AT1078" i="1" s="1"/>
  <c r="Z1069" i="1"/>
  <c r="AB1023" i="1"/>
  <c r="Y1013" i="1"/>
  <c r="Z1005" i="1"/>
  <c r="AY1014" i="1"/>
  <c r="L1012" i="1"/>
  <c r="X1015" i="1" s="1"/>
  <c r="T1014" i="1" s="1"/>
  <c r="L1015" i="1"/>
  <c r="AC1056" i="1"/>
  <c r="S1056" i="1"/>
  <c r="L1048" i="1" s="1"/>
  <c r="L1029" i="1" s="1"/>
  <c r="L1039" i="1" s="1"/>
  <c r="AF988" i="1"/>
  <c r="X988" i="1"/>
  <c r="L995" i="1" s="1"/>
  <c r="L1005" i="1" s="1"/>
  <c r="AU953" i="1"/>
  <c r="AI951" i="1" s="1"/>
  <c r="AT945" i="1"/>
  <c r="AE944" i="1" s="1"/>
  <c r="AH977" i="1"/>
  <c r="AM975" i="1" s="1"/>
  <c r="AU948" i="1"/>
  <c r="AU958" i="1"/>
  <c r="AJ915" i="1"/>
  <c r="AU926" i="1" s="1"/>
  <c r="T915" i="1"/>
  <c r="AA936" i="1" s="1"/>
  <c r="Z944" i="1" s="1"/>
  <c r="F884" i="1"/>
  <c r="F862" i="1"/>
  <c r="N865" i="1" s="1"/>
  <c r="V865" i="1" s="1"/>
  <c r="F867" i="1"/>
  <c r="AQ842" i="1"/>
  <c r="AF840" i="1"/>
  <c r="L902" i="1"/>
  <c r="U902" i="1"/>
  <c r="F894" i="1" s="1"/>
  <c r="AC902" i="1"/>
  <c r="Z890" i="1" s="1"/>
  <c r="Z880" i="1" s="1"/>
  <c r="BA848" i="1"/>
  <c r="AU842" i="1" s="1"/>
  <c r="BA854" i="1"/>
  <c r="AW797" i="1"/>
  <c r="AU790" i="1"/>
  <c r="AU822" i="1"/>
  <c r="AB829" i="1"/>
  <c r="AJ829" i="1"/>
  <c r="AU814" i="1" s="1"/>
  <c r="H809" i="1"/>
  <c r="AA799" i="1" s="1"/>
  <c r="H793" i="1"/>
  <c r="R776" i="1" s="1"/>
  <c r="AG776" i="1"/>
  <c r="AL787" i="1" s="1"/>
  <c r="AL793" i="1" s="1"/>
  <c r="AN776" i="1"/>
  <c r="AU783" i="1" s="1"/>
  <c r="X724" i="1"/>
  <c r="AL762" i="1"/>
  <c r="AU751" i="1" s="1"/>
  <c r="AU725" i="1" s="1"/>
  <c r="AU738" i="1" s="1"/>
  <c r="Y762" i="1"/>
  <c r="AC744" i="1" s="1"/>
  <c r="AG734" i="1" s="1"/>
  <c r="K726" i="1"/>
  <c r="K717" i="1"/>
  <c r="Q705" i="1" s="1"/>
  <c r="V705" i="1" s="1"/>
  <c r="Z705" i="1"/>
  <c r="AA713" i="1" s="1"/>
  <c r="AD718" i="1" s="1"/>
  <c r="AE705" i="1"/>
  <c r="AU710" i="1" s="1"/>
  <c r="AU716" i="1" s="1"/>
  <c r="AT652" i="1"/>
  <c r="AE692" i="1"/>
  <c r="AE694" i="1"/>
  <c r="M668" i="1"/>
  <c r="O657" i="1"/>
  <c r="AC663" i="1" s="1"/>
  <c r="Z676" i="1" s="1"/>
  <c r="AT683" i="1"/>
  <c r="AM692" i="1" s="1"/>
  <c r="AT673" i="1"/>
  <c r="AJ679" i="1" s="1"/>
  <c r="AD680" i="1" s="1"/>
  <c r="AJ641" i="1"/>
  <c r="AT645" i="1" s="1"/>
  <c r="AE641" i="1"/>
  <c r="AE649" i="1" s="1"/>
  <c r="AH656" i="1" s="1"/>
  <c r="Y602" i="1"/>
  <c r="AG602" i="1" s="1"/>
  <c r="AG616" i="1" s="1"/>
  <c r="T611" i="1"/>
  <c r="AL611" i="1" s="1"/>
  <c r="U629" i="1"/>
  <c r="R629" i="1"/>
  <c r="F619" i="1" s="1"/>
  <c r="AM629" i="1"/>
  <c r="AZ619" i="1" s="1"/>
  <c r="AZ613" i="1" s="1"/>
  <c r="AI629" i="1"/>
  <c r="AB583" i="1"/>
  <c r="AJ607" i="1" s="1"/>
  <c r="U607" i="1" s="1"/>
  <c r="AN587" i="1"/>
  <c r="AZ599" i="1" s="1"/>
  <c r="AJ587" i="1"/>
  <c r="AM603" i="1" s="1"/>
  <c r="U587" i="1"/>
  <c r="Q587" i="1"/>
  <c r="F599" i="1" s="1"/>
  <c r="AD574" i="1"/>
  <c r="AA572" i="1"/>
  <c r="AY551" i="1"/>
  <c r="J563" i="1"/>
  <c r="AW563" i="1" s="1"/>
  <c r="J552" i="1"/>
  <c r="W559" i="1" s="1"/>
  <c r="AD559" i="1" s="1"/>
  <c r="AN533" i="1"/>
  <c r="AW542" i="1" s="1"/>
  <c r="AB533" i="1"/>
  <c r="AF550" i="1" s="1"/>
  <c r="AI555" i="1" s="1"/>
  <c r="O467" i="1"/>
  <c r="J473" i="1" s="1"/>
  <c r="AW488" i="1"/>
  <c r="AO492" i="1" s="1"/>
  <c r="AB492" i="1" s="1"/>
  <c r="X492" i="1" s="1"/>
  <c r="S493" i="1" s="1"/>
  <c r="AW499" i="1"/>
  <c r="AI465" i="1"/>
  <c r="AR520" i="1"/>
  <c r="AW504" i="1" s="1"/>
  <c r="AN520" i="1"/>
  <c r="V520" i="1"/>
  <c r="J514" i="1" s="1"/>
  <c r="J504" i="1" s="1"/>
  <c r="AA520" i="1"/>
  <c r="AH498" i="1" s="1"/>
  <c r="U467" i="1"/>
  <c r="AP365" i="1"/>
  <c r="BB413" i="1"/>
  <c r="D417" i="1"/>
  <c r="U406" i="1"/>
  <c r="AM406" i="1"/>
  <c r="C438" i="1"/>
  <c r="AY417" i="1"/>
  <c r="AY411" i="1"/>
  <c r="AS406" i="1" s="1"/>
  <c r="E423" i="1"/>
  <c r="E413" i="1"/>
  <c r="L406" i="1" s="1"/>
  <c r="Q420" i="1" s="1"/>
  <c r="Z417" i="1" s="1"/>
  <c r="AB404" i="1"/>
  <c r="AI454" i="1"/>
  <c r="AX422" i="1" s="1"/>
  <c r="W454" i="1"/>
  <c r="E444" i="1" s="1"/>
  <c r="AE349" i="1"/>
  <c r="C382" i="1"/>
  <c r="C362" i="1"/>
  <c r="S393" i="1"/>
  <c r="X395" i="1"/>
  <c r="AV393" i="1"/>
  <c r="D379" i="1"/>
  <c r="N385" i="1" s="1"/>
  <c r="Z385" i="1" s="1"/>
  <c r="D386" i="1"/>
  <c r="I393" i="1" s="1"/>
  <c r="BB370" i="1"/>
  <c r="BB364" i="1"/>
  <c r="AW350" i="1" s="1"/>
  <c r="AR350" i="1" s="1"/>
  <c r="AK350" i="1"/>
  <c r="BB384" i="1" s="1"/>
  <c r="BB375" i="1" s="1"/>
  <c r="Z350" i="1"/>
  <c r="AG366" i="1" s="1"/>
  <c r="AG379" i="1" s="1"/>
  <c r="C295" i="1"/>
  <c r="AK340" i="1"/>
  <c r="R337" i="1"/>
  <c r="F318" i="1"/>
  <c r="AQ337" i="1"/>
  <c r="AY293" i="1" s="1"/>
  <c r="AH337" i="1"/>
  <c r="F300" i="1"/>
  <c r="F293" i="1"/>
  <c r="K286" i="1" s="1"/>
  <c r="P296" i="1" s="1"/>
  <c r="AI296" i="1" s="1"/>
  <c r="C250" i="1"/>
  <c r="AZ260" i="1"/>
  <c r="F263" i="1"/>
  <c r="BB251" i="1"/>
  <c r="F244" i="1"/>
  <c r="AN272" i="1"/>
  <c r="AT272" i="1"/>
  <c r="AZ266" i="1" s="1"/>
  <c r="J272" i="1"/>
  <c r="F267" i="1" s="1"/>
  <c r="M266" i="1" s="1"/>
  <c r="L259" i="1" s="1"/>
  <c r="N272" i="1"/>
  <c r="F184" i="1"/>
  <c r="AH224" i="1"/>
  <c r="Z160" i="1"/>
  <c r="AZ175" i="1"/>
  <c r="W158" i="1"/>
  <c r="AT160" i="1"/>
  <c r="AZ167" i="1" s="1"/>
  <c r="AM160" i="1"/>
  <c r="AP170" i="1" s="1"/>
  <c r="AP179" i="1" s="1"/>
  <c r="AO221" i="1"/>
  <c r="AA221" i="1"/>
  <c r="AG202" i="1" s="1"/>
  <c r="AG189" i="1" s="1"/>
  <c r="G206" i="1"/>
  <c r="I190" i="1"/>
  <c r="I178" i="1"/>
  <c r="Q160" i="1" s="1"/>
  <c r="E45" i="1"/>
  <c r="Z57" i="1"/>
  <c r="AJ59" i="1"/>
  <c r="AM57" i="1" s="1"/>
  <c r="E16" i="1"/>
  <c r="J10" i="1" s="1"/>
  <c r="O21" i="1" s="1"/>
  <c r="E23" i="1"/>
  <c r="L1373" i="1" l="1"/>
  <c r="BD1357" i="1"/>
  <c r="AD147" i="1"/>
  <c r="I1450" i="1"/>
  <c r="I1445" i="1" s="1"/>
  <c r="AT1444" i="1" s="1"/>
  <c r="AT1455" i="1" s="1"/>
  <c r="AQ1354" i="1"/>
  <c r="AD1373" i="1"/>
  <c r="BD1368" i="1"/>
  <c r="AY1373" i="1" s="1"/>
  <c r="AH123" i="1"/>
  <c r="B1389" i="1"/>
  <c r="AK1381" i="1"/>
  <c r="AC1379" i="1" s="1"/>
  <c r="J71" i="1"/>
  <c r="U71" i="1" s="1"/>
  <c r="U93" i="1" s="1"/>
  <c r="AP84" i="1"/>
  <c r="L82" i="1"/>
  <c r="Z82" i="1" s="1"/>
  <c r="AO1311" i="1"/>
  <c r="AB1312" i="1" s="1"/>
  <c r="AN94" i="1"/>
  <c r="AI85" i="1" s="1"/>
  <c r="AG74" i="1"/>
  <c r="S95" i="1"/>
  <c r="T1293" i="1"/>
  <c r="X1291" i="1" s="1"/>
  <c r="AH1331" i="1"/>
  <c r="AA1278" i="1" s="1"/>
  <c r="P1227" i="1"/>
  <c r="M1237" i="1" s="1"/>
  <c r="AP1257" i="1"/>
  <c r="AS1243" i="1" s="1"/>
  <c r="F1223" i="1"/>
  <c r="E1238" i="1" s="1"/>
  <c r="R1236" i="1" s="1"/>
  <c r="AG1085" i="1"/>
  <c r="AG1094" i="1" s="1"/>
  <c r="AC1149" i="1"/>
  <c r="Y1163" i="1" s="1"/>
  <c r="J1171" i="1"/>
  <c r="J1178" i="1" s="1"/>
  <c r="AA1181" i="1" s="1"/>
  <c r="Y1043" i="1"/>
  <c r="Y1035" i="1" s="1"/>
  <c r="J1101" i="1"/>
  <c r="AT1108" i="1" s="1"/>
  <c r="AT1096" i="1" s="1"/>
  <c r="Z1094" i="1" s="1"/>
  <c r="AE1012" i="1"/>
  <c r="AE1018" i="1" s="1"/>
  <c r="AW552" i="1"/>
  <c r="AC1000" i="1"/>
  <c r="AB1008" i="1" s="1"/>
  <c r="AU806" i="1"/>
  <c r="AS852" i="1"/>
  <c r="AO853" i="1" s="1"/>
  <c r="AY1031" i="1"/>
  <c r="AW556" i="1"/>
  <c r="X803" i="1"/>
  <c r="AC803" i="1" s="1"/>
  <c r="X842" i="1"/>
  <c r="BA866" i="1" s="1"/>
  <c r="AN572" i="1"/>
  <c r="F875" i="1"/>
  <c r="AU939" i="1"/>
  <c r="J842" i="1"/>
  <c r="N842" i="1" s="1"/>
  <c r="AC975" i="1"/>
  <c r="X616" i="1"/>
  <c r="AU965" i="1"/>
  <c r="AJ800" i="1"/>
  <c r="AU797" i="1"/>
  <c r="AE810" i="1"/>
  <c r="AE819" i="1" s="1"/>
  <c r="Y719" i="1"/>
  <c r="AF725" i="1"/>
  <c r="S722" i="1"/>
  <c r="AA722" i="1" s="1"/>
  <c r="Y733" i="1"/>
  <c r="X727" i="1"/>
  <c r="AB629" i="1"/>
  <c r="AM581" i="1"/>
  <c r="T603" i="1"/>
  <c r="AT660" i="1"/>
  <c r="AT665" i="1" s="1"/>
  <c r="W692" i="1"/>
  <c r="E603" i="1"/>
  <c r="Q572" i="1"/>
  <c r="AG572" i="1" s="1"/>
  <c r="AZ605" i="1"/>
  <c r="BB609" i="1" s="1"/>
  <c r="AQ503" i="1"/>
  <c r="AQ498" i="1" s="1"/>
  <c r="AZ184" i="1"/>
  <c r="AO187" i="1" s="1"/>
  <c r="Y512" i="1"/>
  <c r="W496" i="1" s="1"/>
  <c r="AP467" i="1"/>
  <c r="AF467" i="1" s="1"/>
  <c r="S478" i="1"/>
  <c r="P491" i="1" s="1"/>
  <c r="AW494" i="1"/>
  <c r="AE437" i="1"/>
  <c r="AB423" i="1" s="1"/>
  <c r="J494" i="1"/>
  <c r="J483" i="1" s="1"/>
  <c r="AG494" i="1"/>
  <c r="Y489" i="1" s="1"/>
  <c r="AQ416" i="1"/>
  <c r="AJ414" i="1" s="1"/>
  <c r="E433" i="1"/>
  <c r="S489" i="1"/>
  <c r="U492" i="1" s="1"/>
  <c r="AK393" i="1"/>
  <c r="AC393" i="1" s="1"/>
  <c r="Z378" i="1" s="1"/>
  <c r="D358" i="1"/>
  <c r="AG406" i="1"/>
  <c r="AR264" i="1"/>
  <c r="AR258" i="1" s="1"/>
  <c r="AJ369" i="1"/>
  <c r="AS369" i="1" s="1"/>
  <c r="AY444" i="1"/>
  <c r="AY429" i="1" s="1"/>
  <c r="AN324" i="1"/>
  <c r="AN301" i="1" s="1"/>
  <c r="AG286" i="1"/>
  <c r="AK286" i="1" s="1"/>
  <c r="AM296" i="1" s="1"/>
  <c r="AQ286" i="1"/>
  <c r="F256" i="1"/>
  <c r="AY329" i="1"/>
  <c r="AY309" i="1" s="1"/>
  <c r="AZ244" i="1"/>
  <c r="AZ255" i="1" s="1"/>
  <c r="O234" i="1"/>
  <c r="X252" i="1" s="1"/>
  <c r="AJ252" i="1" s="1"/>
  <c r="AZ208" i="1"/>
  <c r="AG160" i="1"/>
  <c r="W184" i="1"/>
  <c r="AD184" i="1" s="1"/>
  <c r="AG57" i="1"/>
  <c r="Z22" i="1"/>
  <c r="AH47" i="1"/>
  <c r="AG32" i="1" s="1"/>
  <c r="AS51" i="1"/>
  <c r="AA1445" i="1" l="1"/>
  <c r="R1357" i="1"/>
  <c r="AN1357" i="1" s="1"/>
  <c r="D1385" i="1"/>
  <c r="BD1385" i="1" s="1"/>
  <c r="AJ78" i="1"/>
  <c r="AC87" i="1" s="1"/>
  <c r="P1263" i="1"/>
  <c r="AB1265" i="1" s="1"/>
  <c r="AD93" i="1"/>
  <c r="F1243" i="1"/>
  <c r="AY1234" i="1" s="1"/>
  <c r="AY1240" i="1" s="1"/>
  <c r="AL1244" i="1" s="1"/>
  <c r="AZ1287" i="1"/>
  <c r="Y1278" i="1"/>
  <c r="I1310" i="1" s="1"/>
  <c r="I1306" i="1" s="1"/>
  <c r="O57" i="1"/>
  <c r="S10" i="1" s="1"/>
  <c r="J1107" i="1"/>
  <c r="AB1110" i="1" s="1"/>
  <c r="AX1024" i="1"/>
  <c r="AG1031" i="1"/>
  <c r="AI1026" i="1"/>
  <c r="AI1023" i="1" s="1"/>
  <c r="AW939" i="1"/>
  <c r="AF952" i="1"/>
  <c r="AF947" i="1" s="1"/>
  <c r="AI961" i="1"/>
  <c r="AI956" i="1" s="1"/>
  <c r="AC863" i="1"/>
  <c r="AG872" i="1" s="1"/>
  <c r="BA879" i="1"/>
  <c r="Y874" i="1" s="1"/>
  <c r="AK842" i="1"/>
  <c r="AB658" i="1"/>
  <c r="AB692" i="1"/>
  <c r="N679" i="1" s="1"/>
  <c r="O683" i="1" s="1"/>
  <c r="AZ194" i="1"/>
  <c r="AH184" i="1" s="1"/>
  <c r="AF489" i="1"/>
  <c r="V489" i="1" s="1"/>
  <c r="D370" i="1"/>
  <c r="AI371" i="1"/>
  <c r="AB406" i="1"/>
  <c r="AD418" i="1" s="1"/>
  <c r="AJ420" i="1"/>
  <c r="V286" i="1"/>
  <c r="S272" i="1"/>
  <c r="O253" i="1" s="1"/>
  <c r="AP234" i="1"/>
  <c r="AS40" i="1"/>
  <c r="AS28" i="1" s="1"/>
  <c r="AS1217" i="1" l="1"/>
  <c r="AD1217" i="1" s="1"/>
  <c r="AP1238" i="1"/>
  <c r="Q1240" i="1" s="1"/>
  <c r="AG37" i="1"/>
  <c r="AC10" i="1"/>
  <c r="AK10" i="1" s="1"/>
  <c r="AD24" i="1" s="1"/>
  <c r="T23" i="1"/>
  <c r="AZ1297" i="1"/>
  <c r="AA1295" i="1"/>
  <c r="W1308" i="1" s="1"/>
  <c r="W1032" i="1"/>
  <c r="BA860" i="1"/>
  <c r="AG855" i="1" s="1"/>
  <c r="O670" i="1"/>
  <c r="AJ272" i="1"/>
  <c r="AN252" i="1" s="1"/>
  <c r="AB234" i="1"/>
  <c r="AC272" i="1" s="1"/>
  <c r="AS18" i="1"/>
  <c r="AK27" i="1" l="1"/>
  <c r="AC19" i="1" s="1"/>
  <c r="Y1033" i="1"/>
  <c r="AA1029" i="1"/>
  <c r="AC1032" i="1" s="1"/>
</calcChain>
</file>

<file path=xl/sharedStrings.xml><?xml version="1.0" encoding="utf-8"?>
<sst xmlns="http://schemas.openxmlformats.org/spreadsheetml/2006/main" count="991" uniqueCount="23">
  <si>
    <t>m</t>
  </si>
  <si>
    <t>°</t>
  </si>
  <si>
    <t>0.00</t>
  </si>
  <si>
    <t>çatı taban kotu</t>
  </si>
  <si>
    <r>
      <rPr>
        <b/>
        <sz val="12"/>
        <color theme="5" tint="-0.499984740745262"/>
        <rFont val="Arial"/>
        <family val="2"/>
        <charset val="162"/>
      </rPr>
      <t xml:space="preserve">ÇATI MAHYA YERLEŞİMİ HESABI </t>
    </r>
    <r>
      <rPr>
        <b/>
        <sz val="8"/>
        <color theme="5" tint="-0.499984740745262"/>
        <rFont val="Arial"/>
        <family val="2"/>
        <charset val="162"/>
      </rPr>
      <t xml:space="preserve">
(inş.müh. Gürcan BERBEROĞLU tel:0532 366 02 04   www.betoncelik.com )                 </t>
    </r>
  </si>
  <si>
    <t>ÇATI PLANI</t>
  </si>
  <si>
    <t>a°</t>
  </si>
  <si>
    <r>
      <t xml:space="preserve">çatı eğimi </t>
    </r>
    <r>
      <rPr>
        <sz val="8"/>
        <color theme="1"/>
        <rFont val="Symbol"/>
        <family val="1"/>
        <charset val="2"/>
      </rPr>
      <t xml:space="preserve">a° </t>
    </r>
    <r>
      <rPr>
        <sz val="8"/>
        <color theme="1"/>
        <rFont val="Arial"/>
        <family val="2"/>
        <charset val="162"/>
      </rPr>
      <t>=</t>
    </r>
  </si>
  <si>
    <t>hesaplarda herhangi bir ölçü (-) çıkması durumunda sarı hücredeki değerleri değiştiriniz.</t>
  </si>
  <si>
    <t>ortadaki asansör çatı kotu</t>
  </si>
  <si>
    <t>hesapta kullanılan ölçü sınırı</t>
  </si>
  <si>
    <t xml:space="preserve">Dikkat sadece sarı hücrelere data girilecek.Hesapta eksi (-) uzunluk çıktığında sarı hücrelerdeki data değiştirilecek. </t>
  </si>
  <si>
    <t>Düzensiz dört kenarlı çatı planı</t>
  </si>
  <si>
    <t>Dikkat : açılara data girmek için resmin dışına tıklayıp ok işareti ile ilerleyerek açı datası üzerine gelerek değiştirebilirsiniz.Kenar boyutları ve açılar birbirlerini tamamlamalıdır.</t>
  </si>
  <si>
    <t>eğim</t>
  </si>
  <si>
    <t>saçak</t>
  </si>
  <si>
    <t>genişliği</t>
  </si>
  <si>
    <t>saçak genişliği</t>
  </si>
  <si>
    <t>a</t>
  </si>
  <si>
    <t>kesit a-a</t>
  </si>
  <si>
    <r>
      <rPr>
        <b/>
        <sz val="12"/>
        <color theme="5" tint="-0.499984740745262"/>
        <rFont val="Arial"/>
        <family val="2"/>
        <charset val="162"/>
      </rPr>
      <t xml:space="preserve">İSTANBUL 1/5000 ÖLÇEKLİ İMAR PLANLARI ÇATI ALANLARINA İLİŞKİN PLAN NOTU İLAVESİ UYGULAMASIYLA MAHYA YERLEŞİMİ HESABI </t>
    </r>
    <r>
      <rPr>
        <b/>
        <sz val="8"/>
        <color theme="5" tint="-0.499984740745262"/>
        <rFont val="Arial"/>
        <family val="2"/>
        <charset val="162"/>
      </rPr>
      <t xml:space="preserve">
(inş.müh. Gürcan BERBEROĞLU tel:0532 366 02 04   www.betoncelik.com )                 </t>
    </r>
  </si>
  <si>
    <t>kısa kenar =</t>
  </si>
  <si>
    <t>uzun kenar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</si>
</sst>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&quot;0.000"/>
    <numFmt numFmtId="165" formatCode="&quot;+&quot;#,##0.00"/>
    <numFmt numFmtId="166" formatCode="0.000"/>
  </numFmts>
  <fonts count="6" x14ac:knownFonts="1">
    <font>
      <sz val="8"/>
      <color theme="1"/>
      <name val="Arial"/>
      <family val="2"/>
      <charset val="162"/>
    </font>
    <font>
      <sz val="8"/>
      <color theme="1"/>
      <name val="Symbol"/>
      <family val="1"/>
      <charset val="2"/>
    </font>
    <font>
      <b/>
      <sz val="8"/>
      <color theme="5" tint="-0.499984740745262"/>
      <name val="Arial"/>
      <family val="2"/>
      <charset val="162"/>
    </font>
    <font>
      <b/>
      <sz val="12"/>
      <color theme="5" tint="-0.499984740745262"/>
      <name val="Arial"/>
      <family val="2"/>
      <charset val="162"/>
    </font>
    <font>
      <b/>
      <sz val="8"/>
      <color rgb="FFFF0000"/>
      <name val="Arial"/>
      <family val="2"/>
      <charset val="162"/>
    </font>
    <font>
      <i/>
      <u/>
      <sz val="8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 textRotation="90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vertical="center" textRotation="90"/>
      <protection hidden="1"/>
    </xf>
    <xf numFmtId="0" fontId="0" fillId="0" borderId="0" xfId="0" applyAlignment="1" applyProtection="1">
      <alignment vertical="center" wrapText="1"/>
      <protection hidden="1"/>
    </xf>
    <xf numFmtId="166" fontId="0" fillId="0" borderId="0" xfId="0" applyNumberFormat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textRotation="90"/>
      <protection hidden="1"/>
    </xf>
    <xf numFmtId="9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textRotation="90"/>
      <protection hidden="1"/>
    </xf>
    <xf numFmtId="9" fontId="0" fillId="0" borderId="0" xfId="0" applyNumberForma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textRotation="90"/>
      <protection locked="0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64" fontId="0" fillId="0" borderId="0" xfId="0" applyNumberFormat="1" applyAlignment="1" applyProtection="1">
      <alignment horizontal="right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textRotation="90"/>
      <protection hidden="1"/>
    </xf>
    <xf numFmtId="0" fontId="4" fillId="0" borderId="0" xfId="0" applyFont="1" applyAlignment="1" applyProtection="1">
      <alignment horizontal="center" vertical="center" textRotation="90"/>
      <protection hidden="1"/>
    </xf>
    <xf numFmtId="0" fontId="0" fillId="2" borderId="4" xfId="0" applyFill="1" applyBorder="1" applyAlignment="1" applyProtection="1">
      <alignment horizontal="center" vertical="center" textRotation="90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165" fontId="0" fillId="2" borderId="0" xfId="0" applyNumberFormat="1" applyFill="1" applyAlignment="1" applyProtection="1">
      <alignment horizontal="left" vertical="center"/>
      <protection hidden="1"/>
    </xf>
    <xf numFmtId="0" fontId="0" fillId="0" borderId="4" xfId="0" applyBorder="1" applyAlignment="1" applyProtection="1">
      <alignment horizontal="center" vertical="center" textRotation="90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jpe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464</xdr:row>
      <xdr:rowOff>61913</xdr:rowOff>
    </xdr:from>
    <xdr:to>
      <xdr:col>49</xdr:col>
      <xdr:colOff>66684</xdr:colOff>
      <xdr:row>522</xdr:row>
      <xdr:rowOff>90488</xdr:rowOff>
    </xdr:to>
    <xdr:grpSp>
      <xdr:nvGrpSpPr>
        <xdr:cNvPr id="1264" name="Group 1263">
          <a:extLst>
            <a:ext uri="{FF2B5EF4-FFF2-40B4-BE49-F238E27FC236}">
              <a16:creationId xmlns:a16="http://schemas.microsoft.com/office/drawing/2014/main" id="{FBAF14D0-CEEC-6593-B13F-78D7BE15478F}"/>
            </a:ext>
          </a:extLst>
        </xdr:cNvPr>
        <xdr:cNvGrpSpPr/>
      </xdr:nvGrpSpPr>
      <xdr:grpSpPr>
        <a:xfrm>
          <a:off x="1219200" y="70375463"/>
          <a:ext cx="6781809" cy="8315325"/>
          <a:chOff x="1241425" y="55497413"/>
          <a:chExt cx="6915159" cy="8131175"/>
        </a:xfrm>
      </xdr:grpSpPr>
      <xdr:sp macro="" textlink="">
        <xdr:nvSpPr>
          <xdr:cNvPr id="130" name="Freeform: Shape 129">
            <a:extLst>
              <a:ext uri="{FF2B5EF4-FFF2-40B4-BE49-F238E27FC236}">
                <a16:creationId xmlns:a16="http://schemas.microsoft.com/office/drawing/2014/main" id="{821B33C1-58F9-1A5E-F4C0-6EBB4E4C366A}"/>
              </a:ext>
            </a:extLst>
          </xdr:cNvPr>
          <xdr:cNvSpPr/>
        </xdr:nvSpPr>
        <xdr:spPr>
          <a:xfrm>
            <a:off x="2020175" y="56311194"/>
            <a:ext cx="5585079" cy="6529588"/>
          </a:xfrm>
          <a:custGeom>
            <a:avLst/>
            <a:gdLst>
              <a:gd name="connsiteX0" fmla="*/ 0 w 5476875"/>
              <a:gd name="connsiteY0" fmla="*/ 0 h 6677025"/>
              <a:gd name="connsiteX1" fmla="*/ 1952625 w 5476875"/>
              <a:gd name="connsiteY1" fmla="*/ 0 h 6677025"/>
              <a:gd name="connsiteX2" fmla="*/ 1952625 w 5476875"/>
              <a:gd name="connsiteY2" fmla="*/ 1962150 h 6677025"/>
              <a:gd name="connsiteX3" fmla="*/ 5476875 w 5476875"/>
              <a:gd name="connsiteY3" fmla="*/ 1962150 h 6677025"/>
              <a:gd name="connsiteX4" fmla="*/ 5476875 w 5476875"/>
              <a:gd name="connsiteY4" fmla="*/ 5105400 h 6677025"/>
              <a:gd name="connsiteX5" fmla="*/ 4295775 w 5476875"/>
              <a:gd name="connsiteY5" fmla="*/ 5105400 h 6677025"/>
              <a:gd name="connsiteX6" fmla="*/ 4295775 w 5476875"/>
              <a:gd name="connsiteY6" fmla="*/ 4314825 h 6677025"/>
              <a:gd name="connsiteX7" fmla="*/ 2743200 w 5476875"/>
              <a:gd name="connsiteY7" fmla="*/ 4314825 h 6677025"/>
              <a:gd name="connsiteX8" fmla="*/ 2743200 w 5476875"/>
              <a:gd name="connsiteY8" fmla="*/ 6677025 h 6677025"/>
              <a:gd name="connsiteX9" fmla="*/ 1181100 w 5476875"/>
              <a:gd name="connsiteY9" fmla="*/ 6677025 h 6677025"/>
              <a:gd name="connsiteX10" fmla="*/ 1181100 w 5476875"/>
              <a:gd name="connsiteY10" fmla="*/ 3924300 h 6677025"/>
              <a:gd name="connsiteX11" fmla="*/ 0 w 5476875"/>
              <a:gd name="connsiteY11" fmla="*/ 3924300 h 6677025"/>
              <a:gd name="connsiteX12" fmla="*/ 0 w 5476875"/>
              <a:gd name="connsiteY12" fmla="*/ 0 h 66770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5476875" h="6677025">
                <a:moveTo>
                  <a:pt x="0" y="0"/>
                </a:moveTo>
                <a:lnTo>
                  <a:pt x="1952625" y="0"/>
                </a:lnTo>
                <a:lnTo>
                  <a:pt x="1952625" y="1962150"/>
                </a:lnTo>
                <a:lnTo>
                  <a:pt x="5476875" y="1962150"/>
                </a:lnTo>
                <a:lnTo>
                  <a:pt x="5476875" y="5105400"/>
                </a:lnTo>
                <a:lnTo>
                  <a:pt x="4295775" y="5105400"/>
                </a:lnTo>
                <a:lnTo>
                  <a:pt x="4295775" y="4314825"/>
                </a:lnTo>
                <a:lnTo>
                  <a:pt x="2743200" y="4314825"/>
                </a:lnTo>
                <a:lnTo>
                  <a:pt x="2743200" y="6677025"/>
                </a:lnTo>
                <a:lnTo>
                  <a:pt x="1181100" y="6677025"/>
                </a:lnTo>
                <a:lnTo>
                  <a:pt x="1181100" y="3924300"/>
                </a:lnTo>
                <a:lnTo>
                  <a:pt x="0" y="3924300"/>
                </a:lnTo>
                <a:lnTo>
                  <a:pt x="0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1174" name="Group 1173">
            <a:extLst>
              <a:ext uri="{FF2B5EF4-FFF2-40B4-BE49-F238E27FC236}">
                <a16:creationId xmlns:a16="http://schemas.microsoft.com/office/drawing/2014/main" id="{66040447-905B-962D-95CE-7DFAEE26DB9D}"/>
              </a:ext>
            </a:extLst>
          </xdr:cNvPr>
          <xdr:cNvGrpSpPr/>
        </xdr:nvGrpSpPr>
        <xdr:grpSpPr>
          <a:xfrm>
            <a:off x="1241425" y="55497413"/>
            <a:ext cx="6915159" cy="8131175"/>
            <a:chOff x="1241425" y="55497413"/>
            <a:chExt cx="6915159" cy="8131175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B9BBEA20-19C4-D540-D8DF-FD81ECEF8099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0358" t="16259" r="57310" b="20720"/>
            <a:stretch>
              <a:fillRect/>
            </a:stretch>
          </xdr:blipFill>
          <xdr:spPr bwMode="auto">
            <a:xfrm>
              <a:off x="1851156" y="56143525"/>
              <a:ext cx="5889365" cy="68357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27" name="Straight Connector 26">
              <a:extLst>
                <a:ext uri="{FF2B5EF4-FFF2-40B4-BE49-F238E27FC236}">
                  <a16:creationId xmlns:a16="http://schemas.microsoft.com/office/drawing/2014/main" id="{D454600F-A5C4-58F1-AC1B-AE3CECBD18A5}"/>
                </a:ext>
              </a:extLst>
            </xdr:cNvPr>
            <xdr:cNvCxnSpPr/>
          </xdr:nvCxnSpPr>
          <xdr:spPr>
            <a:xfrm flipV="1">
              <a:off x="2009775" y="55497413"/>
              <a:ext cx="0" cy="76994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" name="Straight Connector 32">
              <a:extLst>
                <a:ext uri="{FF2B5EF4-FFF2-40B4-BE49-F238E27FC236}">
                  <a16:creationId xmlns:a16="http://schemas.microsoft.com/office/drawing/2014/main" id="{0C8DBF55-7DD1-CC06-3153-39CB4D18EC58}"/>
                </a:ext>
              </a:extLst>
            </xdr:cNvPr>
            <xdr:cNvCxnSpPr/>
          </xdr:nvCxnSpPr>
          <xdr:spPr>
            <a:xfrm>
              <a:off x="1935164" y="55854600"/>
              <a:ext cx="5726111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42">
              <a:extLst>
                <a:ext uri="{FF2B5EF4-FFF2-40B4-BE49-F238E27FC236}">
                  <a16:creationId xmlns:a16="http://schemas.microsoft.com/office/drawing/2014/main" id="{D782E4B1-0F1D-D17C-03E7-3F948A25D39A}"/>
                </a:ext>
              </a:extLst>
            </xdr:cNvPr>
            <xdr:cNvCxnSpPr/>
          </xdr:nvCxnSpPr>
          <xdr:spPr>
            <a:xfrm>
              <a:off x="1925639" y="55575201"/>
              <a:ext cx="5740399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9" name="Straight Connector 138">
              <a:extLst>
                <a:ext uri="{FF2B5EF4-FFF2-40B4-BE49-F238E27FC236}">
                  <a16:creationId xmlns:a16="http://schemas.microsoft.com/office/drawing/2014/main" id="{4CDE1FE8-AAD3-1F62-BAF1-D01A6717DCAC}"/>
                </a:ext>
              </a:extLst>
            </xdr:cNvPr>
            <xdr:cNvCxnSpPr/>
          </xdr:nvCxnSpPr>
          <xdr:spPr>
            <a:xfrm flipH="1">
              <a:off x="1968501" y="55819675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7" name="Straight Connector 146">
              <a:extLst>
                <a:ext uri="{FF2B5EF4-FFF2-40B4-BE49-F238E27FC236}">
                  <a16:creationId xmlns:a16="http://schemas.microsoft.com/office/drawing/2014/main" id="{4BFAEEF2-40A4-413F-9A2A-B5AB086EC1E0}"/>
                </a:ext>
              </a:extLst>
            </xdr:cNvPr>
            <xdr:cNvCxnSpPr/>
          </xdr:nvCxnSpPr>
          <xdr:spPr>
            <a:xfrm flipH="1">
              <a:off x="1968502" y="55540269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5" name="Straight Connector 154">
              <a:extLst>
                <a:ext uri="{FF2B5EF4-FFF2-40B4-BE49-F238E27FC236}">
                  <a16:creationId xmlns:a16="http://schemas.microsoft.com/office/drawing/2014/main" id="{7C726B33-6DDF-4796-BB4E-6A1F392D417D}"/>
                </a:ext>
              </a:extLst>
            </xdr:cNvPr>
            <xdr:cNvCxnSpPr/>
          </xdr:nvCxnSpPr>
          <xdr:spPr>
            <a:xfrm flipV="1">
              <a:off x="4005262" y="55497413"/>
              <a:ext cx="0" cy="77469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8" name="Straight Connector 167">
              <a:extLst>
                <a:ext uri="{FF2B5EF4-FFF2-40B4-BE49-F238E27FC236}">
                  <a16:creationId xmlns:a16="http://schemas.microsoft.com/office/drawing/2014/main" id="{32389275-3576-49A2-B26C-EABEAD8518BE}"/>
                </a:ext>
              </a:extLst>
            </xdr:cNvPr>
            <xdr:cNvCxnSpPr/>
          </xdr:nvCxnSpPr>
          <xdr:spPr>
            <a:xfrm flipH="1">
              <a:off x="3967163" y="55824434"/>
              <a:ext cx="76199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0" name="Straight Connector 199">
              <a:extLst>
                <a:ext uri="{FF2B5EF4-FFF2-40B4-BE49-F238E27FC236}">
                  <a16:creationId xmlns:a16="http://schemas.microsoft.com/office/drawing/2014/main" id="{5E46B41D-FCE3-4CD6-BF5B-4F68BE8FC107}"/>
                </a:ext>
              </a:extLst>
            </xdr:cNvPr>
            <xdr:cNvCxnSpPr/>
          </xdr:nvCxnSpPr>
          <xdr:spPr>
            <a:xfrm flipV="1">
              <a:off x="3009898" y="55781563"/>
              <a:ext cx="0" cy="49053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5" name="Straight Connector 214">
              <a:extLst>
                <a:ext uri="{FF2B5EF4-FFF2-40B4-BE49-F238E27FC236}">
                  <a16:creationId xmlns:a16="http://schemas.microsoft.com/office/drawing/2014/main" id="{D2AB35BE-89B1-4609-A018-2914AA6860CB}"/>
                </a:ext>
              </a:extLst>
            </xdr:cNvPr>
            <xdr:cNvCxnSpPr/>
          </xdr:nvCxnSpPr>
          <xdr:spPr>
            <a:xfrm flipH="1">
              <a:off x="2968624" y="55824422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7" name="Straight Connector 226">
              <a:extLst>
                <a:ext uri="{FF2B5EF4-FFF2-40B4-BE49-F238E27FC236}">
                  <a16:creationId xmlns:a16="http://schemas.microsoft.com/office/drawing/2014/main" id="{5217204E-833A-4188-9C12-B6F84B07E478}"/>
                </a:ext>
              </a:extLst>
            </xdr:cNvPr>
            <xdr:cNvCxnSpPr/>
          </xdr:nvCxnSpPr>
          <xdr:spPr>
            <a:xfrm flipV="1">
              <a:off x="7594600" y="55511700"/>
              <a:ext cx="0" cy="26685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8" name="Straight Connector 257">
              <a:extLst>
                <a:ext uri="{FF2B5EF4-FFF2-40B4-BE49-F238E27FC236}">
                  <a16:creationId xmlns:a16="http://schemas.microsoft.com/office/drawing/2014/main" id="{F5766C9B-3D57-4426-86FE-0922844FC132}"/>
                </a:ext>
              </a:extLst>
            </xdr:cNvPr>
            <xdr:cNvCxnSpPr/>
          </xdr:nvCxnSpPr>
          <xdr:spPr>
            <a:xfrm flipH="1">
              <a:off x="7553326" y="55819662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5" name="Straight Connector 304">
              <a:extLst>
                <a:ext uri="{FF2B5EF4-FFF2-40B4-BE49-F238E27FC236}">
                  <a16:creationId xmlns:a16="http://schemas.microsoft.com/office/drawing/2014/main" id="{8C4F18B1-799C-4821-B0F8-D641A142FA5D}"/>
                </a:ext>
              </a:extLst>
            </xdr:cNvPr>
            <xdr:cNvCxnSpPr/>
          </xdr:nvCxnSpPr>
          <xdr:spPr>
            <a:xfrm flipH="1">
              <a:off x="7553325" y="55540260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8" name="Straight Connector 307">
              <a:extLst>
                <a:ext uri="{FF2B5EF4-FFF2-40B4-BE49-F238E27FC236}">
                  <a16:creationId xmlns:a16="http://schemas.microsoft.com/office/drawing/2014/main" id="{40016131-EB78-4C6B-B4FE-720AA5A16AF3}"/>
                </a:ext>
              </a:extLst>
            </xdr:cNvPr>
            <xdr:cNvCxnSpPr/>
          </xdr:nvCxnSpPr>
          <xdr:spPr>
            <a:xfrm flipV="1">
              <a:off x="6402390" y="55791093"/>
              <a:ext cx="0" cy="239872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1" name="Straight Connector 330">
              <a:extLst>
                <a:ext uri="{FF2B5EF4-FFF2-40B4-BE49-F238E27FC236}">
                  <a16:creationId xmlns:a16="http://schemas.microsoft.com/office/drawing/2014/main" id="{C5E48072-4611-41BA-A622-649CAF939197}"/>
                </a:ext>
              </a:extLst>
            </xdr:cNvPr>
            <xdr:cNvCxnSpPr/>
          </xdr:nvCxnSpPr>
          <xdr:spPr>
            <a:xfrm flipH="1">
              <a:off x="6364290" y="55819653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3" name="Straight Connector 342">
              <a:extLst>
                <a:ext uri="{FF2B5EF4-FFF2-40B4-BE49-F238E27FC236}">
                  <a16:creationId xmlns:a16="http://schemas.microsoft.com/office/drawing/2014/main" id="{9BACD042-6EAB-130A-1FEA-62CA6592B408}"/>
                </a:ext>
              </a:extLst>
            </xdr:cNvPr>
            <xdr:cNvCxnSpPr/>
          </xdr:nvCxnSpPr>
          <xdr:spPr>
            <a:xfrm>
              <a:off x="6402386" y="58305700"/>
              <a:ext cx="0" cy="1001721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4" name="Straight Connector 363">
              <a:extLst>
                <a:ext uri="{FF2B5EF4-FFF2-40B4-BE49-F238E27FC236}">
                  <a16:creationId xmlns:a16="http://schemas.microsoft.com/office/drawing/2014/main" id="{C6D5A1CC-EC0F-5EF4-3648-3FBEE845DB5A}"/>
                </a:ext>
              </a:extLst>
            </xdr:cNvPr>
            <xdr:cNvCxnSpPr/>
          </xdr:nvCxnSpPr>
          <xdr:spPr>
            <a:xfrm>
              <a:off x="4048129" y="56316563"/>
              <a:ext cx="226853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4" name="Straight Connector 373">
              <a:extLst>
                <a:ext uri="{FF2B5EF4-FFF2-40B4-BE49-F238E27FC236}">
                  <a16:creationId xmlns:a16="http://schemas.microsoft.com/office/drawing/2014/main" id="{52DDAA95-699A-3C3E-F7FD-9FCE6B8AB895}"/>
                </a:ext>
              </a:extLst>
            </xdr:cNvPr>
            <xdr:cNvCxnSpPr/>
          </xdr:nvCxnSpPr>
          <xdr:spPr>
            <a:xfrm>
              <a:off x="6505582" y="56316564"/>
              <a:ext cx="101440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2" name="Straight Connector 431">
              <a:extLst>
                <a:ext uri="{FF2B5EF4-FFF2-40B4-BE49-F238E27FC236}">
                  <a16:creationId xmlns:a16="http://schemas.microsoft.com/office/drawing/2014/main" id="{DEA2B71A-AB31-8FDB-8119-79A05FD0F65F}"/>
                </a:ext>
              </a:extLst>
            </xdr:cNvPr>
            <xdr:cNvCxnSpPr/>
          </xdr:nvCxnSpPr>
          <xdr:spPr>
            <a:xfrm>
              <a:off x="7670806" y="56316562"/>
              <a:ext cx="485769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6" name="Straight Connector 435">
              <a:extLst>
                <a:ext uri="{FF2B5EF4-FFF2-40B4-BE49-F238E27FC236}">
                  <a16:creationId xmlns:a16="http://schemas.microsoft.com/office/drawing/2014/main" id="{16DE67AF-2776-CA2F-4B90-1F60117E680A}"/>
                </a:ext>
              </a:extLst>
            </xdr:cNvPr>
            <xdr:cNvCxnSpPr/>
          </xdr:nvCxnSpPr>
          <xdr:spPr>
            <a:xfrm>
              <a:off x="8089900" y="56243538"/>
              <a:ext cx="0" cy="512603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6" name="Straight Connector 445">
              <a:extLst>
                <a:ext uri="{FF2B5EF4-FFF2-40B4-BE49-F238E27FC236}">
                  <a16:creationId xmlns:a16="http://schemas.microsoft.com/office/drawing/2014/main" id="{A832FD4C-489A-471F-A15B-E9E33E6F2FFE}"/>
                </a:ext>
              </a:extLst>
            </xdr:cNvPr>
            <xdr:cNvCxnSpPr/>
          </xdr:nvCxnSpPr>
          <xdr:spPr>
            <a:xfrm flipH="1">
              <a:off x="8048625" y="56278450"/>
              <a:ext cx="79374" cy="7619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8" name="Straight Connector 457">
              <a:extLst>
                <a:ext uri="{FF2B5EF4-FFF2-40B4-BE49-F238E27FC236}">
                  <a16:creationId xmlns:a16="http://schemas.microsoft.com/office/drawing/2014/main" id="{7319189B-29AD-4759-B281-E528BCCFF5EE}"/>
                </a:ext>
              </a:extLst>
            </xdr:cNvPr>
            <xdr:cNvCxnSpPr/>
          </xdr:nvCxnSpPr>
          <xdr:spPr>
            <a:xfrm>
              <a:off x="7670792" y="58229509"/>
              <a:ext cx="485769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9" name="Straight Connector 468">
              <a:extLst>
                <a:ext uri="{FF2B5EF4-FFF2-40B4-BE49-F238E27FC236}">
                  <a16:creationId xmlns:a16="http://schemas.microsoft.com/office/drawing/2014/main" id="{229ECCD5-DD46-4EE2-912F-0FC223FA5DC6}"/>
                </a:ext>
              </a:extLst>
            </xdr:cNvPr>
            <xdr:cNvCxnSpPr/>
          </xdr:nvCxnSpPr>
          <xdr:spPr>
            <a:xfrm flipH="1">
              <a:off x="8048611" y="58194572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3" name="Straight Connector 512">
              <a:extLst>
                <a:ext uri="{FF2B5EF4-FFF2-40B4-BE49-F238E27FC236}">
                  <a16:creationId xmlns:a16="http://schemas.microsoft.com/office/drawing/2014/main" id="{38E9EDE1-1196-4927-BE25-36BA9ED895F0}"/>
                </a:ext>
              </a:extLst>
            </xdr:cNvPr>
            <xdr:cNvCxnSpPr/>
          </xdr:nvCxnSpPr>
          <xdr:spPr>
            <a:xfrm>
              <a:off x="7670803" y="59385209"/>
              <a:ext cx="485769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8" name="Straight Connector 517">
              <a:extLst>
                <a:ext uri="{FF2B5EF4-FFF2-40B4-BE49-F238E27FC236}">
                  <a16:creationId xmlns:a16="http://schemas.microsoft.com/office/drawing/2014/main" id="{FAEBE2D1-B525-47A2-96DF-7E7018F42459}"/>
                </a:ext>
              </a:extLst>
            </xdr:cNvPr>
            <xdr:cNvCxnSpPr/>
          </xdr:nvCxnSpPr>
          <xdr:spPr>
            <a:xfrm flipH="1">
              <a:off x="8048622" y="59350272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3" name="Straight Connector 532">
              <a:extLst>
                <a:ext uri="{FF2B5EF4-FFF2-40B4-BE49-F238E27FC236}">
                  <a16:creationId xmlns:a16="http://schemas.microsoft.com/office/drawing/2014/main" id="{78719303-7453-469E-AD42-BFA72047B4E9}"/>
                </a:ext>
              </a:extLst>
            </xdr:cNvPr>
            <xdr:cNvCxnSpPr/>
          </xdr:nvCxnSpPr>
          <xdr:spPr>
            <a:xfrm>
              <a:off x="7670809" y="59958297"/>
              <a:ext cx="485769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6" name="Straight Connector 535">
              <a:extLst>
                <a:ext uri="{FF2B5EF4-FFF2-40B4-BE49-F238E27FC236}">
                  <a16:creationId xmlns:a16="http://schemas.microsoft.com/office/drawing/2014/main" id="{2C3382D2-1234-4C86-BBD2-F7E23F3FF853}"/>
                </a:ext>
              </a:extLst>
            </xdr:cNvPr>
            <xdr:cNvCxnSpPr/>
          </xdr:nvCxnSpPr>
          <xdr:spPr>
            <a:xfrm flipH="1">
              <a:off x="8048628" y="59920185"/>
              <a:ext cx="79374" cy="7619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3" name="Straight Connector 542">
              <a:extLst>
                <a:ext uri="{FF2B5EF4-FFF2-40B4-BE49-F238E27FC236}">
                  <a16:creationId xmlns:a16="http://schemas.microsoft.com/office/drawing/2014/main" id="{B5966D4A-8CB7-454F-A2B2-198EA3B29DCC}"/>
                </a:ext>
              </a:extLst>
            </xdr:cNvPr>
            <xdr:cNvCxnSpPr/>
          </xdr:nvCxnSpPr>
          <xdr:spPr>
            <a:xfrm>
              <a:off x="7053267" y="59958297"/>
              <a:ext cx="485769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6" name="Straight Connector 545">
              <a:extLst>
                <a:ext uri="{FF2B5EF4-FFF2-40B4-BE49-F238E27FC236}">
                  <a16:creationId xmlns:a16="http://schemas.microsoft.com/office/drawing/2014/main" id="{30BB2A5B-83DD-46FF-B2AF-C5941DECCFE9}"/>
                </a:ext>
              </a:extLst>
            </xdr:cNvPr>
            <xdr:cNvCxnSpPr/>
          </xdr:nvCxnSpPr>
          <xdr:spPr>
            <a:xfrm>
              <a:off x="7670814" y="60728234"/>
              <a:ext cx="485769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8" name="Straight Connector 547">
              <a:extLst>
                <a:ext uri="{FF2B5EF4-FFF2-40B4-BE49-F238E27FC236}">
                  <a16:creationId xmlns:a16="http://schemas.microsoft.com/office/drawing/2014/main" id="{4B0E320E-8D8C-458A-A347-AC40064B8969}"/>
                </a:ext>
              </a:extLst>
            </xdr:cNvPr>
            <xdr:cNvCxnSpPr/>
          </xdr:nvCxnSpPr>
          <xdr:spPr>
            <a:xfrm flipH="1">
              <a:off x="8048633" y="60690122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2" name="Straight Connector 551">
              <a:extLst>
                <a:ext uri="{FF2B5EF4-FFF2-40B4-BE49-F238E27FC236}">
                  <a16:creationId xmlns:a16="http://schemas.microsoft.com/office/drawing/2014/main" id="{A2476C25-C95C-4FD2-888C-E72A21F6A975}"/>
                </a:ext>
              </a:extLst>
            </xdr:cNvPr>
            <xdr:cNvCxnSpPr/>
          </xdr:nvCxnSpPr>
          <xdr:spPr>
            <a:xfrm>
              <a:off x="7053272" y="60728234"/>
              <a:ext cx="485769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9" name="Straight Connector 558">
              <a:extLst>
                <a:ext uri="{FF2B5EF4-FFF2-40B4-BE49-F238E27FC236}">
                  <a16:creationId xmlns:a16="http://schemas.microsoft.com/office/drawing/2014/main" id="{D7EAEDB6-D9B9-401B-A284-362E5DB54362}"/>
                </a:ext>
              </a:extLst>
            </xdr:cNvPr>
            <xdr:cNvCxnSpPr/>
          </xdr:nvCxnSpPr>
          <xdr:spPr>
            <a:xfrm>
              <a:off x="7670815" y="61301323"/>
              <a:ext cx="485769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1" name="Straight Connector 560">
              <a:extLst>
                <a:ext uri="{FF2B5EF4-FFF2-40B4-BE49-F238E27FC236}">
                  <a16:creationId xmlns:a16="http://schemas.microsoft.com/office/drawing/2014/main" id="{DC38438D-7AEB-4943-916E-B85873A57281}"/>
                </a:ext>
              </a:extLst>
            </xdr:cNvPr>
            <xdr:cNvCxnSpPr/>
          </xdr:nvCxnSpPr>
          <xdr:spPr>
            <a:xfrm flipH="1">
              <a:off x="8048634" y="61263211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3" name="Straight Connector 622">
              <a:extLst>
                <a:ext uri="{FF2B5EF4-FFF2-40B4-BE49-F238E27FC236}">
                  <a16:creationId xmlns:a16="http://schemas.microsoft.com/office/drawing/2014/main" id="{2AD27907-8A72-D239-1B0A-6CAA9803BF1A}"/>
                </a:ext>
              </a:extLst>
            </xdr:cNvPr>
            <xdr:cNvCxnSpPr/>
          </xdr:nvCxnSpPr>
          <xdr:spPr>
            <a:xfrm>
              <a:off x="5613400" y="59307413"/>
              <a:ext cx="0" cy="36036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6" name="Straight Connector 625">
              <a:extLst>
                <a:ext uri="{FF2B5EF4-FFF2-40B4-BE49-F238E27FC236}">
                  <a16:creationId xmlns:a16="http://schemas.microsoft.com/office/drawing/2014/main" id="{C5B9079E-88F9-7D1C-698E-4F64F751380E}"/>
                </a:ext>
              </a:extLst>
            </xdr:cNvPr>
            <xdr:cNvCxnSpPr/>
          </xdr:nvCxnSpPr>
          <xdr:spPr>
            <a:xfrm>
              <a:off x="5529263" y="61302900"/>
              <a:ext cx="83978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9" name="Straight Connector 628">
              <a:extLst>
                <a:ext uri="{FF2B5EF4-FFF2-40B4-BE49-F238E27FC236}">
                  <a16:creationId xmlns:a16="http://schemas.microsoft.com/office/drawing/2014/main" id="{3F8CD27A-A949-4BA8-8338-1D17999357E8}"/>
                </a:ext>
              </a:extLst>
            </xdr:cNvPr>
            <xdr:cNvCxnSpPr/>
          </xdr:nvCxnSpPr>
          <xdr:spPr>
            <a:xfrm flipH="1">
              <a:off x="5572125" y="60498039"/>
              <a:ext cx="79374" cy="7619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4" name="Straight Connector 633">
              <a:extLst>
                <a:ext uri="{FF2B5EF4-FFF2-40B4-BE49-F238E27FC236}">
                  <a16:creationId xmlns:a16="http://schemas.microsoft.com/office/drawing/2014/main" id="{3662E4CD-C41E-4CB5-A068-FB28742968D0}"/>
                </a:ext>
              </a:extLst>
            </xdr:cNvPr>
            <xdr:cNvCxnSpPr/>
          </xdr:nvCxnSpPr>
          <xdr:spPr>
            <a:xfrm flipH="1">
              <a:off x="5572125" y="61267975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5" name="Straight Connector 634">
              <a:extLst>
                <a:ext uri="{FF2B5EF4-FFF2-40B4-BE49-F238E27FC236}">
                  <a16:creationId xmlns:a16="http://schemas.microsoft.com/office/drawing/2014/main" id="{76063B9D-A34E-4499-B635-93985D9EBB45}"/>
                </a:ext>
              </a:extLst>
            </xdr:cNvPr>
            <xdr:cNvCxnSpPr/>
          </xdr:nvCxnSpPr>
          <xdr:spPr>
            <a:xfrm>
              <a:off x="4859343" y="62838012"/>
              <a:ext cx="83978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7" name="Straight Connector 636">
              <a:extLst>
                <a:ext uri="{FF2B5EF4-FFF2-40B4-BE49-F238E27FC236}">
                  <a16:creationId xmlns:a16="http://schemas.microsoft.com/office/drawing/2014/main" id="{4B462236-05EF-4938-9093-D8F72D44FC77}"/>
                </a:ext>
              </a:extLst>
            </xdr:cNvPr>
            <xdr:cNvCxnSpPr/>
          </xdr:nvCxnSpPr>
          <xdr:spPr>
            <a:xfrm flipH="1">
              <a:off x="5572130" y="62799912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4" name="Straight Connector 683">
              <a:extLst>
                <a:ext uri="{FF2B5EF4-FFF2-40B4-BE49-F238E27FC236}">
                  <a16:creationId xmlns:a16="http://schemas.microsoft.com/office/drawing/2014/main" id="{89D86517-BD06-8755-FCB9-BC3C6D1EDFED}"/>
                </a:ext>
              </a:extLst>
            </xdr:cNvPr>
            <xdr:cNvCxnSpPr/>
          </xdr:nvCxnSpPr>
          <xdr:spPr>
            <a:xfrm>
              <a:off x="2009776" y="60190068"/>
              <a:ext cx="0" cy="315435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9" name="Straight Connector 688">
              <a:extLst>
                <a:ext uri="{FF2B5EF4-FFF2-40B4-BE49-F238E27FC236}">
                  <a16:creationId xmlns:a16="http://schemas.microsoft.com/office/drawing/2014/main" id="{5F5CA090-5C58-E5C1-D8FB-74653D8C9885}"/>
                </a:ext>
              </a:extLst>
            </xdr:cNvPr>
            <xdr:cNvCxnSpPr/>
          </xdr:nvCxnSpPr>
          <xdr:spPr>
            <a:xfrm>
              <a:off x="1925637" y="63261874"/>
              <a:ext cx="5764213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9" name="Straight Connector 698">
              <a:extLst>
                <a:ext uri="{FF2B5EF4-FFF2-40B4-BE49-F238E27FC236}">
                  <a16:creationId xmlns:a16="http://schemas.microsoft.com/office/drawing/2014/main" id="{350400FC-F832-4B9E-B2BC-EEF171E447F7}"/>
                </a:ext>
              </a:extLst>
            </xdr:cNvPr>
            <xdr:cNvCxnSpPr/>
          </xdr:nvCxnSpPr>
          <xdr:spPr>
            <a:xfrm flipH="1">
              <a:off x="1968499" y="63223776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0" name="Straight Connector 699">
              <a:extLst>
                <a:ext uri="{FF2B5EF4-FFF2-40B4-BE49-F238E27FC236}">
                  <a16:creationId xmlns:a16="http://schemas.microsoft.com/office/drawing/2014/main" id="{3893A9A7-AE03-47B8-BF04-5D0DA1912A76}"/>
                </a:ext>
              </a:extLst>
            </xdr:cNvPr>
            <xdr:cNvCxnSpPr/>
          </xdr:nvCxnSpPr>
          <xdr:spPr>
            <a:xfrm>
              <a:off x="3105150" y="63541274"/>
              <a:ext cx="176847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3" name="Straight Connector 702">
              <a:extLst>
                <a:ext uri="{FF2B5EF4-FFF2-40B4-BE49-F238E27FC236}">
                  <a16:creationId xmlns:a16="http://schemas.microsoft.com/office/drawing/2014/main" id="{B24B67BE-DE34-4F4F-9769-207DEB0BAB42}"/>
                </a:ext>
              </a:extLst>
            </xdr:cNvPr>
            <xdr:cNvCxnSpPr/>
          </xdr:nvCxnSpPr>
          <xdr:spPr>
            <a:xfrm>
              <a:off x="3203575" y="62872938"/>
              <a:ext cx="0" cy="7461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0" name="Straight Connector 709">
              <a:extLst>
                <a:ext uri="{FF2B5EF4-FFF2-40B4-BE49-F238E27FC236}">
                  <a16:creationId xmlns:a16="http://schemas.microsoft.com/office/drawing/2014/main" id="{CED71DA8-05DF-4542-A55E-9F8C31F48905}"/>
                </a:ext>
              </a:extLst>
            </xdr:cNvPr>
            <xdr:cNvCxnSpPr/>
          </xdr:nvCxnSpPr>
          <xdr:spPr>
            <a:xfrm flipH="1">
              <a:off x="3165473" y="63223778"/>
              <a:ext cx="76199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9" name="Straight Connector 718">
              <a:extLst>
                <a:ext uri="{FF2B5EF4-FFF2-40B4-BE49-F238E27FC236}">
                  <a16:creationId xmlns:a16="http://schemas.microsoft.com/office/drawing/2014/main" id="{A3701809-98C9-4075-A0D8-9C73417F8D20}"/>
                </a:ext>
              </a:extLst>
            </xdr:cNvPr>
            <xdr:cNvCxnSpPr/>
          </xdr:nvCxnSpPr>
          <xdr:spPr>
            <a:xfrm>
              <a:off x="4005263" y="62872952"/>
              <a:ext cx="0" cy="476252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2" name="Straight Connector 721">
              <a:extLst>
                <a:ext uri="{FF2B5EF4-FFF2-40B4-BE49-F238E27FC236}">
                  <a16:creationId xmlns:a16="http://schemas.microsoft.com/office/drawing/2014/main" id="{D651B86F-F769-4B79-922B-C16F52E1A81D}"/>
                </a:ext>
              </a:extLst>
            </xdr:cNvPr>
            <xdr:cNvCxnSpPr/>
          </xdr:nvCxnSpPr>
          <xdr:spPr>
            <a:xfrm flipH="1">
              <a:off x="3967161" y="63223792"/>
              <a:ext cx="76199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5" name="Straight Connector 724">
              <a:extLst>
                <a:ext uri="{FF2B5EF4-FFF2-40B4-BE49-F238E27FC236}">
                  <a16:creationId xmlns:a16="http://schemas.microsoft.com/office/drawing/2014/main" id="{923A4537-CA1B-4D24-B923-111B5AC7BAD6}"/>
                </a:ext>
              </a:extLst>
            </xdr:cNvPr>
            <xdr:cNvCxnSpPr/>
          </xdr:nvCxnSpPr>
          <xdr:spPr>
            <a:xfrm>
              <a:off x="4806951" y="62872956"/>
              <a:ext cx="0" cy="74610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6" name="Straight Connector 725">
              <a:extLst>
                <a:ext uri="{FF2B5EF4-FFF2-40B4-BE49-F238E27FC236}">
                  <a16:creationId xmlns:a16="http://schemas.microsoft.com/office/drawing/2014/main" id="{940FF1B5-CD1F-472F-99DF-F51CD85456FB}"/>
                </a:ext>
              </a:extLst>
            </xdr:cNvPr>
            <xdr:cNvCxnSpPr/>
          </xdr:nvCxnSpPr>
          <xdr:spPr>
            <a:xfrm flipH="1">
              <a:off x="4765674" y="63223796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7" name="Straight Connector 726">
              <a:extLst>
                <a:ext uri="{FF2B5EF4-FFF2-40B4-BE49-F238E27FC236}">
                  <a16:creationId xmlns:a16="http://schemas.microsoft.com/office/drawing/2014/main" id="{DA7183CF-E1D2-4A7A-B0BC-7A7D5A6D5388}"/>
                </a:ext>
              </a:extLst>
            </xdr:cNvPr>
            <xdr:cNvCxnSpPr/>
          </xdr:nvCxnSpPr>
          <xdr:spPr>
            <a:xfrm>
              <a:off x="6402387" y="61331475"/>
              <a:ext cx="0" cy="22828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8" name="Straight Connector 727">
              <a:extLst>
                <a:ext uri="{FF2B5EF4-FFF2-40B4-BE49-F238E27FC236}">
                  <a16:creationId xmlns:a16="http://schemas.microsoft.com/office/drawing/2014/main" id="{3C5ED0ED-2924-4BFA-A9B1-2C19FA14258F}"/>
                </a:ext>
              </a:extLst>
            </xdr:cNvPr>
            <xdr:cNvCxnSpPr/>
          </xdr:nvCxnSpPr>
          <xdr:spPr>
            <a:xfrm flipH="1">
              <a:off x="6364285" y="63228558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2" name="Straight Connector 741">
              <a:extLst>
                <a:ext uri="{FF2B5EF4-FFF2-40B4-BE49-F238E27FC236}">
                  <a16:creationId xmlns:a16="http://schemas.microsoft.com/office/drawing/2014/main" id="{432CD794-C407-4BD8-88E8-BFD42750E6B7}"/>
                </a:ext>
              </a:extLst>
            </xdr:cNvPr>
            <xdr:cNvCxnSpPr/>
          </xdr:nvCxnSpPr>
          <xdr:spPr>
            <a:xfrm>
              <a:off x="7000875" y="61326710"/>
              <a:ext cx="0" cy="202249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7" name="Straight Connector 746">
              <a:extLst>
                <a:ext uri="{FF2B5EF4-FFF2-40B4-BE49-F238E27FC236}">
                  <a16:creationId xmlns:a16="http://schemas.microsoft.com/office/drawing/2014/main" id="{9C69DB6C-D0EF-4206-A83E-2D9AB780DBF7}"/>
                </a:ext>
              </a:extLst>
            </xdr:cNvPr>
            <xdr:cNvCxnSpPr/>
          </xdr:nvCxnSpPr>
          <xdr:spPr>
            <a:xfrm flipH="1">
              <a:off x="6962773" y="63223793"/>
              <a:ext cx="76199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9" name="Straight Connector 748">
              <a:extLst>
                <a:ext uri="{FF2B5EF4-FFF2-40B4-BE49-F238E27FC236}">
                  <a16:creationId xmlns:a16="http://schemas.microsoft.com/office/drawing/2014/main" id="{E11FFC58-9BC7-4F94-8A35-D05CAC67F242}"/>
                </a:ext>
              </a:extLst>
            </xdr:cNvPr>
            <xdr:cNvCxnSpPr/>
          </xdr:nvCxnSpPr>
          <xdr:spPr>
            <a:xfrm>
              <a:off x="7599362" y="61326717"/>
              <a:ext cx="0" cy="230187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50" name="Straight Connector 749">
              <a:extLst>
                <a:ext uri="{FF2B5EF4-FFF2-40B4-BE49-F238E27FC236}">
                  <a16:creationId xmlns:a16="http://schemas.microsoft.com/office/drawing/2014/main" id="{C445A107-ABB5-4CAF-86E9-61215A3887E6}"/>
                </a:ext>
              </a:extLst>
            </xdr:cNvPr>
            <xdr:cNvCxnSpPr/>
          </xdr:nvCxnSpPr>
          <xdr:spPr>
            <a:xfrm flipH="1">
              <a:off x="7558085" y="63223800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57" name="Straight Connector 756">
              <a:extLst>
                <a:ext uri="{FF2B5EF4-FFF2-40B4-BE49-F238E27FC236}">
                  <a16:creationId xmlns:a16="http://schemas.microsoft.com/office/drawing/2014/main" id="{7213FB24-4F3F-43A1-94CE-4C86F10E5A39}"/>
                </a:ext>
              </a:extLst>
            </xdr:cNvPr>
            <xdr:cNvCxnSpPr/>
          </xdr:nvCxnSpPr>
          <xdr:spPr>
            <a:xfrm flipH="1">
              <a:off x="7558081" y="63503206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62" name="Straight Connector 761">
              <a:extLst>
                <a:ext uri="{FF2B5EF4-FFF2-40B4-BE49-F238E27FC236}">
                  <a16:creationId xmlns:a16="http://schemas.microsoft.com/office/drawing/2014/main" id="{C4B8B7AC-059F-E35E-F040-77124D5FE5D7}"/>
                </a:ext>
              </a:extLst>
            </xdr:cNvPr>
            <xdr:cNvCxnSpPr/>
          </xdr:nvCxnSpPr>
          <xdr:spPr>
            <a:xfrm>
              <a:off x="1241425" y="56316563"/>
              <a:ext cx="73183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65" name="Straight Connector 764">
              <a:extLst>
                <a:ext uri="{FF2B5EF4-FFF2-40B4-BE49-F238E27FC236}">
                  <a16:creationId xmlns:a16="http://schemas.microsoft.com/office/drawing/2014/main" id="{B04C368D-3628-81B5-5182-0EEA38A295BC}"/>
                </a:ext>
              </a:extLst>
            </xdr:cNvPr>
            <xdr:cNvCxnSpPr/>
          </xdr:nvCxnSpPr>
          <xdr:spPr>
            <a:xfrm>
              <a:off x="1651001" y="56243538"/>
              <a:ext cx="0" cy="66675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68" name="Straight Connector 767">
              <a:extLst>
                <a:ext uri="{FF2B5EF4-FFF2-40B4-BE49-F238E27FC236}">
                  <a16:creationId xmlns:a16="http://schemas.microsoft.com/office/drawing/2014/main" id="{8106D627-5980-49C8-B185-2E0600377EAF}"/>
                </a:ext>
              </a:extLst>
            </xdr:cNvPr>
            <xdr:cNvCxnSpPr/>
          </xdr:nvCxnSpPr>
          <xdr:spPr>
            <a:xfrm flipH="1">
              <a:off x="1609731" y="56278470"/>
              <a:ext cx="79374" cy="7619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69" name="Straight Connector 768">
              <a:extLst>
                <a:ext uri="{FF2B5EF4-FFF2-40B4-BE49-F238E27FC236}">
                  <a16:creationId xmlns:a16="http://schemas.microsoft.com/office/drawing/2014/main" id="{AAC07AF6-8C82-484A-A458-F8A2B66960F7}"/>
                </a:ext>
              </a:extLst>
            </xdr:cNvPr>
            <xdr:cNvCxnSpPr/>
          </xdr:nvCxnSpPr>
          <xdr:spPr>
            <a:xfrm>
              <a:off x="1320800" y="56243539"/>
              <a:ext cx="0" cy="666749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1" name="Straight Connector 770">
              <a:extLst>
                <a:ext uri="{FF2B5EF4-FFF2-40B4-BE49-F238E27FC236}">
                  <a16:creationId xmlns:a16="http://schemas.microsoft.com/office/drawing/2014/main" id="{B23AA0D4-4BDF-4818-891E-F19B01A15BF9}"/>
                </a:ext>
              </a:extLst>
            </xdr:cNvPr>
            <xdr:cNvCxnSpPr/>
          </xdr:nvCxnSpPr>
          <xdr:spPr>
            <a:xfrm flipH="1">
              <a:off x="1279530" y="56278471"/>
              <a:ext cx="79374" cy="7619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2" name="Straight Connector 771">
              <a:extLst>
                <a:ext uri="{FF2B5EF4-FFF2-40B4-BE49-F238E27FC236}">
                  <a16:creationId xmlns:a16="http://schemas.microsoft.com/office/drawing/2014/main" id="{F3D37671-7EDF-4DBE-9484-77804E4A0B17}"/>
                </a:ext>
              </a:extLst>
            </xdr:cNvPr>
            <xdr:cNvCxnSpPr/>
          </xdr:nvCxnSpPr>
          <xdr:spPr>
            <a:xfrm>
              <a:off x="1566853" y="57275413"/>
              <a:ext cx="40641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83" name="Straight Connector 782">
              <a:extLst>
                <a:ext uri="{FF2B5EF4-FFF2-40B4-BE49-F238E27FC236}">
                  <a16:creationId xmlns:a16="http://schemas.microsoft.com/office/drawing/2014/main" id="{66CE9A1D-0DF0-4670-BEAE-5FB600C95099}"/>
                </a:ext>
              </a:extLst>
            </xdr:cNvPr>
            <xdr:cNvCxnSpPr/>
          </xdr:nvCxnSpPr>
          <xdr:spPr>
            <a:xfrm flipH="1">
              <a:off x="1604958" y="57240496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85" name="Straight Connector 784">
              <a:extLst>
                <a:ext uri="{FF2B5EF4-FFF2-40B4-BE49-F238E27FC236}">
                  <a16:creationId xmlns:a16="http://schemas.microsoft.com/office/drawing/2014/main" id="{7F9DE0F3-FED2-40A7-84DC-F3EE5891C88E}"/>
                </a:ext>
              </a:extLst>
            </xdr:cNvPr>
            <xdr:cNvCxnSpPr/>
          </xdr:nvCxnSpPr>
          <xdr:spPr>
            <a:xfrm>
              <a:off x="2057394" y="57275413"/>
              <a:ext cx="882656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87" name="Straight Connector 786">
              <a:extLst>
                <a:ext uri="{FF2B5EF4-FFF2-40B4-BE49-F238E27FC236}">
                  <a16:creationId xmlns:a16="http://schemas.microsoft.com/office/drawing/2014/main" id="{B38DF4CD-A802-4AF7-8A6A-D2C8EBF83488}"/>
                </a:ext>
              </a:extLst>
            </xdr:cNvPr>
            <xdr:cNvCxnSpPr/>
          </xdr:nvCxnSpPr>
          <xdr:spPr>
            <a:xfrm>
              <a:off x="1571607" y="59196290"/>
              <a:ext cx="40641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88" name="Straight Connector 787">
              <a:extLst>
                <a:ext uri="{FF2B5EF4-FFF2-40B4-BE49-F238E27FC236}">
                  <a16:creationId xmlns:a16="http://schemas.microsoft.com/office/drawing/2014/main" id="{6CB32757-35F7-47EE-B92D-4DF759B3E685}"/>
                </a:ext>
              </a:extLst>
            </xdr:cNvPr>
            <xdr:cNvCxnSpPr/>
          </xdr:nvCxnSpPr>
          <xdr:spPr>
            <a:xfrm flipH="1">
              <a:off x="1609712" y="59158198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89" name="Straight Connector 788">
              <a:extLst>
                <a:ext uri="{FF2B5EF4-FFF2-40B4-BE49-F238E27FC236}">
                  <a16:creationId xmlns:a16="http://schemas.microsoft.com/office/drawing/2014/main" id="{6806B21F-B9C8-4047-8529-4328E14A6159}"/>
                </a:ext>
              </a:extLst>
            </xdr:cNvPr>
            <xdr:cNvCxnSpPr/>
          </xdr:nvCxnSpPr>
          <xdr:spPr>
            <a:xfrm>
              <a:off x="2062148" y="59196290"/>
              <a:ext cx="882656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5" name="Straight Connector 794">
              <a:extLst>
                <a:ext uri="{FF2B5EF4-FFF2-40B4-BE49-F238E27FC236}">
                  <a16:creationId xmlns:a16="http://schemas.microsoft.com/office/drawing/2014/main" id="{1020C87A-21AB-45F4-9B27-37ADB5C6A804}"/>
                </a:ext>
              </a:extLst>
            </xdr:cNvPr>
            <xdr:cNvCxnSpPr/>
          </xdr:nvCxnSpPr>
          <xdr:spPr>
            <a:xfrm>
              <a:off x="1241425" y="60150377"/>
              <a:ext cx="73658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6" name="Straight Connector 795">
              <a:extLst>
                <a:ext uri="{FF2B5EF4-FFF2-40B4-BE49-F238E27FC236}">
                  <a16:creationId xmlns:a16="http://schemas.microsoft.com/office/drawing/2014/main" id="{7FB05736-39E0-4E65-B5E4-33A1BB47668A}"/>
                </a:ext>
              </a:extLst>
            </xdr:cNvPr>
            <xdr:cNvCxnSpPr/>
          </xdr:nvCxnSpPr>
          <xdr:spPr>
            <a:xfrm flipH="1">
              <a:off x="1609705" y="60112285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7" name="Straight Connector 796">
              <a:extLst>
                <a:ext uri="{FF2B5EF4-FFF2-40B4-BE49-F238E27FC236}">
                  <a16:creationId xmlns:a16="http://schemas.microsoft.com/office/drawing/2014/main" id="{58C56249-52F3-47DA-B6B4-E4B88FEA164A}"/>
                </a:ext>
              </a:extLst>
            </xdr:cNvPr>
            <xdr:cNvCxnSpPr/>
          </xdr:nvCxnSpPr>
          <xdr:spPr>
            <a:xfrm>
              <a:off x="1241425" y="62838005"/>
              <a:ext cx="73977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8" name="Straight Connector 797">
              <a:extLst>
                <a:ext uri="{FF2B5EF4-FFF2-40B4-BE49-F238E27FC236}">
                  <a16:creationId xmlns:a16="http://schemas.microsoft.com/office/drawing/2014/main" id="{8648B070-8989-4ECB-B502-B0561CCAC5B6}"/>
                </a:ext>
              </a:extLst>
            </xdr:cNvPr>
            <xdr:cNvCxnSpPr/>
          </xdr:nvCxnSpPr>
          <xdr:spPr>
            <a:xfrm flipH="1">
              <a:off x="1609723" y="62799913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61" name="Straight Connector 860">
              <a:extLst>
                <a:ext uri="{FF2B5EF4-FFF2-40B4-BE49-F238E27FC236}">
                  <a16:creationId xmlns:a16="http://schemas.microsoft.com/office/drawing/2014/main" id="{EB2C9094-5F22-4AC6-B0A4-3F3E2E7B71F5}"/>
                </a:ext>
              </a:extLst>
            </xdr:cNvPr>
            <xdr:cNvCxnSpPr/>
          </xdr:nvCxnSpPr>
          <xdr:spPr>
            <a:xfrm>
              <a:off x="2057397" y="62838005"/>
              <a:ext cx="110807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6" name="Straight Connector 875">
              <a:extLst>
                <a:ext uri="{FF2B5EF4-FFF2-40B4-BE49-F238E27FC236}">
                  <a16:creationId xmlns:a16="http://schemas.microsoft.com/office/drawing/2014/main" id="{D9F1ADFA-A94A-4116-881E-36CD168AF6BD}"/>
                </a:ext>
              </a:extLst>
            </xdr:cNvPr>
            <xdr:cNvCxnSpPr/>
          </xdr:nvCxnSpPr>
          <xdr:spPr>
            <a:xfrm flipH="1">
              <a:off x="1279524" y="62799911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9" name="Straight Connector 878">
              <a:extLst>
                <a:ext uri="{FF2B5EF4-FFF2-40B4-BE49-F238E27FC236}">
                  <a16:creationId xmlns:a16="http://schemas.microsoft.com/office/drawing/2014/main" id="{D2F30C9A-E5F1-412A-A2D9-8A7568B4133A}"/>
                </a:ext>
              </a:extLst>
            </xdr:cNvPr>
            <xdr:cNvCxnSpPr/>
          </xdr:nvCxnSpPr>
          <xdr:spPr>
            <a:xfrm>
              <a:off x="1571614" y="62068067"/>
              <a:ext cx="387361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1" name="Straight Connector 880">
              <a:extLst>
                <a:ext uri="{FF2B5EF4-FFF2-40B4-BE49-F238E27FC236}">
                  <a16:creationId xmlns:a16="http://schemas.microsoft.com/office/drawing/2014/main" id="{5064CDDE-A6E1-4F70-92B0-422ABC3DF05D}"/>
                </a:ext>
              </a:extLst>
            </xdr:cNvPr>
            <xdr:cNvCxnSpPr/>
          </xdr:nvCxnSpPr>
          <xdr:spPr>
            <a:xfrm flipH="1">
              <a:off x="1609713" y="62029973"/>
              <a:ext cx="79374" cy="7619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95" name="Straight Connector 894">
              <a:extLst>
                <a:ext uri="{FF2B5EF4-FFF2-40B4-BE49-F238E27FC236}">
                  <a16:creationId xmlns:a16="http://schemas.microsoft.com/office/drawing/2014/main" id="{2D0A1B97-D89E-4016-A4D4-F25243B34C9E}"/>
                </a:ext>
              </a:extLst>
            </xdr:cNvPr>
            <xdr:cNvCxnSpPr/>
          </xdr:nvCxnSpPr>
          <xdr:spPr>
            <a:xfrm>
              <a:off x="2076449" y="62068066"/>
              <a:ext cx="1074739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97" name="Straight Connector 896">
              <a:extLst>
                <a:ext uri="{FF2B5EF4-FFF2-40B4-BE49-F238E27FC236}">
                  <a16:creationId xmlns:a16="http://schemas.microsoft.com/office/drawing/2014/main" id="{52E30081-32F2-4BF9-8E6F-04204A63EDE4}"/>
                </a:ext>
              </a:extLst>
            </xdr:cNvPr>
            <xdr:cNvCxnSpPr/>
          </xdr:nvCxnSpPr>
          <xdr:spPr>
            <a:xfrm>
              <a:off x="3289300" y="62068066"/>
              <a:ext cx="655634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2" name="Straight Connector 911">
              <a:extLst>
                <a:ext uri="{FF2B5EF4-FFF2-40B4-BE49-F238E27FC236}">
                  <a16:creationId xmlns:a16="http://schemas.microsoft.com/office/drawing/2014/main" id="{BC436C81-FEC9-CEB1-11E9-F490DE70CFD0}"/>
                </a:ext>
              </a:extLst>
            </xdr:cNvPr>
            <xdr:cNvCxnSpPr/>
          </xdr:nvCxnSpPr>
          <xdr:spPr>
            <a:xfrm>
              <a:off x="4124324" y="59766201"/>
              <a:ext cx="1560514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5" name="Straight Connector 914">
              <a:extLst>
                <a:ext uri="{FF2B5EF4-FFF2-40B4-BE49-F238E27FC236}">
                  <a16:creationId xmlns:a16="http://schemas.microsoft.com/office/drawing/2014/main" id="{8A5732C0-4DCA-49BC-A233-309136C6CE8B}"/>
                </a:ext>
              </a:extLst>
            </xdr:cNvPr>
            <xdr:cNvCxnSpPr/>
          </xdr:nvCxnSpPr>
          <xdr:spPr>
            <a:xfrm flipH="1">
              <a:off x="5572125" y="59731277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6" name="Straight Connector 915">
              <a:extLst>
                <a:ext uri="{FF2B5EF4-FFF2-40B4-BE49-F238E27FC236}">
                  <a16:creationId xmlns:a16="http://schemas.microsoft.com/office/drawing/2014/main" id="{22296019-2BBE-40A6-8BA4-AF501AF77438}"/>
                </a:ext>
              </a:extLst>
            </xdr:cNvPr>
            <xdr:cNvCxnSpPr/>
          </xdr:nvCxnSpPr>
          <xdr:spPr>
            <a:xfrm flipH="1">
              <a:off x="5572125" y="59347102"/>
              <a:ext cx="79374" cy="7619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8" name="Straight Connector 917">
              <a:extLst>
                <a:ext uri="{FF2B5EF4-FFF2-40B4-BE49-F238E27FC236}">
                  <a16:creationId xmlns:a16="http://schemas.microsoft.com/office/drawing/2014/main" id="{712A634D-BBE4-A18B-DFA9-93D634D6A8F2}"/>
                </a:ext>
              </a:extLst>
            </xdr:cNvPr>
            <xdr:cNvCxnSpPr/>
          </xdr:nvCxnSpPr>
          <xdr:spPr>
            <a:xfrm>
              <a:off x="2925763" y="58928001"/>
              <a:ext cx="354647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5" name="Straight Connector 924">
              <a:extLst>
                <a:ext uri="{FF2B5EF4-FFF2-40B4-BE49-F238E27FC236}">
                  <a16:creationId xmlns:a16="http://schemas.microsoft.com/office/drawing/2014/main" id="{FB3F16FB-6662-4BF8-8531-781B7C7D6E5A}"/>
                </a:ext>
              </a:extLst>
            </xdr:cNvPr>
            <xdr:cNvCxnSpPr/>
          </xdr:nvCxnSpPr>
          <xdr:spPr>
            <a:xfrm flipH="1">
              <a:off x="2963861" y="58893074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7" name="Straight Connector 926">
              <a:extLst>
                <a:ext uri="{FF2B5EF4-FFF2-40B4-BE49-F238E27FC236}">
                  <a16:creationId xmlns:a16="http://schemas.microsoft.com/office/drawing/2014/main" id="{FCB299EE-65D2-0A39-C962-85AAAE310AC1}"/>
                </a:ext>
              </a:extLst>
            </xdr:cNvPr>
            <xdr:cNvCxnSpPr/>
          </xdr:nvCxnSpPr>
          <xdr:spPr>
            <a:xfrm>
              <a:off x="3213100" y="58854975"/>
              <a:ext cx="0" cy="4921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9" name="Straight Connector 928">
              <a:extLst>
                <a:ext uri="{FF2B5EF4-FFF2-40B4-BE49-F238E27FC236}">
                  <a16:creationId xmlns:a16="http://schemas.microsoft.com/office/drawing/2014/main" id="{58D9F87D-883B-4FC5-8700-B0D4C6B883EB}"/>
                </a:ext>
              </a:extLst>
            </xdr:cNvPr>
            <xdr:cNvCxnSpPr/>
          </xdr:nvCxnSpPr>
          <xdr:spPr>
            <a:xfrm flipH="1">
              <a:off x="3175002" y="58893074"/>
              <a:ext cx="76199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1" name="Straight Connector 930">
              <a:extLst>
                <a:ext uri="{FF2B5EF4-FFF2-40B4-BE49-F238E27FC236}">
                  <a16:creationId xmlns:a16="http://schemas.microsoft.com/office/drawing/2014/main" id="{8EC865FD-9F36-430D-8CE3-BF83450A0917}"/>
                </a:ext>
              </a:extLst>
            </xdr:cNvPr>
            <xdr:cNvCxnSpPr/>
          </xdr:nvCxnSpPr>
          <xdr:spPr>
            <a:xfrm>
              <a:off x="4000499" y="58854973"/>
              <a:ext cx="0" cy="4953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3" name="Straight Connector 932">
              <a:extLst>
                <a:ext uri="{FF2B5EF4-FFF2-40B4-BE49-F238E27FC236}">
                  <a16:creationId xmlns:a16="http://schemas.microsoft.com/office/drawing/2014/main" id="{5D09DB4A-BFAE-4195-BAE6-D70DC51ABF74}"/>
                </a:ext>
              </a:extLst>
            </xdr:cNvPr>
            <xdr:cNvCxnSpPr/>
          </xdr:nvCxnSpPr>
          <xdr:spPr>
            <a:xfrm flipH="1">
              <a:off x="3962401" y="58893072"/>
              <a:ext cx="76199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5" name="Straight Connector 934">
              <a:extLst>
                <a:ext uri="{FF2B5EF4-FFF2-40B4-BE49-F238E27FC236}">
                  <a16:creationId xmlns:a16="http://schemas.microsoft.com/office/drawing/2014/main" id="{4426E567-1A30-42A0-9739-F43F7F057C80}"/>
                </a:ext>
              </a:extLst>
            </xdr:cNvPr>
            <xdr:cNvCxnSpPr/>
          </xdr:nvCxnSpPr>
          <xdr:spPr>
            <a:xfrm>
              <a:off x="4397373" y="58854969"/>
              <a:ext cx="0" cy="4953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8" name="Straight Connector 937">
              <a:extLst>
                <a:ext uri="{FF2B5EF4-FFF2-40B4-BE49-F238E27FC236}">
                  <a16:creationId xmlns:a16="http://schemas.microsoft.com/office/drawing/2014/main" id="{B8286B81-0843-40CF-8FB7-6E0CBF6CA0E4}"/>
                </a:ext>
              </a:extLst>
            </xdr:cNvPr>
            <xdr:cNvCxnSpPr/>
          </xdr:nvCxnSpPr>
          <xdr:spPr>
            <a:xfrm flipH="1">
              <a:off x="4359275" y="58893068"/>
              <a:ext cx="76199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3" name="Straight Connector 942">
              <a:extLst>
                <a:ext uri="{FF2B5EF4-FFF2-40B4-BE49-F238E27FC236}">
                  <a16:creationId xmlns:a16="http://schemas.microsoft.com/office/drawing/2014/main" id="{67EE8E72-6401-4208-AFEA-927328BB3521}"/>
                </a:ext>
              </a:extLst>
            </xdr:cNvPr>
            <xdr:cNvCxnSpPr/>
          </xdr:nvCxnSpPr>
          <xdr:spPr>
            <a:xfrm flipH="1">
              <a:off x="6364286" y="58893075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8" name="Straight Connector 947">
              <a:extLst>
                <a:ext uri="{FF2B5EF4-FFF2-40B4-BE49-F238E27FC236}">
                  <a16:creationId xmlns:a16="http://schemas.microsoft.com/office/drawing/2014/main" id="{57720C1F-09B3-5DF6-A16B-71CB54FA3D7F}"/>
                </a:ext>
              </a:extLst>
            </xdr:cNvPr>
            <xdr:cNvCxnSpPr/>
          </xdr:nvCxnSpPr>
          <xdr:spPr>
            <a:xfrm flipV="1">
              <a:off x="3632201" y="59124846"/>
              <a:ext cx="0" cy="32702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50" name="Straight Connector 949">
              <a:extLst>
                <a:ext uri="{FF2B5EF4-FFF2-40B4-BE49-F238E27FC236}">
                  <a16:creationId xmlns:a16="http://schemas.microsoft.com/office/drawing/2014/main" id="{7F75B1E5-39DE-AE26-B805-602B63F40881}"/>
                </a:ext>
              </a:extLst>
            </xdr:cNvPr>
            <xdr:cNvCxnSpPr/>
          </xdr:nvCxnSpPr>
          <xdr:spPr>
            <a:xfrm>
              <a:off x="3057525" y="59196286"/>
              <a:ext cx="14128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56" name="Straight Connector 955">
              <a:extLst>
                <a:ext uri="{FF2B5EF4-FFF2-40B4-BE49-F238E27FC236}">
                  <a16:creationId xmlns:a16="http://schemas.microsoft.com/office/drawing/2014/main" id="{682BB52B-B476-4E5D-A210-BEE428FF9E4C}"/>
                </a:ext>
              </a:extLst>
            </xdr:cNvPr>
            <xdr:cNvCxnSpPr/>
          </xdr:nvCxnSpPr>
          <xdr:spPr>
            <a:xfrm>
              <a:off x="3260723" y="59196282"/>
              <a:ext cx="43815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61" name="Straight Connector 960">
              <a:extLst>
                <a:ext uri="{FF2B5EF4-FFF2-40B4-BE49-F238E27FC236}">
                  <a16:creationId xmlns:a16="http://schemas.microsoft.com/office/drawing/2014/main" id="{1DDD69D1-6B42-4EE3-B07A-2E79CB4BE550}"/>
                </a:ext>
              </a:extLst>
            </xdr:cNvPr>
            <xdr:cNvCxnSpPr/>
          </xdr:nvCxnSpPr>
          <xdr:spPr>
            <a:xfrm flipH="1">
              <a:off x="3590925" y="59347101"/>
              <a:ext cx="79374" cy="7619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63" name="Straight Connector 962">
              <a:extLst>
                <a:ext uri="{FF2B5EF4-FFF2-40B4-BE49-F238E27FC236}">
                  <a16:creationId xmlns:a16="http://schemas.microsoft.com/office/drawing/2014/main" id="{E7E7B56C-5688-41CC-8F7C-7E4A4B366110}"/>
                </a:ext>
              </a:extLst>
            </xdr:cNvPr>
            <xdr:cNvCxnSpPr/>
          </xdr:nvCxnSpPr>
          <xdr:spPr>
            <a:xfrm flipH="1">
              <a:off x="3590925" y="59158186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6" name="Straight Connector 975">
              <a:extLst>
                <a:ext uri="{FF2B5EF4-FFF2-40B4-BE49-F238E27FC236}">
                  <a16:creationId xmlns:a16="http://schemas.microsoft.com/office/drawing/2014/main" id="{2FC1437E-B458-4F22-AA4C-04828784CCEC}"/>
                </a:ext>
              </a:extLst>
            </xdr:cNvPr>
            <xdr:cNvCxnSpPr/>
          </xdr:nvCxnSpPr>
          <xdr:spPr>
            <a:xfrm flipH="1">
              <a:off x="1279523" y="60112278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9" name="Straight Connector 978">
              <a:extLst>
                <a:ext uri="{FF2B5EF4-FFF2-40B4-BE49-F238E27FC236}">
                  <a16:creationId xmlns:a16="http://schemas.microsoft.com/office/drawing/2014/main" id="{F81616EF-0C18-43B9-9520-4A43DCE0A31A}"/>
                </a:ext>
              </a:extLst>
            </xdr:cNvPr>
            <xdr:cNvCxnSpPr/>
          </xdr:nvCxnSpPr>
          <xdr:spPr>
            <a:xfrm flipH="1">
              <a:off x="3165472" y="63503178"/>
              <a:ext cx="76199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3" name="Straight Connector 982">
              <a:extLst>
                <a:ext uri="{FF2B5EF4-FFF2-40B4-BE49-F238E27FC236}">
                  <a16:creationId xmlns:a16="http://schemas.microsoft.com/office/drawing/2014/main" id="{0B054786-C87B-4641-A1DF-1E54382796FB}"/>
                </a:ext>
              </a:extLst>
            </xdr:cNvPr>
            <xdr:cNvCxnSpPr/>
          </xdr:nvCxnSpPr>
          <xdr:spPr>
            <a:xfrm flipH="1">
              <a:off x="4765673" y="63503196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9" name="Straight Connector 988">
              <a:extLst>
                <a:ext uri="{FF2B5EF4-FFF2-40B4-BE49-F238E27FC236}">
                  <a16:creationId xmlns:a16="http://schemas.microsoft.com/office/drawing/2014/main" id="{DF2D40F6-4A71-401A-938D-31F79EDD6861}"/>
                </a:ext>
              </a:extLst>
            </xdr:cNvPr>
            <xdr:cNvCxnSpPr/>
          </xdr:nvCxnSpPr>
          <xdr:spPr>
            <a:xfrm flipH="1">
              <a:off x="6364285" y="63503196"/>
              <a:ext cx="79374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1" name="Straight Connector 990">
              <a:extLst>
                <a:ext uri="{FF2B5EF4-FFF2-40B4-BE49-F238E27FC236}">
                  <a16:creationId xmlns:a16="http://schemas.microsoft.com/office/drawing/2014/main" id="{61B65908-DFE0-4C09-A73A-0ED6DF21ADBA}"/>
                </a:ext>
              </a:extLst>
            </xdr:cNvPr>
            <xdr:cNvCxnSpPr/>
          </xdr:nvCxnSpPr>
          <xdr:spPr>
            <a:xfrm flipH="1">
              <a:off x="3967162" y="55540275"/>
              <a:ext cx="76199" cy="730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7" name="Straight Connector 996">
              <a:extLst>
                <a:ext uri="{FF2B5EF4-FFF2-40B4-BE49-F238E27FC236}">
                  <a16:creationId xmlns:a16="http://schemas.microsoft.com/office/drawing/2014/main" id="{754FCD48-38F7-42F1-81AA-41059CDFD9BC}"/>
                </a:ext>
              </a:extLst>
            </xdr:cNvPr>
            <xdr:cNvCxnSpPr/>
          </xdr:nvCxnSpPr>
          <xdr:spPr>
            <a:xfrm>
              <a:off x="6311900" y="63541274"/>
              <a:ext cx="136842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068" name="Group 1067">
              <a:extLst>
                <a:ext uri="{FF2B5EF4-FFF2-40B4-BE49-F238E27FC236}">
                  <a16:creationId xmlns:a16="http://schemas.microsoft.com/office/drawing/2014/main" id="{8C1DFA2B-4AE5-422A-99F4-005DEA0B606E}"/>
                </a:ext>
              </a:extLst>
            </xdr:cNvPr>
            <xdr:cNvGrpSpPr/>
          </xdr:nvGrpSpPr>
          <xdr:grpSpPr>
            <a:xfrm>
              <a:off x="3000375" y="5733732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070" name="Oval 1069">
                <a:extLst>
                  <a:ext uri="{FF2B5EF4-FFF2-40B4-BE49-F238E27FC236}">
                    <a16:creationId xmlns:a16="http://schemas.microsoft.com/office/drawing/2014/main" id="{41CBBC3A-CE87-B359-B731-4BCE78E3A705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71" name="Straight Connector 1070">
                <a:extLst>
                  <a:ext uri="{FF2B5EF4-FFF2-40B4-BE49-F238E27FC236}">
                    <a16:creationId xmlns:a16="http://schemas.microsoft.com/office/drawing/2014/main" id="{92AA6DBD-47A8-FA1F-84E2-FE67AB014111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75" name="Straight Connector 1074">
                <a:extLst>
                  <a:ext uri="{FF2B5EF4-FFF2-40B4-BE49-F238E27FC236}">
                    <a16:creationId xmlns:a16="http://schemas.microsoft.com/office/drawing/2014/main" id="{99F7A722-0A7A-D4E1-9710-3EF0997A8214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77" name="Group 1076">
              <a:extLst>
                <a:ext uri="{FF2B5EF4-FFF2-40B4-BE49-F238E27FC236}">
                  <a16:creationId xmlns:a16="http://schemas.microsoft.com/office/drawing/2014/main" id="{B5D7E7D6-6956-4F85-9C55-45919D8A8C2E}"/>
                </a:ext>
              </a:extLst>
            </xdr:cNvPr>
            <xdr:cNvGrpSpPr/>
          </xdr:nvGrpSpPr>
          <xdr:grpSpPr>
            <a:xfrm>
              <a:off x="4816475" y="6287770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080" name="Oval 1079">
                <a:extLst>
                  <a:ext uri="{FF2B5EF4-FFF2-40B4-BE49-F238E27FC236}">
                    <a16:creationId xmlns:a16="http://schemas.microsoft.com/office/drawing/2014/main" id="{D766190E-262C-53A4-D386-E5EAB0A2C7D9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82" name="Straight Connector 1081">
                <a:extLst>
                  <a:ext uri="{FF2B5EF4-FFF2-40B4-BE49-F238E27FC236}">
                    <a16:creationId xmlns:a16="http://schemas.microsoft.com/office/drawing/2014/main" id="{2E91D973-7952-ECDF-74D8-E7935E7C160A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84" name="Straight Connector 1083">
                <a:extLst>
                  <a:ext uri="{FF2B5EF4-FFF2-40B4-BE49-F238E27FC236}">
                    <a16:creationId xmlns:a16="http://schemas.microsoft.com/office/drawing/2014/main" id="{07D2A5C4-7B4C-75A2-EAE0-BA7A7FF9403B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86" name="Group 1085">
              <a:extLst>
                <a:ext uri="{FF2B5EF4-FFF2-40B4-BE49-F238E27FC236}">
                  <a16:creationId xmlns:a16="http://schemas.microsoft.com/office/drawing/2014/main" id="{C9FF7F88-C6F1-42EA-8D1D-3968F13C83CE}"/>
                </a:ext>
              </a:extLst>
            </xdr:cNvPr>
            <xdr:cNvGrpSpPr/>
          </xdr:nvGrpSpPr>
          <xdr:grpSpPr>
            <a:xfrm>
              <a:off x="2835275" y="6292532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087" name="Oval 1086">
                <a:extLst>
                  <a:ext uri="{FF2B5EF4-FFF2-40B4-BE49-F238E27FC236}">
                    <a16:creationId xmlns:a16="http://schemas.microsoft.com/office/drawing/2014/main" id="{D74A4722-2557-53D9-E891-288B410282D0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89" name="Straight Connector 1088">
                <a:extLst>
                  <a:ext uri="{FF2B5EF4-FFF2-40B4-BE49-F238E27FC236}">
                    <a16:creationId xmlns:a16="http://schemas.microsoft.com/office/drawing/2014/main" id="{2C9CF1CC-3AE4-D714-087C-7C11EC82732E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90" name="Straight Connector 1089">
                <a:extLst>
                  <a:ext uri="{FF2B5EF4-FFF2-40B4-BE49-F238E27FC236}">
                    <a16:creationId xmlns:a16="http://schemas.microsoft.com/office/drawing/2014/main" id="{36D839AB-CCAB-4370-4B29-6E9CD24B65A5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91" name="Group 1090">
              <a:extLst>
                <a:ext uri="{FF2B5EF4-FFF2-40B4-BE49-F238E27FC236}">
                  <a16:creationId xmlns:a16="http://schemas.microsoft.com/office/drawing/2014/main" id="{2D9DFFF0-449F-45FA-B892-1A5CF73F9236}"/>
                </a:ext>
              </a:extLst>
            </xdr:cNvPr>
            <xdr:cNvGrpSpPr/>
          </xdr:nvGrpSpPr>
          <xdr:grpSpPr>
            <a:xfrm>
              <a:off x="2794000" y="6029007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092" name="Oval 1091">
                <a:extLst>
                  <a:ext uri="{FF2B5EF4-FFF2-40B4-BE49-F238E27FC236}">
                    <a16:creationId xmlns:a16="http://schemas.microsoft.com/office/drawing/2014/main" id="{F400111A-3332-8FAA-4F88-4A1E9C452B85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95" name="Straight Connector 1094">
                <a:extLst>
                  <a:ext uri="{FF2B5EF4-FFF2-40B4-BE49-F238E27FC236}">
                    <a16:creationId xmlns:a16="http://schemas.microsoft.com/office/drawing/2014/main" id="{1007D792-F257-741D-7586-741E610EFA01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97" name="Straight Connector 1096">
                <a:extLst>
                  <a:ext uri="{FF2B5EF4-FFF2-40B4-BE49-F238E27FC236}">
                    <a16:creationId xmlns:a16="http://schemas.microsoft.com/office/drawing/2014/main" id="{DBA8E9FC-7AEE-F51B-572C-90E275990F3C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99" name="Group 1098">
              <a:extLst>
                <a:ext uri="{FF2B5EF4-FFF2-40B4-BE49-F238E27FC236}">
                  <a16:creationId xmlns:a16="http://schemas.microsoft.com/office/drawing/2014/main" id="{A3FAFE32-9CC7-49D0-A7F1-E7B04F2F1BDB}"/>
                </a:ext>
              </a:extLst>
            </xdr:cNvPr>
            <xdr:cNvGrpSpPr/>
          </xdr:nvGrpSpPr>
          <xdr:grpSpPr>
            <a:xfrm>
              <a:off x="1793875" y="602805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00" name="Oval 1099">
                <a:extLst>
                  <a:ext uri="{FF2B5EF4-FFF2-40B4-BE49-F238E27FC236}">
                    <a16:creationId xmlns:a16="http://schemas.microsoft.com/office/drawing/2014/main" id="{BCC47140-99DC-8ED8-0F60-D465DEDA6BB0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01" name="Straight Connector 1100">
                <a:extLst>
                  <a:ext uri="{FF2B5EF4-FFF2-40B4-BE49-F238E27FC236}">
                    <a16:creationId xmlns:a16="http://schemas.microsoft.com/office/drawing/2014/main" id="{0CCB5AFE-303C-7A6D-3D9F-08CA7CBF291E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04" name="Straight Connector 1103">
                <a:extLst>
                  <a:ext uri="{FF2B5EF4-FFF2-40B4-BE49-F238E27FC236}">
                    <a16:creationId xmlns:a16="http://schemas.microsoft.com/office/drawing/2014/main" id="{DF86DBC7-61CD-4880-3CC3-38619F4FEF4B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06" name="Group 1105">
              <a:extLst>
                <a:ext uri="{FF2B5EF4-FFF2-40B4-BE49-F238E27FC236}">
                  <a16:creationId xmlns:a16="http://schemas.microsoft.com/office/drawing/2014/main" id="{07F6A83D-E553-4BB6-85E4-330EFA7BDE9A}"/>
                </a:ext>
              </a:extLst>
            </xdr:cNvPr>
            <xdr:cNvGrpSpPr/>
          </xdr:nvGrpSpPr>
          <xdr:grpSpPr>
            <a:xfrm>
              <a:off x="6108700" y="61407675"/>
              <a:ext cx="322263" cy="284162"/>
              <a:chOff x="4819650" y="10625138"/>
              <a:chExt cx="319088" cy="290512"/>
            </a:xfrm>
          </xdr:grpSpPr>
          <xdr:sp macro="" textlink="">
            <xdr:nvSpPr>
              <xdr:cNvPr id="1107" name="Oval 1106">
                <a:extLst>
                  <a:ext uri="{FF2B5EF4-FFF2-40B4-BE49-F238E27FC236}">
                    <a16:creationId xmlns:a16="http://schemas.microsoft.com/office/drawing/2014/main" id="{1261CE38-26B6-45BF-DFA2-34101A2652D3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08" name="Straight Connector 1107">
                <a:extLst>
                  <a:ext uri="{FF2B5EF4-FFF2-40B4-BE49-F238E27FC236}">
                    <a16:creationId xmlns:a16="http://schemas.microsoft.com/office/drawing/2014/main" id="{B32E8F45-7A69-4923-CC79-79230F9C9677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09" name="Straight Connector 1108">
                <a:extLst>
                  <a:ext uri="{FF2B5EF4-FFF2-40B4-BE49-F238E27FC236}">
                    <a16:creationId xmlns:a16="http://schemas.microsoft.com/office/drawing/2014/main" id="{CCA9B022-BD0B-9062-9815-CE02329E8EE4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10" name="Group 1109">
              <a:extLst>
                <a:ext uri="{FF2B5EF4-FFF2-40B4-BE49-F238E27FC236}">
                  <a16:creationId xmlns:a16="http://schemas.microsoft.com/office/drawing/2014/main" id="{3E768190-635A-4091-99D7-33AFDA8523C1}"/>
                </a:ext>
              </a:extLst>
            </xdr:cNvPr>
            <xdr:cNvGrpSpPr/>
          </xdr:nvGrpSpPr>
          <xdr:grpSpPr>
            <a:xfrm>
              <a:off x="4854575" y="6051232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11" name="Oval 1110">
                <a:extLst>
                  <a:ext uri="{FF2B5EF4-FFF2-40B4-BE49-F238E27FC236}">
                    <a16:creationId xmlns:a16="http://schemas.microsoft.com/office/drawing/2014/main" id="{1BE9D4FA-4F9C-F95F-AA97-707A9322943B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12" name="Straight Connector 1111">
                <a:extLst>
                  <a:ext uri="{FF2B5EF4-FFF2-40B4-BE49-F238E27FC236}">
                    <a16:creationId xmlns:a16="http://schemas.microsoft.com/office/drawing/2014/main" id="{AFA64F40-D9D4-575B-3338-F5E803413FDD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13" name="Straight Connector 1112">
                <a:extLst>
                  <a:ext uri="{FF2B5EF4-FFF2-40B4-BE49-F238E27FC236}">
                    <a16:creationId xmlns:a16="http://schemas.microsoft.com/office/drawing/2014/main" id="{C5A2CECE-527E-927F-E333-4971D60682A1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14" name="Group 1113">
              <a:extLst>
                <a:ext uri="{FF2B5EF4-FFF2-40B4-BE49-F238E27FC236}">
                  <a16:creationId xmlns:a16="http://schemas.microsoft.com/office/drawing/2014/main" id="{0A8EF192-81BB-4A03-A421-F3F7BBCBB89D}"/>
                </a:ext>
              </a:extLst>
            </xdr:cNvPr>
            <xdr:cNvGrpSpPr/>
          </xdr:nvGrpSpPr>
          <xdr:grpSpPr>
            <a:xfrm>
              <a:off x="6000750" y="6053137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15" name="Oval 1114">
                <a:extLst>
                  <a:ext uri="{FF2B5EF4-FFF2-40B4-BE49-F238E27FC236}">
                    <a16:creationId xmlns:a16="http://schemas.microsoft.com/office/drawing/2014/main" id="{AC61A737-03C8-F067-F145-1C0A27B01621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16" name="Straight Connector 1115">
                <a:extLst>
                  <a:ext uri="{FF2B5EF4-FFF2-40B4-BE49-F238E27FC236}">
                    <a16:creationId xmlns:a16="http://schemas.microsoft.com/office/drawing/2014/main" id="{E69C70ED-37C1-4DC2-7D05-4C1467090F6E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17" name="Straight Connector 1116">
                <a:extLst>
                  <a:ext uri="{FF2B5EF4-FFF2-40B4-BE49-F238E27FC236}">
                    <a16:creationId xmlns:a16="http://schemas.microsoft.com/office/drawing/2014/main" id="{25DA3085-CF16-2642-320F-161ACD1FA9C5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18" name="Group 1117">
              <a:extLst>
                <a:ext uri="{FF2B5EF4-FFF2-40B4-BE49-F238E27FC236}">
                  <a16:creationId xmlns:a16="http://schemas.microsoft.com/office/drawing/2014/main" id="{B474FCD2-5254-4554-8062-7714A56F8B2A}"/>
                </a:ext>
              </a:extLst>
            </xdr:cNvPr>
            <xdr:cNvGrpSpPr/>
          </xdr:nvGrpSpPr>
          <xdr:grpSpPr>
            <a:xfrm>
              <a:off x="7553325" y="6140767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19" name="Oval 1118">
                <a:extLst>
                  <a:ext uri="{FF2B5EF4-FFF2-40B4-BE49-F238E27FC236}">
                    <a16:creationId xmlns:a16="http://schemas.microsoft.com/office/drawing/2014/main" id="{B7D57102-DCF8-5244-A5E1-36A9065C65E0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20" name="Straight Connector 1119">
                <a:extLst>
                  <a:ext uri="{FF2B5EF4-FFF2-40B4-BE49-F238E27FC236}">
                    <a16:creationId xmlns:a16="http://schemas.microsoft.com/office/drawing/2014/main" id="{48473B47-1234-3744-62BC-35E21BB48B02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21" name="Straight Connector 1120">
                <a:extLst>
                  <a:ext uri="{FF2B5EF4-FFF2-40B4-BE49-F238E27FC236}">
                    <a16:creationId xmlns:a16="http://schemas.microsoft.com/office/drawing/2014/main" id="{11EAAE5A-1FD9-D801-0E0C-FBBA33958B73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22" name="Group 1121">
              <a:extLst>
                <a:ext uri="{FF2B5EF4-FFF2-40B4-BE49-F238E27FC236}">
                  <a16:creationId xmlns:a16="http://schemas.microsoft.com/office/drawing/2014/main" id="{B4037A2B-F867-4B88-9B3D-7C6002A74276}"/>
                </a:ext>
              </a:extLst>
            </xdr:cNvPr>
            <xdr:cNvGrpSpPr/>
          </xdr:nvGrpSpPr>
          <xdr:grpSpPr>
            <a:xfrm>
              <a:off x="4057650" y="578675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23" name="Oval 1122">
                <a:extLst>
                  <a:ext uri="{FF2B5EF4-FFF2-40B4-BE49-F238E27FC236}">
                    <a16:creationId xmlns:a16="http://schemas.microsoft.com/office/drawing/2014/main" id="{B858F6E6-4886-EC9D-76EC-BB9D6E0B9853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24" name="Straight Connector 1123">
                <a:extLst>
                  <a:ext uri="{FF2B5EF4-FFF2-40B4-BE49-F238E27FC236}">
                    <a16:creationId xmlns:a16="http://schemas.microsoft.com/office/drawing/2014/main" id="{7D37B1B6-B472-59F6-7B70-1602AC34EEC3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25" name="Straight Connector 1124">
                <a:extLst>
                  <a:ext uri="{FF2B5EF4-FFF2-40B4-BE49-F238E27FC236}">
                    <a16:creationId xmlns:a16="http://schemas.microsoft.com/office/drawing/2014/main" id="{884FC6EC-B301-68ED-79C0-F0C5B8F02B61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26" name="Group 1125">
              <a:extLst>
                <a:ext uri="{FF2B5EF4-FFF2-40B4-BE49-F238E27FC236}">
                  <a16:creationId xmlns:a16="http://schemas.microsoft.com/office/drawing/2014/main" id="{97D58256-CD50-4DA6-BC92-CCE1312B8D4B}"/>
                </a:ext>
              </a:extLst>
            </xdr:cNvPr>
            <xdr:cNvGrpSpPr/>
          </xdr:nvGrpSpPr>
          <xdr:grpSpPr>
            <a:xfrm>
              <a:off x="7651750" y="580453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27" name="Oval 1126">
                <a:extLst>
                  <a:ext uri="{FF2B5EF4-FFF2-40B4-BE49-F238E27FC236}">
                    <a16:creationId xmlns:a16="http://schemas.microsoft.com/office/drawing/2014/main" id="{B08D4684-49E1-8B6C-3A3D-3141557E0C20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28" name="Straight Connector 1127">
                <a:extLst>
                  <a:ext uri="{FF2B5EF4-FFF2-40B4-BE49-F238E27FC236}">
                    <a16:creationId xmlns:a16="http://schemas.microsoft.com/office/drawing/2014/main" id="{CDB425D4-DF9A-4D06-82C4-DDA97A2925B6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29" name="Straight Connector 1128">
                <a:extLst>
                  <a:ext uri="{FF2B5EF4-FFF2-40B4-BE49-F238E27FC236}">
                    <a16:creationId xmlns:a16="http://schemas.microsoft.com/office/drawing/2014/main" id="{68084287-7108-13FF-BDC0-2E9D218AC0A4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30" name="Group 1129">
              <a:extLst>
                <a:ext uri="{FF2B5EF4-FFF2-40B4-BE49-F238E27FC236}">
                  <a16:creationId xmlns:a16="http://schemas.microsoft.com/office/drawing/2014/main" id="{0AC0A180-C7CE-4553-9505-9960067B38DF}"/>
                </a:ext>
              </a:extLst>
            </xdr:cNvPr>
            <xdr:cNvGrpSpPr/>
          </xdr:nvGrpSpPr>
          <xdr:grpSpPr>
            <a:xfrm>
              <a:off x="1571625" y="560514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31" name="Oval 1130">
                <a:extLst>
                  <a:ext uri="{FF2B5EF4-FFF2-40B4-BE49-F238E27FC236}">
                    <a16:creationId xmlns:a16="http://schemas.microsoft.com/office/drawing/2014/main" id="{C955485D-6734-A15D-F21A-3602FDEAEB4C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32" name="Straight Connector 1131">
                <a:extLst>
                  <a:ext uri="{FF2B5EF4-FFF2-40B4-BE49-F238E27FC236}">
                    <a16:creationId xmlns:a16="http://schemas.microsoft.com/office/drawing/2014/main" id="{A2C1C2B8-F1B6-F528-3045-A1F3E4962257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33" name="Straight Connector 1132">
                <a:extLst>
                  <a:ext uri="{FF2B5EF4-FFF2-40B4-BE49-F238E27FC236}">
                    <a16:creationId xmlns:a16="http://schemas.microsoft.com/office/drawing/2014/main" id="{F8B53BB8-A141-7024-19E3-F3D98F224A7B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34" name="Group 1133">
              <a:extLst>
                <a:ext uri="{FF2B5EF4-FFF2-40B4-BE49-F238E27FC236}">
                  <a16:creationId xmlns:a16="http://schemas.microsoft.com/office/drawing/2014/main" id="{21E88A4B-60AE-4DDB-93DB-0EBAEFD9AA65}"/>
                </a:ext>
              </a:extLst>
            </xdr:cNvPr>
            <xdr:cNvGrpSpPr/>
          </xdr:nvGrpSpPr>
          <xdr:grpSpPr>
            <a:xfrm>
              <a:off x="4105275" y="5608002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35" name="Oval 1134">
                <a:extLst>
                  <a:ext uri="{FF2B5EF4-FFF2-40B4-BE49-F238E27FC236}">
                    <a16:creationId xmlns:a16="http://schemas.microsoft.com/office/drawing/2014/main" id="{4125F83F-4BE9-6573-90BA-50A49D6CF312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36" name="Straight Connector 1135">
                <a:extLst>
                  <a:ext uri="{FF2B5EF4-FFF2-40B4-BE49-F238E27FC236}">
                    <a16:creationId xmlns:a16="http://schemas.microsoft.com/office/drawing/2014/main" id="{C886A690-C098-3FDF-CE7E-F2E30DF2D80B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37" name="Straight Connector 1136">
                <a:extLst>
                  <a:ext uri="{FF2B5EF4-FFF2-40B4-BE49-F238E27FC236}">
                    <a16:creationId xmlns:a16="http://schemas.microsoft.com/office/drawing/2014/main" id="{3B89807E-F217-86AB-F334-090C813B022E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38" name="Group 1137">
              <a:extLst>
                <a:ext uri="{FF2B5EF4-FFF2-40B4-BE49-F238E27FC236}">
                  <a16:creationId xmlns:a16="http://schemas.microsoft.com/office/drawing/2014/main" id="{4A8735A1-2ED8-46DD-8BE9-583426D1C8D8}"/>
                </a:ext>
              </a:extLst>
            </xdr:cNvPr>
            <xdr:cNvGrpSpPr/>
          </xdr:nvGrpSpPr>
          <xdr:grpSpPr>
            <a:xfrm>
              <a:off x="4349750" y="5931217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39" name="Oval 1138">
                <a:extLst>
                  <a:ext uri="{FF2B5EF4-FFF2-40B4-BE49-F238E27FC236}">
                    <a16:creationId xmlns:a16="http://schemas.microsoft.com/office/drawing/2014/main" id="{B4B954D0-9A48-D6A7-5B95-E222ABBFA6ED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40" name="Straight Connector 1139">
                <a:extLst>
                  <a:ext uri="{FF2B5EF4-FFF2-40B4-BE49-F238E27FC236}">
                    <a16:creationId xmlns:a16="http://schemas.microsoft.com/office/drawing/2014/main" id="{2EB32B1E-D545-49A5-DE6D-3D25F99BCB45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41" name="Straight Connector 1140">
                <a:extLst>
                  <a:ext uri="{FF2B5EF4-FFF2-40B4-BE49-F238E27FC236}">
                    <a16:creationId xmlns:a16="http://schemas.microsoft.com/office/drawing/2014/main" id="{7E0CF444-E643-581E-E6BD-020D08A3CBE2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42" name="Group 1141">
              <a:extLst>
                <a:ext uri="{FF2B5EF4-FFF2-40B4-BE49-F238E27FC236}">
                  <a16:creationId xmlns:a16="http://schemas.microsoft.com/office/drawing/2014/main" id="{550C1597-1CA1-4D71-96D7-D373136E5EC2}"/>
                </a:ext>
              </a:extLst>
            </xdr:cNvPr>
            <xdr:cNvGrpSpPr/>
          </xdr:nvGrpSpPr>
          <xdr:grpSpPr>
            <a:xfrm>
              <a:off x="2476500" y="59172475"/>
              <a:ext cx="322263" cy="284162"/>
              <a:chOff x="4819650" y="10625138"/>
              <a:chExt cx="319088" cy="290512"/>
            </a:xfrm>
          </xdr:grpSpPr>
          <xdr:sp macro="" textlink="">
            <xdr:nvSpPr>
              <xdr:cNvPr id="1143" name="Oval 1142">
                <a:extLst>
                  <a:ext uri="{FF2B5EF4-FFF2-40B4-BE49-F238E27FC236}">
                    <a16:creationId xmlns:a16="http://schemas.microsoft.com/office/drawing/2014/main" id="{6C03EE29-DCE1-FEAF-F3E0-90E306AEEA39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44" name="Straight Connector 1143">
                <a:extLst>
                  <a:ext uri="{FF2B5EF4-FFF2-40B4-BE49-F238E27FC236}">
                    <a16:creationId xmlns:a16="http://schemas.microsoft.com/office/drawing/2014/main" id="{1228B3CE-9913-83AD-6102-D9D37650E049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45" name="Straight Connector 1144">
                <a:extLst>
                  <a:ext uri="{FF2B5EF4-FFF2-40B4-BE49-F238E27FC236}">
                    <a16:creationId xmlns:a16="http://schemas.microsoft.com/office/drawing/2014/main" id="{C7D33D25-D1A7-77F3-C880-27F4676FBF1B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46" name="Group 1145">
              <a:extLst>
                <a:ext uri="{FF2B5EF4-FFF2-40B4-BE49-F238E27FC236}">
                  <a16:creationId xmlns:a16="http://schemas.microsoft.com/office/drawing/2014/main" id="{38AF287E-A4F4-41E1-9B63-33494607915D}"/>
                </a:ext>
              </a:extLst>
            </xdr:cNvPr>
            <xdr:cNvGrpSpPr/>
          </xdr:nvGrpSpPr>
          <xdr:grpSpPr>
            <a:xfrm>
              <a:off x="3698875" y="5984240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47" name="Oval 1146">
                <a:extLst>
                  <a:ext uri="{FF2B5EF4-FFF2-40B4-BE49-F238E27FC236}">
                    <a16:creationId xmlns:a16="http://schemas.microsoft.com/office/drawing/2014/main" id="{24431CCE-B047-F1B1-6FAF-DD5609819D66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48" name="Straight Connector 1147">
                <a:extLst>
                  <a:ext uri="{FF2B5EF4-FFF2-40B4-BE49-F238E27FC236}">
                    <a16:creationId xmlns:a16="http://schemas.microsoft.com/office/drawing/2014/main" id="{8EB01451-0A29-5CCF-B0B4-70F1B2EF1931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49" name="Straight Connector 1148">
                <a:extLst>
                  <a:ext uri="{FF2B5EF4-FFF2-40B4-BE49-F238E27FC236}">
                    <a16:creationId xmlns:a16="http://schemas.microsoft.com/office/drawing/2014/main" id="{D533F8BB-6A53-DB97-43E9-13C921A64C52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50" name="Group 1149">
              <a:extLst>
                <a:ext uri="{FF2B5EF4-FFF2-40B4-BE49-F238E27FC236}">
                  <a16:creationId xmlns:a16="http://schemas.microsoft.com/office/drawing/2014/main" id="{1ADBEE6D-7887-4E11-B6FF-DDB3AFCF4D24}"/>
                </a:ext>
              </a:extLst>
            </xdr:cNvPr>
            <xdr:cNvGrpSpPr/>
          </xdr:nvGrpSpPr>
          <xdr:grpSpPr>
            <a:xfrm>
              <a:off x="3873500" y="6211570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51" name="Oval 1150">
                <a:extLst>
                  <a:ext uri="{FF2B5EF4-FFF2-40B4-BE49-F238E27FC236}">
                    <a16:creationId xmlns:a16="http://schemas.microsoft.com/office/drawing/2014/main" id="{C6FB09D1-A7D0-50A7-5FDE-E2C448F2A2AD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52" name="Straight Connector 1151">
                <a:extLst>
                  <a:ext uri="{FF2B5EF4-FFF2-40B4-BE49-F238E27FC236}">
                    <a16:creationId xmlns:a16="http://schemas.microsoft.com/office/drawing/2014/main" id="{9CFD1489-FD09-2ADA-C55F-183F2F6512BC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53" name="Straight Connector 1152">
                <a:extLst>
                  <a:ext uri="{FF2B5EF4-FFF2-40B4-BE49-F238E27FC236}">
                    <a16:creationId xmlns:a16="http://schemas.microsoft.com/office/drawing/2014/main" id="{713F1BCD-1DFE-792F-2DC3-6EED574ED8D6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54" name="Group 1153">
              <a:extLst>
                <a:ext uri="{FF2B5EF4-FFF2-40B4-BE49-F238E27FC236}">
                  <a16:creationId xmlns:a16="http://schemas.microsoft.com/office/drawing/2014/main" id="{C4383A53-8509-40D3-9324-ECE927A1CFE2}"/>
                </a:ext>
              </a:extLst>
            </xdr:cNvPr>
            <xdr:cNvGrpSpPr/>
          </xdr:nvGrpSpPr>
          <xdr:grpSpPr>
            <a:xfrm>
              <a:off x="6943725" y="6082030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55" name="Oval 1154">
                <a:extLst>
                  <a:ext uri="{FF2B5EF4-FFF2-40B4-BE49-F238E27FC236}">
                    <a16:creationId xmlns:a16="http://schemas.microsoft.com/office/drawing/2014/main" id="{F14A961E-A263-7E44-515C-2F6207A911B3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56" name="Straight Connector 1155">
                <a:extLst>
                  <a:ext uri="{FF2B5EF4-FFF2-40B4-BE49-F238E27FC236}">
                    <a16:creationId xmlns:a16="http://schemas.microsoft.com/office/drawing/2014/main" id="{AA92A8A6-11E3-EE43-4755-FC32710BA44C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57" name="Straight Connector 1156">
                <a:extLst>
                  <a:ext uri="{FF2B5EF4-FFF2-40B4-BE49-F238E27FC236}">
                    <a16:creationId xmlns:a16="http://schemas.microsoft.com/office/drawing/2014/main" id="{93E068A9-EE58-212A-E864-A8DB89E2BE10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58" name="Group 1157">
              <a:extLst>
                <a:ext uri="{FF2B5EF4-FFF2-40B4-BE49-F238E27FC236}">
                  <a16:creationId xmlns:a16="http://schemas.microsoft.com/office/drawing/2014/main" id="{1319CEDB-DBEF-4A06-9D43-00DAF31F3D07}"/>
                </a:ext>
              </a:extLst>
            </xdr:cNvPr>
            <xdr:cNvGrpSpPr/>
          </xdr:nvGrpSpPr>
          <xdr:grpSpPr>
            <a:xfrm>
              <a:off x="6962775" y="601027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59" name="Oval 1158">
                <a:extLst>
                  <a:ext uri="{FF2B5EF4-FFF2-40B4-BE49-F238E27FC236}">
                    <a16:creationId xmlns:a16="http://schemas.microsoft.com/office/drawing/2014/main" id="{4241344C-DE29-4AD3-2CD4-CB03D1E99806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60" name="Straight Connector 1159">
                <a:extLst>
                  <a:ext uri="{FF2B5EF4-FFF2-40B4-BE49-F238E27FC236}">
                    <a16:creationId xmlns:a16="http://schemas.microsoft.com/office/drawing/2014/main" id="{B3F7CFC8-35B0-735C-3F2F-0C1C446F1173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61" name="Straight Connector 1160">
                <a:extLst>
                  <a:ext uri="{FF2B5EF4-FFF2-40B4-BE49-F238E27FC236}">
                    <a16:creationId xmlns:a16="http://schemas.microsoft.com/office/drawing/2014/main" id="{909C3F33-5A8D-9C9A-4CB1-AE2E578C5C28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62" name="Group 1161">
              <a:extLst>
                <a:ext uri="{FF2B5EF4-FFF2-40B4-BE49-F238E27FC236}">
                  <a16:creationId xmlns:a16="http://schemas.microsoft.com/office/drawing/2014/main" id="{800F38B8-F786-42E1-A1DB-90720D2B7066}"/>
                </a:ext>
              </a:extLst>
            </xdr:cNvPr>
            <xdr:cNvGrpSpPr/>
          </xdr:nvGrpSpPr>
          <xdr:grpSpPr>
            <a:xfrm>
              <a:off x="6477000" y="5932170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63" name="Oval 1162">
                <a:extLst>
                  <a:ext uri="{FF2B5EF4-FFF2-40B4-BE49-F238E27FC236}">
                    <a16:creationId xmlns:a16="http://schemas.microsoft.com/office/drawing/2014/main" id="{164838C0-BC71-DE79-695E-1EE8398E7DFD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64" name="Straight Connector 1163">
                <a:extLst>
                  <a:ext uri="{FF2B5EF4-FFF2-40B4-BE49-F238E27FC236}">
                    <a16:creationId xmlns:a16="http://schemas.microsoft.com/office/drawing/2014/main" id="{718E2F47-25C8-A2DB-611F-183D4E9A2C19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65" name="Straight Connector 1164">
                <a:extLst>
                  <a:ext uri="{FF2B5EF4-FFF2-40B4-BE49-F238E27FC236}">
                    <a16:creationId xmlns:a16="http://schemas.microsoft.com/office/drawing/2014/main" id="{FDE4871D-946E-3023-90A0-5FBD62480950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66" name="Group 1165">
              <a:extLst>
                <a:ext uri="{FF2B5EF4-FFF2-40B4-BE49-F238E27FC236}">
                  <a16:creationId xmlns:a16="http://schemas.microsoft.com/office/drawing/2014/main" id="{C73C0CF7-8A40-43B9-AA94-A4BA94023BF9}"/>
                </a:ext>
              </a:extLst>
            </xdr:cNvPr>
            <xdr:cNvGrpSpPr/>
          </xdr:nvGrpSpPr>
          <xdr:grpSpPr>
            <a:xfrm>
              <a:off x="3689350" y="5933122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67" name="Oval 1166">
                <a:extLst>
                  <a:ext uri="{FF2B5EF4-FFF2-40B4-BE49-F238E27FC236}">
                    <a16:creationId xmlns:a16="http://schemas.microsoft.com/office/drawing/2014/main" id="{13319ED4-AA98-25CE-6EDA-75AAB4E3FD0C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68" name="Straight Connector 1167">
                <a:extLst>
                  <a:ext uri="{FF2B5EF4-FFF2-40B4-BE49-F238E27FC236}">
                    <a16:creationId xmlns:a16="http://schemas.microsoft.com/office/drawing/2014/main" id="{25FB2684-EF33-92F5-D5BE-0DD535573C69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69" name="Straight Connector 1168">
                <a:extLst>
                  <a:ext uri="{FF2B5EF4-FFF2-40B4-BE49-F238E27FC236}">
                    <a16:creationId xmlns:a16="http://schemas.microsoft.com/office/drawing/2014/main" id="{19930238-9B12-8192-8BB8-628C20794D8B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170" name="Group 1169">
              <a:extLst>
                <a:ext uri="{FF2B5EF4-FFF2-40B4-BE49-F238E27FC236}">
                  <a16:creationId xmlns:a16="http://schemas.microsoft.com/office/drawing/2014/main" id="{62C9D478-1C1C-4AC1-AF0B-E45C0C33D25B}"/>
                </a:ext>
              </a:extLst>
            </xdr:cNvPr>
            <xdr:cNvGrpSpPr/>
          </xdr:nvGrpSpPr>
          <xdr:grpSpPr>
            <a:xfrm>
              <a:off x="3009900" y="5942330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1171" name="Oval 1170">
                <a:extLst>
                  <a:ext uri="{FF2B5EF4-FFF2-40B4-BE49-F238E27FC236}">
                    <a16:creationId xmlns:a16="http://schemas.microsoft.com/office/drawing/2014/main" id="{B4E5757D-3162-A170-66C7-225F6FA545BE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172" name="Straight Connector 1171">
                <a:extLst>
                  <a:ext uri="{FF2B5EF4-FFF2-40B4-BE49-F238E27FC236}">
                    <a16:creationId xmlns:a16="http://schemas.microsoft.com/office/drawing/2014/main" id="{D49EB6C6-7E74-CFC9-0591-BCE7FE8214B1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73" name="Straight Connector 1172">
                <a:extLst>
                  <a:ext uri="{FF2B5EF4-FFF2-40B4-BE49-F238E27FC236}">
                    <a16:creationId xmlns:a16="http://schemas.microsoft.com/office/drawing/2014/main" id="{869C8445-F828-E3AA-4FC2-8CA5BB593234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19</xdr:col>
      <xdr:colOff>122973</xdr:colOff>
      <xdr:row>4</xdr:row>
      <xdr:rowOff>52388</xdr:rowOff>
    </xdr:from>
    <xdr:to>
      <xdr:col>21</xdr:col>
      <xdr:colOff>118278</xdr:colOff>
      <xdr:row>6</xdr:row>
      <xdr:rowOff>57250</xdr:rowOff>
    </xdr:to>
    <xdr:grpSp>
      <xdr:nvGrpSpPr>
        <xdr:cNvPr id="276" name="Group 275">
          <a:extLst>
            <a:ext uri="{FF2B5EF4-FFF2-40B4-BE49-F238E27FC236}">
              <a16:creationId xmlns:a16="http://schemas.microsoft.com/office/drawing/2014/main" id="{B3A79A0B-F3A6-EC83-C3E0-8E4328160992}"/>
            </a:ext>
          </a:extLst>
        </xdr:cNvPr>
        <xdr:cNvGrpSpPr/>
      </xdr:nvGrpSpPr>
      <xdr:grpSpPr>
        <a:xfrm>
          <a:off x="3199548" y="1062038"/>
          <a:ext cx="319155" cy="290612"/>
          <a:chOff x="4819650" y="10625138"/>
          <a:chExt cx="319088" cy="290512"/>
        </a:xfrm>
      </xdr:grpSpPr>
      <xdr:sp macro="" textlink="">
        <xdr:nvSpPr>
          <xdr:cNvPr id="267" name="Oval 266">
            <a:extLst>
              <a:ext uri="{FF2B5EF4-FFF2-40B4-BE49-F238E27FC236}">
                <a16:creationId xmlns:a16="http://schemas.microsoft.com/office/drawing/2014/main" id="{E10DDBD7-AB04-0675-9A16-88BE1EFD4768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269" name="Straight Connector 268">
            <a:extLst>
              <a:ext uri="{FF2B5EF4-FFF2-40B4-BE49-F238E27FC236}">
                <a16:creationId xmlns:a16="http://schemas.microsoft.com/office/drawing/2014/main" id="{95F4C3ED-D9A3-BF20-DAC4-BB5EDE358CEF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" name="Straight Connector 272">
            <a:extLst>
              <a:ext uri="{FF2B5EF4-FFF2-40B4-BE49-F238E27FC236}">
                <a16:creationId xmlns:a16="http://schemas.microsoft.com/office/drawing/2014/main" id="{86CF9DC7-50AC-31D2-074E-914E52106F3E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123825</xdr:colOff>
      <xdr:row>155</xdr:row>
      <xdr:rowOff>52388</xdr:rowOff>
    </xdr:from>
    <xdr:to>
      <xdr:col>21</xdr:col>
      <xdr:colOff>119063</xdr:colOff>
      <xdr:row>157</xdr:row>
      <xdr:rowOff>57150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CA7AB5B-6D64-4671-A906-85BACAE251E8}"/>
            </a:ext>
          </a:extLst>
        </xdr:cNvPr>
        <xdr:cNvGrpSpPr/>
      </xdr:nvGrpSpPr>
      <xdr:grpSpPr>
        <a:xfrm>
          <a:off x="3200400" y="23979188"/>
          <a:ext cx="319088" cy="290512"/>
          <a:chOff x="4819650" y="10625138"/>
          <a:chExt cx="319088" cy="290512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D76A80E8-6152-303B-A6CB-5486EA32DFCA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D526C03-6C49-FB19-8AC9-98F52298A098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6A868B1-3DF0-996D-9C93-5B1C0E4AC955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76200</xdr:colOff>
      <xdr:row>157</xdr:row>
      <xdr:rowOff>66675</xdr:rowOff>
    </xdr:from>
    <xdr:to>
      <xdr:col>54</xdr:col>
      <xdr:colOff>80956</xdr:colOff>
      <xdr:row>223</xdr:row>
      <xdr:rowOff>114300</xdr:rowOff>
    </xdr:to>
    <xdr:grpSp>
      <xdr:nvGrpSpPr>
        <xdr:cNvPr id="146" name="Group 145">
          <a:extLst>
            <a:ext uri="{FF2B5EF4-FFF2-40B4-BE49-F238E27FC236}">
              <a16:creationId xmlns:a16="http://schemas.microsoft.com/office/drawing/2014/main" id="{13B6CA63-3C59-A614-E8AF-D76C9E9CB1BF}"/>
            </a:ext>
          </a:extLst>
        </xdr:cNvPr>
        <xdr:cNvGrpSpPr/>
      </xdr:nvGrpSpPr>
      <xdr:grpSpPr>
        <a:xfrm>
          <a:off x="1047750" y="24279225"/>
          <a:ext cx="7777156" cy="9477375"/>
          <a:chOff x="1066800" y="10328275"/>
          <a:chExt cx="7929556" cy="9267825"/>
        </a:xfrm>
      </xdr:grpSpPr>
      <xdr:sp macro="" textlink="">
        <xdr:nvSpPr>
          <xdr:cNvPr id="20" name="Freeform: Shape 19">
            <a:extLst>
              <a:ext uri="{FF2B5EF4-FFF2-40B4-BE49-F238E27FC236}">
                <a16:creationId xmlns:a16="http://schemas.microsoft.com/office/drawing/2014/main" id="{2913E28D-25F0-1486-0F80-3FCB968B5D0E}"/>
              </a:ext>
            </a:extLst>
          </xdr:cNvPr>
          <xdr:cNvSpPr/>
        </xdr:nvSpPr>
        <xdr:spPr>
          <a:xfrm>
            <a:off x="1851818" y="11099800"/>
            <a:ext cx="6227763" cy="7707312"/>
          </a:xfrm>
          <a:custGeom>
            <a:avLst/>
            <a:gdLst>
              <a:gd name="connsiteX0" fmla="*/ 4048125 w 6286500"/>
              <a:gd name="connsiteY0" fmla="*/ 1321593 h 7881937"/>
              <a:gd name="connsiteX1" fmla="*/ 4048125 w 6286500"/>
              <a:gd name="connsiteY1" fmla="*/ 0 h 7881937"/>
              <a:gd name="connsiteX2" fmla="*/ 6286500 w 6286500"/>
              <a:gd name="connsiteY2" fmla="*/ 0 h 7881937"/>
              <a:gd name="connsiteX3" fmla="*/ 6286500 w 6286500"/>
              <a:gd name="connsiteY3" fmla="*/ 7881937 h 7881937"/>
              <a:gd name="connsiteX4" fmla="*/ 1357313 w 6286500"/>
              <a:gd name="connsiteY4" fmla="*/ 7881937 h 7881937"/>
              <a:gd name="connsiteX5" fmla="*/ 1357313 w 6286500"/>
              <a:gd name="connsiteY5" fmla="*/ 4810125 h 7881937"/>
              <a:gd name="connsiteX6" fmla="*/ 0 w 6286500"/>
              <a:gd name="connsiteY6" fmla="*/ 4810125 h 7881937"/>
              <a:gd name="connsiteX7" fmla="*/ 0 w 6286500"/>
              <a:gd name="connsiteY7" fmla="*/ 1309687 h 7881937"/>
              <a:gd name="connsiteX8" fmla="*/ 4048125 w 6286500"/>
              <a:gd name="connsiteY8" fmla="*/ 1321593 h 78819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286500" h="7881937">
                <a:moveTo>
                  <a:pt x="4048125" y="1321593"/>
                </a:moveTo>
                <a:lnTo>
                  <a:pt x="4048125" y="0"/>
                </a:lnTo>
                <a:lnTo>
                  <a:pt x="6286500" y="0"/>
                </a:lnTo>
                <a:lnTo>
                  <a:pt x="6286500" y="7881937"/>
                </a:lnTo>
                <a:lnTo>
                  <a:pt x="1357313" y="7881937"/>
                </a:lnTo>
                <a:lnTo>
                  <a:pt x="1357313" y="4810125"/>
                </a:lnTo>
                <a:lnTo>
                  <a:pt x="0" y="4810125"/>
                </a:lnTo>
                <a:lnTo>
                  <a:pt x="0" y="1309687"/>
                </a:lnTo>
                <a:lnTo>
                  <a:pt x="4048125" y="1321593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431" name="Group 430">
            <a:extLst>
              <a:ext uri="{FF2B5EF4-FFF2-40B4-BE49-F238E27FC236}">
                <a16:creationId xmlns:a16="http://schemas.microsoft.com/office/drawing/2014/main" id="{059B2B0E-8D72-754E-6337-989ADC646F6F}"/>
              </a:ext>
            </a:extLst>
          </xdr:cNvPr>
          <xdr:cNvGrpSpPr/>
        </xdr:nvGrpSpPr>
        <xdr:grpSpPr>
          <a:xfrm>
            <a:off x="1066800" y="10328275"/>
            <a:ext cx="7929556" cy="9267825"/>
            <a:chOff x="1066800" y="10328275"/>
            <a:chExt cx="7929556" cy="9267825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399CFC01-9736-3DCB-4BE4-2270B787079F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8193" t="19569" r="53732" b="26618"/>
            <a:stretch>
              <a:fillRect/>
            </a:stretch>
          </xdr:blipFill>
          <xdr:spPr bwMode="auto">
            <a:xfrm>
              <a:off x="1727201" y="10994205"/>
              <a:ext cx="6457949" cy="790739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9" name="Straight Connector 8">
              <a:extLst>
                <a:ext uri="{FF2B5EF4-FFF2-40B4-BE49-F238E27FC236}">
                  <a16:creationId xmlns:a16="http://schemas.microsoft.com/office/drawing/2014/main" id="{8D72EFC5-D1A0-C89F-E15F-E9FFC813ADC5}"/>
                </a:ext>
              </a:extLst>
            </xdr:cNvPr>
            <xdr:cNvCxnSpPr/>
          </xdr:nvCxnSpPr>
          <xdr:spPr>
            <a:xfrm>
              <a:off x="1760538" y="10680700"/>
              <a:ext cx="640556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Straight Connector 10">
              <a:extLst>
                <a:ext uri="{FF2B5EF4-FFF2-40B4-BE49-F238E27FC236}">
                  <a16:creationId xmlns:a16="http://schemas.microsoft.com/office/drawing/2014/main" id="{BD33F37B-033D-6ABA-B486-1AF75BCBA442}"/>
                </a:ext>
              </a:extLst>
            </xdr:cNvPr>
            <xdr:cNvCxnSpPr/>
          </xdr:nvCxnSpPr>
          <xdr:spPr>
            <a:xfrm>
              <a:off x="1854200" y="10328275"/>
              <a:ext cx="0" cy="20288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Straight Connector 13">
              <a:extLst>
                <a:ext uri="{FF2B5EF4-FFF2-40B4-BE49-F238E27FC236}">
                  <a16:creationId xmlns:a16="http://schemas.microsoft.com/office/drawing/2014/main" id="{6990688B-6949-4757-82E9-09192BCBE11D}"/>
                </a:ext>
              </a:extLst>
            </xdr:cNvPr>
            <xdr:cNvCxnSpPr/>
          </xdr:nvCxnSpPr>
          <xdr:spPr>
            <a:xfrm flipH="1">
              <a:off x="1816100" y="10645775"/>
              <a:ext cx="76200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Straight Connector 14">
              <a:extLst>
                <a:ext uri="{FF2B5EF4-FFF2-40B4-BE49-F238E27FC236}">
                  <a16:creationId xmlns:a16="http://schemas.microsoft.com/office/drawing/2014/main" id="{F915446B-6794-4DA7-8FC6-CF78D6B6BCE2}"/>
                </a:ext>
              </a:extLst>
            </xdr:cNvPr>
            <xdr:cNvCxnSpPr/>
          </xdr:nvCxnSpPr>
          <xdr:spPr>
            <a:xfrm>
              <a:off x="5859466" y="10328275"/>
              <a:ext cx="0" cy="74136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Straight Connector 15">
              <a:extLst>
                <a:ext uri="{FF2B5EF4-FFF2-40B4-BE49-F238E27FC236}">
                  <a16:creationId xmlns:a16="http://schemas.microsoft.com/office/drawing/2014/main" id="{F94214CE-AA9F-4293-ABF4-B11B49BA2DAA}"/>
                </a:ext>
              </a:extLst>
            </xdr:cNvPr>
            <xdr:cNvCxnSpPr/>
          </xdr:nvCxnSpPr>
          <xdr:spPr>
            <a:xfrm flipH="1">
              <a:off x="5821366" y="10645777"/>
              <a:ext cx="76200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Straight Connector 20">
              <a:extLst>
                <a:ext uri="{FF2B5EF4-FFF2-40B4-BE49-F238E27FC236}">
                  <a16:creationId xmlns:a16="http://schemas.microsoft.com/office/drawing/2014/main" id="{9764747B-CD56-485C-B94C-725A1A0CA1C9}"/>
                </a:ext>
              </a:extLst>
            </xdr:cNvPr>
            <xdr:cNvCxnSpPr/>
          </xdr:nvCxnSpPr>
          <xdr:spPr>
            <a:xfrm>
              <a:off x="8089903" y="10328275"/>
              <a:ext cx="0" cy="74136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Straight Connector 21">
              <a:extLst>
                <a:ext uri="{FF2B5EF4-FFF2-40B4-BE49-F238E27FC236}">
                  <a16:creationId xmlns:a16="http://schemas.microsoft.com/office/drawing/2014/main" id="{B0405BFA-AADD-498D-A6B2-32853DBEE0AC}"/>
                </a:ext>
              </a:extLst>
            </xdr:cNvPr>
            <xdr:cNvCxnSpPr/>
          </xdr:nvCxnSpPr>
          <xdr:spPr>
            <a:xfrm flipH="1">
              <a:off x="8048628" y="10645777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>
              <a:extLst>
                <a:ext uri="{FF2B5EF4-FFF2-40B4-BE49-F238E27FC236}">
                  <a16:creationId xmlns:a16="http://schemas.microsoft.com/office/drawing/2014/main" id="{D6B03380-BEA0-DED7-108D-0D685EF8D20E}"/>
                </a:ext>
              </a:extLst>
            </xdr:cNvPr>
            <xdr:cNvCxnSpPr/>
          </xdr:nvCxnSpPr>
          <xdr:spPr>
            <a:xfrm flipH="1">
              <a:off x="1939925" y="11098212"/>
              <a:ext cx="3895724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Straight Connector 27">
              <a:extLst>
                <a:ext uri="{FF2B5EF4-FFF2-40B4-BE49-F238E27FC236}">
                  <a16:creationId xmlns:a16="http://schemas.microsoft.com/office/drawing/2014/main" id="{5A924FA1-2442-4315-571D-E6E0C8A36ECF}"/>
                </a:ext>
              </a:extLst>
            </xdr:cNvPr>
            <xdr:cNvCxnSpPr/>
          </xdr:nvCxnSpPr>
          <xdr:spPr>
            <a:xfrm flipH="1">
              <a:off x="1081088" y="11098214"/>
              <a:ext cx="71278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Straight Connector 30">
              <a:extLst>
                <a:ext uri="{FF2B5EF4-FFF2-40B4-BE49-F238E27FC236}">
                  <a16:creationId xmlns:a16="http://schemas.microsoft.com/office/drawing/2014/main" id="{71715E7B-B81A-16F6-48D5-D58A884CB08E}"/>
                </a:ext>
              </a:extLst>
            </xdr:cNvPr>
            <xdr:cNvCxnSpPr/>
          </xdr:nvCxnSpPr>
          <xdr:spPr>
            <a:xfrm>
              <a:off x="1485901" y="12293600"/>
              <a:ext cx="0" cy="36036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Straight Connector 33">
              <a:extLst>
                <a:ext uri="{FF2B5EF4-FFF2-40B4-BE49-F238E27FC236}">
                  <a16:creationId xmlns:a16="http://schemas.microsoft.com/office/drawing/2014/main" id="{AD6DC18F-7E5D-4CAB-996F-D45404384D86}"/>
                </a:ext>
              </a:extLst>
            </xdr:cNvPr>
            <xdr:cNvCxnSpPr/>
          </xdr:nvCxnSpPr>
          <xdr:spPr>
            <a:xfrm>
              <a:off x="1155701" y="11017251"/>
              <a:ext cx="0" cy="786129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Straight Connector 34">
              <a:extLst>
                <a:ext uri="{FF2B5EF4-FFF2-40B4-BE49-F238E27FC236}">
                  <a16:creationId xmlns:a16="http://schemas.microsoft.com/office/drawing/2014/main" id="{70B51C8D-717F-4F2E-803A-5DEC8171A946}"/>
                </a:ext>
              </a:extLst>
            </xdr:cNvPr>
            <xdr:cNvCxnSpPr/>
          </xdr:nvCxnSpPr>
          <xdr:spPr>
            <a:xfrm flipH="1">
              <a:off x="1114425" y="11060110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Straight Connector 36">
              <a:extLst>
                <a:ext uri="{FF2B5EF4-FFF2-40B4-BE49-F238E27FC236}">
                  <a16:creationId xmlns:a16="http://schemas.microsoft.com/office/drawing/2014/main" id="{CBE44B6E-976E-492B-9DE9-FAEC6E53AFA1}"/>
                </a:ext>
              </a:extLst>
            </xdr:cNvPr>
            <xdr:cNvCxnSpPr/>
          </xdr:nvCxnSpPr>
          <xdr:spPr>
            <a:xfrm flipH="1">
              <a:off x="1066800" y="12380915"/>
              <a:ext cx="75882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Straight Connector 37">
              <a:extLst>
                <a:ext uri="{FF2B5EF4-FFF2-40B4-BE49-F238E27FC236}">
                  <a16:creationId xmlns:a16="http://schemas.microsoft.com/office/drawing/2014/main" id="{E04FB38F-9B84-40F0-9986-E1D81DE3B239}"/>
                </a:ext>
              </a:extLst>
            </xdr:cNvPr>
            <xdr:cNvCxnSpPr/>
          </xdr:nvCxnSpPr>
          <xdr:spPr>
            <a:xfrm flipH="1">
              <a:off x="1444618" y="12345986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Straight Connector 43">
              <a:extLst>
                <a:ext uri="{FF2B5EF4-FFF2-40B4-BE49-F238E27FC236}">
                  <a16:creationId xmlns:a16="http://schemas.microsoft.com/office/drawing/2014/main" id="{2CE4F56D-1DB1-4BE5-8147-9FB6165900BC}"/>
                </a:ext>
              </a:extLst>
            </xdr:cNvPr>
            <xdr:cNvCxnSpPr/>
          </xdr:nvCxnSpPr>
          <xdr:spPr>
            <a:xfrm flipH="1">
              <a:off x="1071563" y="15809915"/>
              <a:ext cx="754061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Straight Connector 44">
              <a:extLst>
                <a:ext uri="{FF2B5EF4-FFF2-40B4-BE49-F238E27FC236}">
                  <a16:creationId xmlns:a16="http://schemas.microsoft.com/office/drawing/2014/main" id="{49E2DC4C-880A-4966-8A32-A87BE799E9AD}"/>
                </a:ext>
              </a:extLst>
            </xdr:cNvPr>
            <xdr:cNvCxnSpPr/>
          </xdr:nvCxnSpPr>
          <xdr:spPr>
            <a:xfrm flipH="1">
              <a:off x="1444617" y="15771811"/>
              <a:ext cx="79375" cy="762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" name="Straight Connector 45">
              <a:extLst>
                <a:ext uri="{FF2B5EF4-FFF2-40B4-BE49-F238E27FC236}">
                  <a16:creationId xmlns:a16="http://schemas.microsoft.com/office/drawing/2014/main" id="{9CCD7789-2236-4A51-9FEF-F184B55F7A55}"/>
                </a:ext>
              </a:extLst>
            </xdr:cNvPr>
            <xdr:cNvCxnSpPr/>
          </xdr:nvCxnSpPr>
          <xdr:spPr>
            <a:xfrm flipH="1">
              <a:off x="1081076" y="18807116"/>
              <a:ext cx="2093924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" name="Straight Connector 47">
              <a:extLst>
                <a:ext uri="{FF2B5EF4-FFF2-40B4-BE49-F238E27FC236}">
                  <a16:creationId xmlns:a16="http://schemas.microsoft.com/office/drawing/2014/main" id="{22D6388A-CF19-42B6-AE98-3E8A66904685}"/>
                </a:ext>
              </a:extLst>
            </xdr:cNvPr>
            <xdr:cNvCxnSpPr/>
          </xdr:nvCxnSpPr>
          <xdr:spPr>
            <a:xfrm flipH="1">
              <a:off x="1114413" y="18772187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" name="Straight Connector 51">
              <a:extLst>
                <a:ext uri="{FF2B5EF4-FFF2-40B4-BE49-F238E27FC236}">
                  <a16:creationId xmlns:a16="http://schemas.microsoft.com/office/drawing/2014/main" id="{FA4B3EDE-06FC-40DA-956B-A4EC48CDEC45}"/>
                </a:ext>
              </a:extLst>
            </xdr:cNvPr>
            <xdr:cNvCxnSpPr/>
          </xdr:nvCxnSpPr>
          <xdr:spPr>
            <a:xfrm flipH="1">
              <a:off x="1411272" y="14095415"/>
              <a:ext cx="414344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" name="Straight Connector 52">
              <a:extLst>
                <a:ext uri="{FF2B5EF4-FFF2-40B4-BE49-F238E27FC236}">
                  <a16:creationId xmlns:a16="http://schemas.microsoft.com/office/drawing/2014/main" id="{70CE7BD1-CC1F-4406-A1AD-061FBC7C83D1}"/>
                </a:ext>
              </a:extLst>
            </xdr:cNvPr>
            <xdr:cNvCxnSpPr/>
          </xdr:nvCxnSpPr>
          <xdr:spPr>
            <a:xfrm flipH="1">
              <a:off x="1444609" y="14057311"/>
              <a:ext cx="79375" cy="762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" name="Straight Connector 54">
              <a:extLst>
                <a:ext uri="{FF2B5EF4-FFF2-40B4-BE49-F238E27FC236}">
                  <a16:creationId xmlns:a16="http://schemas.microsoft.com/office/drawing/2014/main" id="{1A29011C-1FD6-7CBD-C908-AB1762EEDE1C}"/>
                </a:ext>
              </a:extLst>
            </xdr:cNvPr>
            <xdr:cNvCxnSpPr/>
          </xdr:nvCxnSpPr>
          <xdr:spPr>
            <a:xfrm>
              <a:off x="1849439" y="15843252"/>
              <a:ext cx="0" cy="287654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Straight Connector 57">
              <a:extLst>
                <a:ext uri="{FF2B5EF4-FFF2-40B4-BE49-F238E27FC236}">
                  <a16:creationId xmlns:a16="http://schemas.microsoft.com/office/drawing/2014/main" id="{3F843882-9F97-92BE-7E40-CB44A1BB80DD}"/>
                </a:ext>
              </a:extLst>
            </xdr:cNvPr>
            <xdr:cNvCxnSpPr/>
          </xdr:nvCxnSpPr>
          <xdr:spPr>
            <a:xfrm>
              <a:off x="1849438" y="18883318"/>
              <a:ext cx="0" cy="68420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Straight Connector 59">
              <a:extLst>
                <a:ext uri="{FF2B5EF4-FFF2-40B4-BE49-F238E27FC236}">
                  <a16:creationId xmlns:a16="http://schemas.microsoft.com/office/drawing/2014/main" id="{8EE086C7-9B99-7D9A-8E23-EA2A32CC7FF7}"/>
                </a:ext>
              </a:extLst>
            </xdr:cNvPr>
            <xdr:cNvCxnSpPr/>
          </xdr:nvCxnSpPr>
          <xdr:spPr>
            <a:xfrm>
              <a:off x="3105150" y="19202401"/>
              <a:ext cx="504190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" name="Straight Connector 60">
              <a:extLst>
                <a:ext uri="{FF2B5EF4-FFF2-40B4-BE49-F238E27FC236}">
                  <a16:creationId xmlns:a16="http://schemas.microsoft.com/office/drawing/2014/main" id="{9D0B96B8-E605-4416-A04B-0EBB5D7AEFD8}"/>
                </a:ext>
              </a:extLst>
            </xdr:cNvPr>
            <xdr:cNvCxnSpPr/>
          </xdr:nvCxnSpPr>
          <xdr:spPr>
            <a:xfrm flipH="1">
              <a:off x="3151188" y="19446877"/>
              <a:ext cx="76200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" name="Straight Connector 62">
              <a:extLst>
                <a:ext uri="{FF2B5EF4-FFF2-40B4-BE49-F238E27FC236}">
                  <a16:creationId xmlns:a16="http://schemas.microsoft.com/office/drawing/2014/main" id="{F06117A2-9D64-4DD0-9CD9-431BD2179E44}"/>
                </a:ext>
              </a:extLst>
            </xdr:cNvPr>
            <xdr:cNvCxnSpPr/>
          </xdr:nvCxnSpPr>
          <xdr:spPr>
            <a:xfrm>
              <a:off x="1770064" y="19481801"/>
              <a:ext cx="6381749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8" name="Straight Connector 127">
              <a:extLst>
                <a:ext uri="{FF2B5EF4-FFF2-40B4-BE49-F238E27FC236}">
                  <a16:creationId xmlns:a16="http://schemas.microsoft.com/office/drawing/2014/main" id="{8A95C2B7-D627-4678-BC6F-FA176DBACE23}"/>
                </a:ext>
              </a:extLst>
            </xdr:cNvPr>
            <xdr:cNvCxnSpPr/>
          </xdr:nvCxnSpPr>
          <xdr:spPr>
            <a:xfrm flipH="1">
              <a:off x="1808162" y="19446877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9" name="Straight Connector 128">
              <a:extLst>
                <a:ext uri="{FF2B5EF4-FFF2-40B4-BE49-F238E27FC236}">
                  <a16:creationId xmlns:a16="http://schemas.microsoft.com/office/drawing/2014/main" id="{94982BB6-3077-4B60-B828-D15DE60D6973}"/>
                </a:ext>
              </a:extLst>
            </xdr:cNvPr>
            <xdr:cNvCxnSpPr/>
          </xdr:nvCxnSpPr>
          <xdr:spPr>
            <a:xfrm>
              <a:off x="3189289" y="18835688"/>
              <a:ext cx="0" cy="760412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1" name="Straight Connector 130">
              <a:extLst>
                <a:ext uri="{FF2B5EF4-FFF2-40B4-BE49-F238E27FC236}">
                  <a16:creationId xmlns:a16="http://schemas.microsoft.com/office/drawing/2014/main" id="{51265E58-6F58-4773-BA1F-A0B0FAEDB103}"/>
                </a:ext>
              </a:extLst>
            </xdr:cNvPr>
            <xdr:cNvCxnSpPr/>
          </xdr:nvCxnSpPr>
          <xdr:spPr>
            <a:xfrm flipH="1">
              <a:off x="3151188" y="19167475"/>
              <a:ext cx="76200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3" name="Straight Connector 132">
              <a:extLst>
                <a:ext uri="{FF2B5EF4-FFF2-40B4-BE49-F238E27FC236}">
                  <a16:creationId xmlns:a16="http://schemas.microsoft.com/office/drawing/2014/main" id="{ECF6E78B-A1FF-472E-BF91-840D0915F59C}"/>
                </a:ext>
              </a:extLst>
            </xdr:cNvPr>
            <xdr:cNvCxnSpPr/>
          </xdr:nvCxnSpPr>
          <xdr:spPr>
            <a:xfrm>
              <a:off x="5637214" y="18835702"/>
              <a:ext cx="0" cy="45243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4" name="Straight Connector 133">
              <a:extLst>
                <a:ext uri="{FF2B5EF4-FFF2-40B4-BE49-F238E27FC236}">
                  <a16:creationId xmlns:a16="http://schemas.microsoft.com/office/drawing/2014/main" id="{DDABB56A-5A1A-4826-B29F-48083FADE5FC}"/>
                </a:ext>
              </a:extLst>
            </xdr:cNvPr>
            <xdr:cNvCxnSpPr/>
          </xdr:nvCxnSpPr>
          <xdr:spPr>
            <a:xfrm flipH="1">
              <a:off x="5595938" y="19167489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5" name="Straight Connector 134">
              <a:extLst>
                <a:ext uri="{FF2B5EF4-FFF2-40B4-BE49-F238E27FC236}">
                  <a16:creationId xmlns:a16="http://schemas.microsoft.com/office/drawing/2014/main" id="{451033F7-495C-489E-8D76-3D0F2E84D746}"/>
                </a:ext>
              </a:extLst>
            </xdr:cNvPr>
            <xdr:cNvCxnSpPr/>
          </xdr:nvCxnSpPr>
          <xdr:spPr>
            <a:xfrm>
              <a:off x="8089901" y="18835703"/>
              <a:ext cx="0" cy="72229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6" name="Straight Connector 135">
              <a:extLst>
                <a:ext uri="{FF2B5EF4-FFF2-40B4-BE49-F238E27FC236}">
                  <a16:creationId xmlns:a16="http://schemas.microsoft.com/office/drawing/2014/main" id="{E5468F14-3899-4298-8AAB-CA1D14E9AA0A}"/>
                </a:ext>
              </a:extLst>
            </xdr:cNvPr>
            <xdr:cNvCxnSpPr/>
          </xdr:nvCxnSpPr>
          <xdr:spPr>
            <a:xfrm flipH="1">
              <a:off x="8048625" y="19167490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8" name="Straight Connector 137">
              <a:extLst>
                <a:ext uri="{FF2B5EF4-FFF2-40B4-BE49-F238E27FC236}">
                  <a16:creationId xmlns:a16="http://schemas.microsoft.com/office/drawing/2014/main" id="{A4EDC983-8657-4D37-92BE-8D3747AF27C7}"/>
                </a:ext>
              </a:extLst>
            </xdr:cNvPr>
            <xdr:cNvCxnSpPr/>
          </xdr:nvCxnSpPr>
          <xdr:spPr>
            <a:xfrm flipH="1">
              <a:off x="8048626" y="19446890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2" name="Straight Connector 141">
              <a:extLst>
                <a:ext uri="{FF2B5EF4-FFF2-40B4-BE49-F238E27FC236}">
                  <a16:creationId xmlns:a16="http://schemas.microsoft.com/office/drawing/2014/main" id="{15F6F8C0-17E8-45DC-AD15-211C831EC046}"/>
                </a:ext>
              </a:extLst>
            </xdr:cNvPr>
            <xdr:cNvCxnSpPr/>
          </xdr:nvCxnSpPr>
          <xdr:spPr>
            <a:xfrm>
              <a:off x="6977071" y="10602913"/>
              <a:ext cx="0" cy="4667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3" name="Straight Connector 142">
              <a:extLst>
                <a:ext uri="{FF2B5EF4-FFF2-40B4-BE49-F238E27FC236}">
                  <a16:creationId xmlns:a16="http://schemas.microsoft.com/office/drawing/2014/main" id="{62B56461-DAD6-44F2-955D-4BD2910D0F29}"/>
                </a:ext>
              </a:extLst>
            </xdr:cNvPr>
            <xdr:cNvCxnSpPr/>
          </xdr:nvCxnSpPr>
          <xdr:spPr>
            <a:xfrm flipH="1">
              <a:off x="6938971" y="10645777"/>
              <a:ext cx="76200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5" name="Straight Connector 144">
              <a:extLst>
                <a:ext uri="{FF2B5EF4-FFF2-40B4-BE49-F238E27FC236}">
                  <a16:creationId xmlns:a16="http://schemas.microsoft.com/office/drawing/2014/main" id="{14EA7535-76AE-6ACB-342A-ED8EEE749A59}"/>
                </a:ext>
              </a:extLst>
            </xdr:cNvPr>
            <xdr:cNvCxnSpPr/>
          </xdr:nvCxnSpPr>
          <xdr:spPr>
            <a:xfrm>
              <a:off x="8113714" y="11099802"/>
              <a:ext cx="87788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8" name="Straight Connector 147">
              <a:extLst>
                <a:ext uri="{FF2B5EF4-FFF2-40B4-BE49-F238E27FC236}">
                  <a16:creationId xmlns:a16="http://schemas.microsoft.com/office/drawing/2014/main" id="{2967CCC7-EFC1-4125-C76B-4EA792D17D45}"/>
                </a:ext>
              </a:extLst>
            </xdr:cNvPr>
            <xdr:cNvCxnSpPr/>
          </xdr:nvCxnSpPr>
          <xdr:spPr>
            <a:xfrm>
              <a:off x="8585204" y="11031536"/>
              <a:ext cx="0" cy="785177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Straight Connector 150">
              <a:extLst>
                <a:ext uri="{FF2B5EF4-FFF2-40B4-BE49-F238E27FC236}">
                  <a16:creationId xmlns:a16="http://schemas.microsoft.com/office/drawing/2014/main" id="{940F5C9A-05BC-436C-A2F3-E20A65652109}"/>
                </a:ext>
              </a:extLst>
            </xdr:cNvPr>
            <xdr:cNvCxnSpPr/>
          </xdr:nvCxnSpPr>
          <xdr:spPr>
            <a:xfrm flipH="1">
              <a:off x="8543929" y="11064878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2" name="Straight Connector 151">
              <a:extLst>
                <a:ext uri="{FF2B5EF4-FFF2-40B4-BE49-F238E27FC236}">
                  <a16:creationId xmlns:a16="http://schemas.microsoft.com/office/drawing/2014/main" id="{D89F17C4-690D-4A8B-A68F-019F6E8F9A63}"/>
                </a:ext>
              </a:extLst>
            </xdr:cNvPr>
            <xdr:cNvCxnSpPr/>
          </xdr:nvCxnSpPr>
          <xdr:spPr>
            <a:xfrm>
              <a:off x="8915404" y="11031537"/>
              <a:ext cx="0" cy="784701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3" name="Straight Connector 152">
              <a:extLst>
                <a:ext uri="{FF2B5EF4-FFF2-40B4-BE49-F238E27FC236}">
                  <a16:creationId xmlns:a16="http://schemas.microsoft.com/office/drawing/2014/main" id="{EB81AAC6-20CE-49AA-A33B-F02B97F8A44B}"/>
                </a:ext>
              </a:extLst>
            </xdr:cNvPr>
            <xdr:cNvCxnSpPr/>
          </xdr:nvCxnSpPr>
          <xdr:spPr>
            <a:xfrm flipH="1">
              <a:off x="8874129" y="11064879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1" name="Straight Connector 170">
              <a:extLst>
                <a:ext uri="{FF2B5EF4-FFF2-40B4-BE49-F238E27FC236}">
                  <a16:creationId xmlns:a16="http://schemas.microsoft.com/office/drawing/2014/main" id="{53A94C5F-AEA3-4971-8B3C-187F9DE3E3AE}"/>
                </a:ext>
              </a:extLst>
            </xdr:cNvPr>
            <xdr:cNvCxnSpPr/>
          </xdr:nvCxnSpPr>
          <xdr:spPr>
            <a:xfrm>
              <a:off x="8118470" y="18807115"/>
              <a:ext cx="87788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" name="Straight Connector 171">
              <a:extLst>
                <a:ext uri="{FF2B5EF4-FFF2-40B4-BE49-F238E27FC236}">
                  <a16:creationId xmlns:a16="http://schemas.microsoft.com/office/drawing/2014/main" id="{AC8A598F-3F06-405B-BDC3-1B2E174E1495}"/>
                </a:ext>
              </a:extLst>
            </xdr:cNvPr>
            <xdr:cNvCxnSpPr/>
          </xdr:nvCxnSpPr>
          <xdr:spPr>
            <a:xfrm flipH="1">
              <a:off x="8548685" y="18772191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4" name="Straight Connector 173">
              <a:extLst>
                <a:ext uri="{FF2B5EF4-FFF2-40B4-BE49-F238E27FC236}">
                  <a16:creationId xmlns:a16="http://schemas.microsoft.com/office/drawing/2014/main" id="{D96CDC35-E7D1-442B-9E95-D529F5B01851}"/>
                </a:ext>
              </a:extLst>
            </xdr:cNvPr>
            <xdr:cNvCxnSpPr/>
          </xdr:nvCxnSpPr>
          <xdr:spPr>
            <a:xfrm flipH="1">
              <a:off x="8878885" y="18772192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7" name="Straight Connector 176">
              <a:extLst>
                <a:ext uri="{FF2B5EF4-FFF2-40B4-BE49-F238E27FC236}">
                  <a16:creationId xmlns:a16="http://schemas.microsoft.com/office/drawing/2014/main" id="{42BB8368-30D5-45D8-81B9-A60B8F7DA3CE}"/>
                </a:ext>
              </a:extLst>
            </xdr:cNvPr>
            <xdr:cNvCxnSpPr/>
          </xdr:nvCxnSpPr>
          <xdr:spPr>
            <a:xfrm>
              <a:off x="8108950" y="16456025"/>
              <a:ext cx="55721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2" name="Straight Connector 181">
              <a:extLst>
                <a:ext uri="{FF2B5EF4-FFF2-40B4-BE49-F238E27FC236}">
                  <a16:creationId xmlns:a16="http://schemas.microsoft.com/office/drawing/2014/main" id="{EB8C2A96-C9FB-41C4-9C08-9AA9EDFFACBB}"/>
                </a:ext>
              </a:extLst>
            </xdr:cNvPr>
            <xdr:cNvCxnSpPr/>
          </xdr:nvCxnSpPr>
          <xdr:spPr>
            <a:xfrm flipH="1">
              <a:off x="8548696" y="16417927"/>
              <a:ext cx="79375" cy="762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1" name="Straight Connector 190">
              <a:extLst>
                <a:ext uri="{FF2B5EF4-FFF2-40B4-BE49-F238E27FC236}">
                  <a16:creationId xmlns:a16="http://schemas.microsoft.com/office/drawing/2014/main" id="{02FD0372-BFBD-40A1-991E-D15974D87142}"/>
                </a:ext>
              </a:extLst>
            </xdr:cNvPr>
            <xdr:cNvCxnSpPr/>
          </xdr:nvCxnSpPr>
          <xdr:spPr>
            <a:xfrm>
              <a:off x="8118475" y="14736760"/>
              <a:ext cx="54770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2" name="Straight Connector 191">
              <a:extLst>
                <a:ext uri="{FF2B5EF4-FFF2-40B4-BE49-F238E27FC236}">
                  <a16:creationId xmlns:a16="http://schemas.microsoft.com/office/drawing/2014/main" id="{31CBCF73-0FFF-44E5-B998-2880EAFEED85}"/>
                </a:ext>
              </a:extLst>
            </xdr:cNvPr>
            <xdr:cNvCxnSpPr/>
          </xdr:nvCxnSpPr>
          <xdr:spPr>
            <a:xfrm flipH="1">
              <a:off x="8548704" y="14701837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3" name="Straight Connector 192">
              <a:extLst>
                <a:ext uri="{FF2B5EF4-FFF2-40B4-BE49-F238E27FC236}">
                  <a16:creationId xmlns:a16="http://schemas.microsoft.com/office/drawing/2014/main" id="{59BA76C7-947A-4FFC-86C2-8A3900E0E5D6}"/>
                </a:ext>
              </a:extLst>
            </xdr:cNvPr>
            <xdr:cNvCxnSpPr/>
          </xdr:nvCxnSpPr>
          <xdr:spPr>
            <a:xfrm>
              <a:off x="8118475" y="13454061"/>
              <a:ext cx="542944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5" name="Straight Connector 194">
              <a:extLst>
                <a:ext uri="{FF2B5EF4-FFF2-40B4-BE49-F238E27FC236}">
                  <a16:creationId xmlns:a16="http://schemas.microsoft.com/office/drawing/2014/main" id="{C6A91B1B-3CAD-4FAF-A789-64BB78364B9A}"/>
                </a:ext>
              </a:extLst>
            </xdr:cNvPr>
            <xdr:cNvCxnSpPr/>
          </xdr:nvCxnSpPr>
          <xdr:spPr>
            <a:xfrm flipH="1">
              <a:off x="8543948" y="13415963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3" name="Straight Connector 202">
              <a:extLst>
                <a:ext uri="{FF2B5EF4-FFF2-40B4-BE49-F238E27FC236}">
                  <a16:creationId xmlns:a16="http://schemas.microsoft.com/office/drawing/2014/main" id="{A4303514-A1D5-487E-A54B-CA9E5D612E55}"/>
                </a:ext>
              </a:extLst>
            </xdr:cNvPr>
            <xdr:cNvCxnSpPr/>
          </xdr:nvCxnSpPr>
          <xdr:spPr>
            <a:xfrm>
              <a:off x="8108950" y="12168186"/>
              <a:ext cx="54771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4" name="Straight Connector 203">
              <a:extLst>
                <a:ext uri="{FF2B5EF4-FFF2-40B4-BE49-F238E27FC236}">
                  <a16:creationId xmlns:a16="http://schemas.microsoft.com/office/drawing/2014/main" id="{18819924-5523-4CCF-8750-8D2DD0CAD89E}"/>
                </a:ext>
              </a:extLst>
            </xdr:cNvPr>
            <xdr:cNvCxnSpPr/>
          </xdr:nvCxnSpPr>
          <xdr:spPr>
            <a:xfrm flipH="1">
              <a:off x="8539191" y="12130088"/>
              <a:ext cx="79375" cy="762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5" name="Straight Connector 204">
              <a:extLst>
                <a:ext uri="{FF2B5EF4-FFF2-40B4-BE49-F238E27FC236}">
                  <a16:creationId xmlns:a16="http://schemas.microsoft.com/office/drawing/2014/main" id="{548C92D2-D9DB-4C46-9E6A-78C229B9E112}"/>
                </a:ext>
              </a:extLst>
            </xdr:cNvPr>
            <xdr:cNvCxnSpPr/>
          </xdr:nvCxnSpPr>
          <xdr:spPr>
            <a:xfrm>
              <a:off x="4976816" y="10602913"/>
              <a:ext cx="0" cy="4667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8" name="Straight Connector 207">
              <a:extLst>
                <a:ext uri="{FF2B5EF4-FFF2-40B4-BE49-F238E27FC236}">
                  <a16:creationId xmlns:a16="http://schemas.microsoft.com/office/drawing/2014/main" id="{F852BD6C-477C-4D45-96B2-80302219AA9C}"/>
                </a:ext>
              </a:extLst>
            </xdr:cNvPr>
            <xdr:cNvCxnSpPr/>
          </xdr:nvCxnSpPr>
          <xdr:spPr>
            <a:xfrm flipH="1">
              <a:off x="4935541" y="10645777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9" name="Straight Connector 208">
              <a:extLst>
                <a:ext uri="{FF2B5EF4-FFF2-40B4-BE49-F238E27FC236}">
                  <a16:creationId xmlns:a16="http://schemas.microsoft.com/office/drawing/2014/main" id="{D9D08997-6740-43ED-B3F5-9405C36F6AD9}"/>
                </a:ext>
              </a:extLst>
            </xdr:cNvPr>
            <xdr:cNvCxnSpPr/>
          </xdr:nvCxnSpPr>
          <xdr:spPr>
            <a:xfrm>
              <a:off x="4976815" y="11166480"/>
              <a:ext cx="0" cy="109378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6" name="Straight Connector 215">
              <a:extLst>
                <a:ext uri="{FF2B5EF4-FFF2-40B4-BE49-F238E27FC236}">
                  <a16:creationId xmlns:a16="http://schemas.microsoft.com/office/drawing/2014/main" id="{333C8627-22DB-4E98-9A85-1095FBC2E8E4}"/>
                </a:ext>
              </a:extLst>
            </xdr:cNvPr>
            <xdr:cNvCxnSpPr/>
          </xdr:nvCxnSpPr>
          <xdr:spPr>
            <a:xfrm>
              <a:off x="4976815" y="12452350"/>
              <a:ext cx="0" cy="1590675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1" name="Straight Connector 220">
              <a:extLst>
                <a:ext uri="{FF2B5EF4-FFF2-40B4-BE49-F238E27FC236}">
                  <a16:creationId xmlns:a16="http://schemas.microsoft.com/office/drawing/2014/main" id="{5D4030A2-CDD0-47AC-93BE-FE297E7299A3}"/>
                </a:ext>
              </a:extLst>
            </xdr:cNvPr>
            <xdr:cNvCxnSpPr/>
          </xdr:nvCxnSpPr>
          <xdr:spPr>
            <a:xfrm flipH="1">
              <a:off x="3590935" y="10650540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2" name="Straight Connector 221">
              <a:extLst>
                <a:ext uri="{FF2B5EF4-FFF2-40B4-BE49-F238E27FC236}">
                  <a16:creationId xmlns:a16="http://schemas.microsoft.com/office/drawing/2014/main" id="{881A19C4-F635-4C22-A414-9026E93F75A0}"/>
                </a:ext>
              </a:extLst>
            </xdr:cNvPr>
            <xdr:cNvCxnSpPr/>
          </xdr:nvCxnSpPr>
          <xdr:spPr>
            <a:xfrm>
              <a:off x="3632209" y="11171243"/>
              <a:ext cx="0" cy="109378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3" name="Straight Connector 222">
              <a:extLst>
                <a:ext uri="{FF2B5EF4-FFF2-40B4-BE49-F238E27FC236}">
                  <a16:creationId xmlns:a16="http://schemas.microsoft.com/office/drawing/2014/main" id="{7E55F783-82F5-45AD-B05C-16DF6DE730A2}"/>
                </a:ext>
              </a:extLst>
            </xdr:cNvPr>
            <xdr:cNvCxnSpPr/>
          </xdr:nvCxnSpPr>
          <xdr:spPr>
            <a:xfrm>
              <a:off x="3632209" y="12457113"/>
              <a:ext cx="0" cy="1590675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4" name="Straight Connector 223">
              <a:extLst>
                <a:ext uri="{FF2B5EF4-FFF2-40B4-BE49-F238E27FC236}">
                  <a16:creationId xmlns:a16="http://schemas.microsoft.com/office/drawing/2014/main" id="{AE0A8CDD-7F51-4057-ADC6-5BE390E54BC1}"/>
                </a:ext>
              </a:extLst>
            </xdr:cNvPr>
            <xdr:cNvCxnSpPr/>
          </xdr:nvCxnSpPr>
          <xdr:spPr>
            <a:xfrm>
              <a:off x="3632201" y="10602913"/>
              <a:ext cx="0" cy="4667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9" name="Straight Connector 228">
              <a:extLst>
                <a:ext uri="{FF2B5EF4-FFF2-40B4-BE49-F238E27FC236}">
                  <a16:creationId xmlns:a16="http://schemas.microsoft.com/office/drawing/2014/main" id="{50206AE3-9854-452F-BAD5-B7CB8E7A00F6}"/>
                </a:ext>
              </a:extLst>
            </xdr:cNvPr>
            <xdr:cNvCxnSpPr/>
          </xdr:nvCxnSpPr>
          <xdr:spPr>
            <a:xfrm>
              <a:off x="1760537" y="10401301"/>
              <a:ext cx="640556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1" name="Straight Connector 230">
              <a:extLst>
                <a:ext uri="{FF2B5EF4-FFF2-40B4-BE49-F238E27FC236}">
                  <a16:creationId xmlns:a16="http://schemas.microsoft.com/office/drawing/2014/main" id="{D989325D-9E20-43E8-AA6D-FC429F48C57A}"/>
                </a:ext>
              </a:extLst>
            </xdr:cNvPr>
            <xdr:cNvCxnSpPr/>
          </xdr:nvCxnSpPr>
          <xdr:spPr>
            <a:xfrm flipH="1">
              <a:off x="1812924" y="10366376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3" name="Straight Connector 232">
              <a:extLst>
                <a:ext uri="{FF2B5EF4-FFF2-40B4-BE49-F238E27FC236}">
                  <a16:creationId xmlns:a16="http://schemas.microsoft.com/office/drawing/2014/main" id="{D2E8E938-99B8-4D53-B044-509A048C464C}"/>
                </a:ext>
              </a:extLst>
            </xdr:cNvPr>
            <xdr:cNvCxnSpPr/>
          </xdr:nvCxnSpPr>
          <xdr:spPr>
            <a:xfrm flipH="1">
              <a:off x="8048627" y="10366378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5" name="Straight Connector 234">
              <a:extLst>
                <a:ext uri="{FF2B5EF4-FFF2-40B4-BE49-F238E27FC236}">
                  <a16:creationId xmlns:a16="http://schemas.microsoft.com/office/drawing/2014/main" id="{3DCDBD41-6ECC-4386-822B-19182AF0650D}"/>
                </a:ext>
              </a:extLst>
            </xdr:cNvPr>
            <xdr:cNvCxnSpPr/>
          </xdr:nvCxnSpPr>
          <xdr:spPr>
            <a:xfrm flipH="1">
              <a:off x="5821363" y="10366376"/>
              <a:ext cx="76200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8" name="Straight Connector 237">
              <a:extLst>
                <a:ext uri="{FF2B5EF4-FFF2-40B4-BE49-F238E27FC236}">
                  <a16:creationId xmlns:a16="http://schemas.microsoft.com/office/drawing/2014/main" id="{567C1C3E-39CA-46B0-8509-F2F6A121DA5D}"/>
                </a:ext>
              </a:extLst>
            </xdr:cNvPr>
            <xdr:cNvCxnSpPr/>
          </xdr:nvCxnSpPr>
          <xdr:spPr>
            <a:xfrm flipH="1">
              <a:off x="1114424" y="15771811"/>
              <a:ext cx="79375" cy="762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1" name="Straight Connector 240">
              <a:extLst>
                <a:ext uri="{FF2B5EF4-FFF2-40B4-BE49-F238E27FC236}">
                  <a16:creationId xmlns:a16="http://schemas.microsoft.com/office/drawing/2014/main" id="{333A9AED-DDAE-477B-95F0-9E3B4066E3DA}"/>
                </a:ext>
              </a:extLst>
            </xdr:cNvPr>
            <xdr:cNvCxnSpPr/>
          </xdr:nvCxnSpPr>
          <xdr:spPr>
            <a:xfrm flipH="1">
              <a:off x="1114424" y="12350753"/>
              <a:ext cx="79375" cy="730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6" name="Straight Connector 265">
              <a:extLst>
                <a:ext uri="{FF2B5EF4-FFF2-40B4-BE49-F238E27FC236}">
                  <a16:creationId xmlns:a16="http://schemas.microsoft.com/office/drawing/2014/main" id="{7E631562-3A35-4A4F-90DC-66441F2C276D}"/>
                </a:ext>
              </a:extLst>
            </xdr:cNvPr>
            <xdr:cNvCxnSpPr/>
          </xdr:nvCxnSpPr>
          <xdr:spPr>
            <a:xfrm>
              <a:off x="5727700" y="16456025"/>
              <a:ext cx="2278067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8" name="Straight Connector 267">
              <a:extLst>
                <a:ext uri="{FF2B5EF4-FFF2-40B4-BE49-F238E27FC236}">
                  <a16:creationId xmlns:a16="http://schemas.microsoft.com/office/drawing/2014/main" id="{DE519E9E-6028-4717-9660-9CC25C239256}"/>
                </a:ext>
              </a:extLst>
            </xdr:cNvPr>
            <xdr:cNvCxnSpPr/>
          </xdr:nvCxnSpPr>
          <xdr:spPr>
            <a:xfrm>
              <a:off x="5765800" y="14736760"/>
              <a:ext cx="2239975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0" name="Straight Connector 269">
              <a:extLst>
                <a:ext uri="{FF2B5EF4-FFF2-40B4-BE49-F238E27FC236}">
                  <a16:creationId xmlns:a16="http://schemas.microsoft.com/office/drawing/2014/main" id="{BA520D37-B68A-4BF2-A828-483B4B26968A}"/>
                </a:ext>
              </a:extLst>
            </xdr:cNvPr>
            <xdr:cNvCxnSpPr/>
          </xdr:nvCxnSpPr>
          <xdr:spPr>
            <a:xfrm>
              <a:off x="7058025" y="13454061"/>
              <a:ext cx="942994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1" name="Straight Connector 270">
              <a:extLst>
                <a:ext uri="{FF2B5EF4-FFF2-40B4-BE49-F238E27FC236}">
                  <a16:creationId xmlns:a16="http://schemas.microsoft.com/office/drawing/2014/main" id="{4CAD896A-D998-42DB-A1AC-3CFEE33F8B4A}"/>
                </a:ext>
              </a:extLst>
            </xdr:cNvPr>
            <xdr:cNvCxnSpPr/>
          </xdr:nvCxnSpPr>
          <xdr:spPr>
            <a:xfrm>
              <a:off x="7099300" y="12168186"/>
              <a:ext cx="896962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5" name="Straight Connector 354">
              <a:extLst>
                <a:ext uri="{FF2B5EF4-FFF2-40B4-BE49-F238E27FC236}">
                  <a16:creationId xmlns:a16="http://schemas.microsoft.com/office/drawing/2014/main" id="{9B54E27B-82FC-4E0A-DFBE-E86592817A1C}"/>
                </a:ext>
              </a:extLst>
            </xdr:cNvPr>
            <xdr:cNvCxnSpPr/>
          </xdr:nvCxnSpPr>
          <xdr:spPr>
            <a:xfrm>
              <a:off x="5199069" y="13752504"/>
              <a:ext cx="773121" cy="73819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8" name="Straight Connector 357">
              <a:extLst>
                <a:ext uri="{FF2B5EF4-FFF2-40B4-BE49-F238E27FC236}">
                  <a16:creationId xmlns:a16="http://schemas.microsoft.com/office/drawing/2014/main" id="{598B7F32-9B09-3C1A-7456-EB9DBFF2FBF4}"/>
                </a:ext>
              </a:extLst>
            </xdr:cNvPr>
            <xdr:cNvCxnSpPr/>
          </xdr:nvCxnSpPr>
          <xdr:spPr>
            <a:xfrm flipH="1">
              <a:off x="4990211" y="13754101"/>
              <a:ext cx="335853" cy="32315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1" name="Straight Connector 360">
              <a:extLst>
                <a:ext uri="{FF2B5EF4-FFF2-40B4-BE49-F238E27FC236}">
                  <a16:creationId xmlns:a16="http://schemas.microsoft.com/office/drawing/2014/main" id="{19D78012-77E7-E956-C167-D6FDD76CC8B8}"/>
                </a:ext>
              </a:extLst>
            </xdr:cNvPr>
            <xdr:cNvCxnSpPr/>
          </xdr:nvCxnSpPr>
          <xdr:spPr>
            <a:xfrm>
              <a:off x="5265738" y="13747750"/>
              <a:ext cx="0" cy="1397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3" name="Straight Connector 362">
              <a:extLst>
                <a:ext uri="{FF2B5EF4-FFF2-40B4-BE49-F238E27FC236}">
                  <a16:creationId xmlns:a16="http://schemas.microsoft.com/office/drawing/2014/main" id="{1ECA2454-3815-4CC8-B746-2481899D2DD8}"/>
                </a:ext>
              </a:extLst>
            </xdr:cNvPr>
            <xdr:cNvCxnSpPr/>
          </xdr:nvCxnSpPr>
          <xdr:spPr>
            <a:xfrm>
              <a:off x="5935663" y="14384336"/>
              <a:ext cx="0" cy="1397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6" name="Straight Connector 365">
              <a:extLst>
                <a:ext uri="{FF2B5EF4-FFF2-40B4-BE49-F238E27FC236}">
                  <a16:creationId xmlns:a16="http://schemas.microsoft.com/office/drawing/2014/main" id="{F1483221-7ECD-B161-CAAC-8962490DD429}"/>
                </a:ext>
              </a:extLst>
            </xdr:cNvPr>
            <xdr:cNvCxnSpPr/>
          </xdr:nvCxnSpPr>
          <xdr:spPr>
            <a:xfrm flipV="1">
              <a:off x="5878526" y="13666797"/>
              <a:ext cx="1443029" cy="138270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8" name="Straight Connector 367">
              <a:extLst>
                <a:ext uri="{FF2B5EF4-FFF2-40B4-BE49-F238E27FC236}">
                  <a16:creationId xmlns:a16="http://schemas.microsoft.com/office/drawing/2014/main" id="{66548256-704F-85B6-F4C0-E894C92DE992}"/>
                </a:ext>
              </a:extLst>
            </xdr:cNvPr>
            <xdr:cNvCxnSpPr/>
          </xdr:nvCxnSpPr>
          <xdr:spPr>
            <a:xfrm flipH="1" flipV="1">
              <a:off x="7000338" y="13476548"/>
              <a:ext cx="315257" cy="30255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1" name="Straight Connector 370">
              <a:extLst>
                <a:ext uri="{FF2B5EF4-FFF2-40B4-BE49-F238E27FC236}">
                  <a16:creationId xmlns:a16="http://schemas.microsoft.com/office/drawing/2014/main" id="{7114FC32-6E08-141D-52FE-30645603D501}"/>
                </a:ext>
              </a:extLst>
            </xdr:cNvPr>
            <xdr:cNvCxnSpPr/>
          </xdr:nvCxnSpPr>
          <xdr:spPr>
            <a:xfrm>
              <a:off x="7264400" y="13666788"/>
              <a:ext cx="0" cy="12065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2" name="Straight Connector 371">
              <a:extLst>
                <a:ext uri="{FF2B5EF4-FFF2-40B4-BE49-F238E27FC236}">
                  <a16:creationId xmlns:a16="http://schemas.microsoft.com/office/drawing/2014/main" id="{1412F1B1-4CB6-4DF1-985A-96920D7124C0}"/>
                </a:ext>
              </a:extLst>
            </xdr:cNvPr>
            <xdr:cNvCxnSpPr/>
          </xdr:nvCxnSpPr>
          <xdr:spPr>
            <a:xfrm flipH="1" flipV="1">
              <a:off x="5665251" y="14767185"/>
              <a:ext cx="315257" cy="30255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3" name="Straight Connector 372">
              <a:extLst>
                <a:ext uri="{FF2B5EF4-FFF2-40B4-BE49-F238E27FC236}">
                  <a16:creationId xmlns:a16="http://schemas.microsoft.com/office/drawing/2014/main" id="{91E680A3-4A24-4EF3-B8C4-62D252FAB266}"/>
                </a:ext>
              </a:extLst>
            </xdr:cNvPr>
            <xdr:cNvCxnSpPr/>
          </xdr:nvCxnSpPr>
          <xdr:spPr>
            <a:xfrm>
              <a:off x="5921375" y="14952662"/>
              <a:ext cx="0" cy="12065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375" name="Group 374">
              <a:extLst>
                <a:ext uri="{FF2B5EF4-FFF2-40B4-BE49-F238E27FC236}">
                  <a16:creationId xmlns:a16="http://schemas.microsoft.com/office/drawing/2014/main" id="{D847C656-5B6F-40A3-93CF-A5275884CCAC}"/>
                </a:ext>
              </a:extLst>
            </xdr:cNvPr>
            <xdr:cNvGrpSpPr/>
          </xdr:nvGrpSpPr>
          <xdr:grpSpPr>
            <a:xfrm>
              <a:off x="1774825" y="12130088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376" name="Oval 375">
                <a:extLst>
                  <a:ext uri="{FF2B5EF4-FFF2-40B4-BE49-F238E27FC236}">
                    <a16:creationId xmlns:a16="http://schemas.microsoft.com/office/drawing/2014/main" id="{CAFE1EED-DF10-C6F3-5A6B-D9DA3E0884DF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377" name="Straight Connector 376">
                <a:extLst>
                  <a:ext uri="{FF2B5EF4-FFF2-40B4-BE49-F238E27FC236}">
                    <a16:creationId xmlns:a16="http://schemas.microsoft.com/office/drawing/2014/main" id="{8CECA1C0-F19E-562C-3BF3-7C19C898FB28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78" name="Straight Connector 377">
                <a:extLst>
                  <a:ext uri="{FF2B5EF4-FFF2-40B4-BE49-F238E27FC236}">
                    <a16:creationId xmlns:a16="http://schemas.microsoft.com/office/drawing/2014/main" id="{F130DF81-43B5-6B8A-912A-B588A28579BA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79" name="Group 378">
              <a:extLst>
                <a:ext uri="{FF2B5EF4-FFF2-40B4-BE49-F238E27FC236}">
                  <a16:creationId xmlns:a16="http://schemas.microsoft.com/office/drawing/2014/main" id="{1ACEF7BC-60C5-4D08-BE22-5476495660A2}"/>
                </a:ext>
              </a:extLst>
            </xdr:cNvPr>
            <xdr:cNvGrpSpPr/>
          </xdr:nvGrpSpPr>
          <xdr:grpSpPr>
            <a:xfrm>
              <a:off x="1609725" y="15901988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380" name="Oval 379">
                <a:extLst>
                  <a:ext uri="{FF2B5EF4-FFF2-40B4-BE49-F238E27FC236}">
                    <a16:creationId xmlns:a16="http://schemas.microsoft.com/office/drawing/2014/main" id="{FC1C9931-0157-B17F-21A2-F732D5FFD11F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381" name="Straight Connector 380">
                <a:extLst>
                  <a:ext uri="{FF2B5EF4-FFF2-40B4-BE49-F238E27FC236}">
                    <a16:creationId xmlns:a16="http://schemas.microsoft.com/office/drawing/2014/main" id="{1743C83F-03A4-B1FE-1AC4-235C74FF5529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82" name="Straight Connector 381">
                <a:extLst>
                  <a:ext uri="{FF2B5EF4-FFF2-40B4-BE49-F238E27FC236}">
                    <a16:creationId xmlns:a16="http://schemas.microsoft.com/office/drawing/2014/main" id="{7955010D-E993-B89B-E13E-CB213CC22ED4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83" name="Group 382">
              <a:extLst>
                <a:ext uri="{FF2B5EF4-FFF2-40B4-BE49-F238E27FC236}">
                  <a16:creationId xmlns:a16="http://schemas.microsoft.com/office/drawing/2014/main" id="{C68B035A-664F-4A1F-9CBE-6F84D6F7EEBC}"/>
                </a:ext>
              </a:extLst>
            </xdr:cNvPr>
            <xdr:cNvGrpSpPr/>
          </xdr:nvGrpSpPr>
          <xdr:grpSpPr>
            <a:xfrm>
              <a:off x="8048625" y="10872788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384" name="Oval 383">
                <a:extLst>
                  <a:ext uri="{FF2B5EF4-FFF2-40B4-BE49-F238E27FC236}">
                    <a16:creationId xmlns:a16="http://schemas.microsoft.com/office/drawing/2014/main" id="{A63A6CED-2EA6-E40B-2C3E-744172F17BD6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385" name="Straight Connector 384">
                <a:extLst>
                  <a:ext uri="{FF2B5EF4-FFF2-40B4-BE49-F238E27FC236}">
                    <a16:creationId xmlns:a16="http://schemas.microsoft.com/office/drawing/2014/main" id="{373A3E85-D9A6-314E-6852-424E9A9C7765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86" name="Straight Connector 385">
                <a:extLst>
                  <a:ext uri="{FF2B5EF4-FFF2-40B4-BE49-F238E27FC236}">
                    <a16:creationId xmlns:a16="http://schemas.microsoft.com/office/drawing/2014/main" id="{D7D038D2-DB52-BE2F-8841-DCBF410D4B42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88" name="Group 387">
              <a:extLst>
                <a:ext uri="{FF2B5EF4-FFF2-40B4-BE49-F238E27FC236}">
                  <a16:creationId xmlns:a16="http://schemas.microsoft.com/office/drawing/2014/main" id="{8242AEBC-8D9A-4AD8-9C9B-30063644BCF3}"/>
                </a:ext>
              </a:extLst>
            </xdr:cNvPr>
            <xdr:cNvGrpSpPr/>
          </xdr:nvGrpSpPr>
          <xdr:grpSpPr>
            <a:xfrm>
              <a:off x="5407025" y="10872788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389" name="Oval 388">
                <a:extLst>
                  <a:ext uri="{FF2B5EF4-FFF2-40B4-BE49-F238E27FC236}">
                    <a16:creationId xmlns:a16="http://schemas.microsoft.com/office/drawing/2014/main" id="{0D9F5247-ECE7-207A-3486-473829524EFF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390" name="Straight Connector 389">
                <a:extLst>
                  <a:ext uri="{FF2B5EF4-FFF2-40B4-BE49-F238E27FC236}">
                    <a16:creationId xmlns:a16="http://schemas.microsoft.com/office/drawing/2014/main" id="{C0C944D9-4853-04AA-1E16-22B8CB7EED3F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91" name="Straight Connector 390">
                <a:extLst>
                  <a:ext uri="{FF2B5EF4-FFF2-40B4-BE49-F238E27FC236}">
                    <a16:creationId xmlns:a16="http://schemas.microsoft.com/office/drawing/2014/main" id="{675CA1BE-8401-D3EF-2091-A94D52FB14E4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93" name="Group 392">
              <a:extLst>
                <a:ext uri="{FF2B5EF4-FFF2-40B4-BE49-F238E27FC236}">
                  <a16:creationId xmlns:a16="http://schemas.microsoft.com/office/drawing/2014/main" id="{3BDD0858-760F-4DBA-9D84-F3DB48F7C5A2}"/>
                </a:ext>
              </a:extLst>
            </xdr:cNvPr>
            <xdr:cNvGrpSpPr/>
          </xdr:nvGrpSpPr>
          <xdr:grpSpPr>
            <a:xfrm>
              <a:off x="2641600" y="18835688"/>
              <a:ext cx="322263" cy="284162"/>
              <a:chOff x="4819650" y="10625138"/>
              <a:chExt cx="319088" cy="290512"/>
            </a:xfrm>
          </xdr:grpSpPr>
          <xdr:sp macro="" textlink="">
            <xdr:nvSpPr>
              <xdr:cNvPr id="394" name="Oval 393">
                <a:extLst>
                  <a:ext uri="{FF2B5EF4-FFF2-40B4-BE49-F238E27FC236}">
                    <a16:creationId xmlns:a16="http://schemas.microsoft.com/office/drawing/2014/main" id="{86E314E3-6B34-A109-D1D1-8C385559B6D4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395" name="Straight Connector 394">
                <a:extLst>
                  <a:ext uri="{FF2B5EF4-FFF2-40B4-BE49-F238E27FC236}">
                    <a16:creationId xmlns:a16="http://schemas.microsoft.com/office/drawing/2014/main" id="{70B2AAE2-A5F9-66F9-F015-78ADFDFE106E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396" name="Straight Connector 395">
                <a:extLst>
                  <a:ext uri="{FF2B5EF4-FFF2-40B4-BE49-F238E27FC236}">
                    <a16:creationId xmlns:a16="http://schemas.microsoft.com/office/drawing/2014/main" id="{2422EBFC-30E6-132F-36B3-3C9E92EF5643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397" name="Group 396">
              <a:extLst>
                <a:ext uri="{FF2B5EF4-FFF2-40B4-BE49-F238E27FC236}">
                  <a16:creationId xmlns:a16="http://schemas.microsoft.com/office/drawing/2014/main" id="{22C00461-EA08-4E59-A522-4E6F14096C0A}"/>
                </a:ext>
              </a:extLst>
            </xdr:cNvPr>
            <xdr:cNvGrpSpPr/>
          </xdr:nvGrpSpPr>
          <xdr:grpSpPr>
            <a:xfrm>
              <a:off x="8048625" y="18695988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398" name="Oval 397">
                <a:extLst>
                  <a:ext uri="{FF2B5EF4-FFF2-40B4-BE49-F238E27FC236}">
                    <a16:creationId xmlns:a16="http://schemas.microsoft.com/office/drawing/2014/main" id="{55256C67-5BA7-40E7-3E49-94A9F63C4CF0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399" name="Straight Connector 398">
                <a:extLst>
                  <a:ext uri="{FF2B5EF4-FFF2-40B4-BE49-F238E27FC236}">
                    <a16:creationId xmlns:a16="http://schemas.microsoft.com/office/drawing/2014/main" id="{A5FEDD57-C3E6-1FA4-3386-FC038783BF16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00" name="Straight Connector 399">
                <a:extLst>
                  <a:ext uri="{FF2B5EF4-FFF2-40B4-BE49-F238E27FC236}">
                    <a16:creationId xmlns:a16="http://schemas.microsoft.com/office/drawing/2014/main" id="{F185536E-E075-E4EB-0339-A8C1D60075BC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01" name="Group 400">
              <a:extLst>
                <a:ext uri="{FF2B5EF4-FFF2-40B4-BE49-F238E27FC236}">
                  <a16:creationId xmlns:a16="http://schemas.microsoft.com/office/drawing/2014/main" id="{F16230F1-BA09-4C4D-8569-A37F498F2AF1}"/>
                </a:ext>
              </a:extLst>
            </xdr:cNvPr>
            <xdr:cNvGrpSpPr/>
          </xdr:nvGrpSpPr>
          <xdr:grpSpPr>
            <a:xfrm>
              <a:off x="3378200" y="13898563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402" name="Oval 401">
                <a:extLst>
                  <a:ext uri="{FF2B5EF4-FFF2-40B4-BE49-F238E27FC236}">
                    <a16:creationId xmlns:a16="http://schemas.microsoft.com/office/drawing/2014/main" id="{1349E150-41EF-E744-9F82-872441A9CD2F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403" name="Straight Connector 402">
                <a:extLst>
                  <a:ext uri="{FF2B5EF4-FFF2-40B4-BE49-F238E27FC236}">
                    <a16:creationId xmlns:a16="http://schemas.microsoft.com/office/drawing/2014/main" id="{EA22102D-7F11-5BB5-CAF0-4241686A62D7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04" name="Straight Connector 403">
                <a:extLst>
                  <a:ext uri="{FF2B5EF4-FFF2-40B4-BE49-F238E27FC236}">
                    <a16:creationId xmlns:a16="http://schemas.microsoft.com/office/drawing/2014/main" id="{9689D10F-D923-FB09-7229-BF0FBA03ACC9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05" name="Group 404">
              <a:extLst>
                <a:ext uri="{FF2B5EF4-FFF2-40B4-BE49-F238E27FC236}">
                  <a16:creationId xmlns:a16="http://schemas.microsoft.com/office/drawing/2014/main" id="{FEFE89E9-BEB7-4FF2-A2EF-57E8C67D5CE3}"/>
                </a:ext>
              </a:extLst>
            </xdr:cNvPr>
            <xdr:cNvGrpSpPr/>
          </xdr:nvGrpSpPr>
          <xdr:grpSpPr>
            <a:xfrm>
              <a:off x="4533900" y="13898563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406" name="Oval 405">
                <a:extLst>
                  <a:ext uri="{FF2B5EF4-FFF2-40B4-BE49-F238E27FC236}">
                    <a16:creationId xmlns:a16="http://schemas.microsoft.com/office/drawing/2014/main" id="{65CBBEDE-0DE1-79F6-3947-A2ED8EB03EAE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407" name="Straight Connector 406">
                <a:extLst>
                  <a:ext uri="{FF2B5EF4-FFF2-40B4-BE49-F238E27FC236}">
                    <a16:creationId xmlns:a16="http://schemas.microsoft.com/office/drawing/2014/main" id="{5ACE6A6D-DDB2-6CE6-E0CC-0FEE5EECD033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08" name="Straight Connector 407">
                <a:extLst>
                  <a:ext uri="{FF2B5EF4-FFF2-40B4-BE49-F238E27FC236}">
                    <a16:creationId xmlns:a16="http://schemas.microsoft.com/office/drawing/2014/main" id="{5A3EAD15-B041-BFE1-93B6-E44BAC44CAF5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10" name="Group 409">
              <a:extLst>
                <a:ext uri="{FF2B5EF4-FFF2-40B4-BE49-F238E27FC236}">
                  <a16:creationId xmlns:a16="http://schemas.microsoft.com/office/drawing/2014/main" id="{82F69ABE-D567-4A68-BA86-A60540A8EB66}"/>
                </a:ext>
              </a:extLst>
            </xdr:cNvPr>
            <xdr:cNvGrpSpPr/>
          </xdr:nvGrpSpPr>
          <xdr:grpSpPr>
            <a:xfrm>
              <a:off x="5029200" y="16413163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411" name="Oval 410">
                <a:extLst>
                  <a:ext uri="{FF2B5EF4-FFF2-40B4-BE49-F238E27FC236}">
                    <a16:creationId xmlns:a16="http://schemas.microsoft.com/office/drawing/2014/main" id="{FAA1AC57-D5B8-7187-8662-3FD9D6D607BF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412" name="Straight Connector 411">
                <a:extLst>
                  <a:ext uri="{FF2B5EF4-FFF2-40B4-BE49-F238E27FC236}">
                    <a16:creationId xmlns:a16="http://schemas.microsoft.com/office/drawing/2014/main" id="{9035D241-82AB-E67B-8FC9-63E9C02FC788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3" name="Straight Connector 412">
                <a:extLst>
                  <a:ext uri="{FF2B5EF4-FFF2-40B4-BE49-F238E27FC236}">
                    <a16:creationId xmlns:a16="http://schemas.microsoft.com/office/drawing/2014/main" id="{773A8799-3511-A674-520C-AFFC0F0AE99C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14" name="Group 413">
              <a:extLst>
                <a:ext uri="{FF2B5EF4-FFF2-40B4-BE49-F238E27FC236}">
                  <a16:creationId xmlns:a16="http://schemas.microsoft.com/office/drawing/2014/main" id="{FFDF2A1B-9B9F-48C4-97A0-78FE37A35B7D}"/>
                </a:ext>
              </a:extLst>
            </xdr:cNvPr>
            <xdr:cNvGrpSpPr/>
          </xdr:nvGrpSpPr>
          <xdr:grpSpPr>
            <a:xfrm>
              <a:off x="5029200" y="14597063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415" name="Oval 414">
                <a:extLst>
                  <a:ext uri="{FF2B5EF4-FFF2-40B4-BE49-F238E27FC236}">
                    <a16:creationId xmlns:a16="http://schemas.microsoft.com/office/drawing/2014/main" id="{E86761DD-57B3-8823-16E8-DCDC3FC1759C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416" name="Straight Connector 415">
                <a:extLst>
                  <a:ext uri="{FF2B5EF4-FFF2-40B4-BE49-F238E27FC236}">
                    <a16:creationId xmlns:a16="http://schemas.microsoft.com/office/drawing/2014/main" id="{17E6FBC1-4C0F-7C2A-10C2-B16DA9C719EA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17" name="Straight Connector 416">
                <a:extLst>
                  <a:ext uri="{FF2B5EF4-FFF2-40B4-BE49-F238E27FC236}">
                    <a16:creationId xmlns:a16="http://schemas.microsoft.com/office/drawing/2014/main" id="{68E9E46C-BA54-1034-316D-AA97E2B10AA8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18" name="Group 417">
              <a:extLst>
                <a:ext uri="{FF2B5EF4-FFF2-40B4-BE49-F238E27FC236}">
                  <a16:creationId xmlns:a16="http://schemas.microsoft.com/office/drawing/2014/main" id="{C35DFBA4-48B7-4A36-AEA9-B2292EAACE12}"/>
                </a:ext>
              </a:extLst>
            </xdr:cNvPr>
            <xdr:cNvGrpSpPr/>
          </xdr:nvGrpSpPr>
          <xdr:grpSpPr>
            <a:xfrm>
              <a:off x="6515100" y="11942763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419" name="Oval 418">
                <a:extLst>
                  <a:ext uri="{FF2B5EF4-FFF2-40B4-BE49-F238E27FC236}">
                    <a16:creationId xmlns:a16="http://schemas.microsoft.com/office/drawing/2014/main" id="{CAFB3F67-1A49-10C6-AA7C-E8C6DA5A4885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420" name="Straight Connector 419">
                <a:extLst>
                  <a:ext uri="{FF2B5EF4-FFF2-40B4-BE49-F238E27FC236}">
                    <a16:creationId xmlns:a16="http://schemas.microsoft.com/office/drawing/2014/main" id="{EA234524-FBEC-B5D0-CEE1-A2B3A2D8B64D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1" name="Straight Connector 420">
                <a:extLst>
                  <a:ext uri="{FF2B5EF4-FFF2-40B4-BE49-F238E27FC236}">
                    <a16:creationId xmlns:a16="http://schemas.microsoft.com/office/drawing/2014/main" id="{BA3DC795-75A1-629F-129F-497CD298B7CA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426" name="Group 425">
              <a:extLst>
                <a:ext uri="{FF2B5EF4-FFF2-40B4-BE49-F238E27FC236}">
                  <a16:creationId xmlns:a16="http://schemas.microsoft.com/office/drawing/2014/main" id="{C407B30B-AF87-4217-9028-387D4F0B217D}"/>
                </a:ext>
              </a:extLst>
            </xdr:cNvPr>
            <xdr:cNvGrpSpPr/>
          </xdr:nvGrpSpPr>
          <xdr:grpSpPr>
            <a:xfrm>
              <a:off x="6515100" y="13200063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427" name="Oval 426">
                <a:extLst>
                  <a:ext uri="{FF2B5EF4-FFF2-40B4-BE49-F238E27FC236}">
                    <a16:creationId xmlns:a16="http://schemas.microsoft.com/office/drawing/2014/main" id="{F39C87CF-157F-F8CC-5BED-A76F2E0607AA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428" name="Straight Connector 427">
                <a:extLst>
                  <a:ext uri="{FF2B5EF4-FFF2-40B4-BE49-F238E27FC236}">
                    <a16:creationId xmlns:a16="http://schemas.microsoft.com/office/drawing/2014/main" id="{D9CB19FF-E5E2-9317-DCCE-E3913177908A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9" name="Straight Connector 428">
                <a:extLst>
                  <a:ext uri="{FF2B5EF4-FFF2-40B4-BE49-F238E27FC236}">
                    <a16:creationId xmlns:a16="http://schemas.microsoft.com/office/drawing/2014/main" id="{4F5CC491-1CCF-C7AF-3595-07ED1CACF826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4</xdr:col>
      <xdr:colOff>0</xdr:colOff>
      <xdr:row>2</xdr:row>
      <xdr:rowOff>76201</xdr:rowOff>
    </xdr:from>
    <xdr:to>
      <xdr:col>7</xdr:col>
      <xdr:colOff>57150</xdr:colOff>
      <xdr:row>5</xdr:row>
      <xdr:rowOff>71438</xdr:rowOff>
    </xdr:to>
    <xdr:grpSp>
      <xdr:nvGrpSpPr>
        <xdr:cNvPr id="441" name="Group 440">
          <a:extLst>
            <a:ext uri="{FF2B5EF4-FFF2-40B4-BE49-F238E27FC236}">
              <a16:creationId xmlns:a16="http://schemas.microsoft.com/office/drawing/2014/main" id="{93D69D5C-B58A-4E8C-C139-355556733899}"/>
            </a:ext>
          </a:extLst>
        </xdr:cNvPr>
        <xdr:cNvGrpSpPr/>
      </xdr:nvGrpSpPr>
      <xdr:grpSpPr>
        <a:xfrm>
          <a:off x="647700" y="800101"/>
          <a:ext cx="542925" cy="423862"/>
          <a:chOff x="647700" y="800101"/>
          <a:chExt cx="542925" cy="423862"/>
        </a:xfrm>
      </xdr:grpSpPr>
      <xdr:cxnSp macro="">
        <xdr:nvCxnSpPr>
          <xdr:cNvPr id="433" name="Straight Connector 432">
            <a:extLst>
              <a:ext uri="{FF2B5EF4-FFF2-40B4-BE49-F238E27FC236}">
                <a16:creationId xmlns:a16="http://schemas.microsoft.com/office/drawing/2014/main" id="{54E6C723-ACB4-5772-27FC-155DCC2A610A}"/>
              </a:ext>
            </a:extLst>
          </xdr:cNvPr>
          <xdr:cNvCxnSpPr/>
        </xdr:nvCxnSpPr>
        <xdr:spPr>
          <a:xfrm>
            <a:off x="647700" y="115252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5" name="Straight Connector 434">
            <a:extLst>
              <a:ext uri="{FF2B5EF4-FFF2-40B4-BE49-F238E27FC236}">
                <a16:creationId xmlns:a16="http://schemas.microsoft.com/office/drawing/2014/main" id="{9D13B439-9498-F412-C986-487AB9A3F413}"/>
              </a:ext>
            </a:extLst>
          </xdr:cNvPr>
          <xdr:cNvCxnSpPr/>
        </xdr:nvCxnSpPr>
        <xdr:spPr>
          <a:xfrm flipV="1">
            <a:off x="647700" y="80010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7" name="Arc 436">
            <a:extLst>
              <a:ext uri="{FF2B5EF4-FFF2-40B4-BE49-F238E27FC236}">
                <a16:creationId xmlns:a16="http://schemas.microsoft.com/office/drawing/2014/main" id="{F7C11CDB-980A-7418-91FC-91B3BB3BEC2A}"/>
              </a:ext>
            </a:extLst>
          </xdr:cNvPr>
          <xdr:cNvSpPr/>
        </xdr:nvSpPr>
        <xdr:spPr>
          <a:xfrm rot="1626782">
            <a:off x="714375" y="95726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4</xdr:col>
      <xdr:colOff>0</xdr:colOff>
      <xdr:row>153</xdr:row>
      <xdr:rowOff>76201</xdr:rowOff>
    </xdr:from>
    <xdr:to>
      <xdr:col>7</xdr:col>
      <xdr:colOff>57150</xdr:colOff>
      <xdr:row>156</xdr:row>
      <xdr:rowOff>71438</xdr:rowOff>
    </xdr:to>
    <xdr:grpSp>
      <xdr:nvGrpSpPr>
        <xdr:cNvPr id="442" name="Group 441">
          <a:extLst>
            <a:ext uri="{FF2B5EF4-FFF2-40B4-BE49-F238E27FC236}">
              <a16:creationId xmlns:a16="http://schemas.microsoft.com/office/drawing/2014/main" id="{1CDFB8C9-1179-789E-B68C-C397D9203F19}"/>
            </a:ext>
          </a:extLst>
        </xdr:cNvPr>
        <xdr:cNvGrpSpPr/>
      </xdr:nvGrpSpPr>
      <xdr:grpSpPr>
        <a:xfrm>
          <a:off x="647700" y="23717251"/>
          <a:ext cx="542925" cy="423862"/>
          <a:chOff x="647700" y="9963151"/>
          <a:chExt cx="542925" cy="423862"/>
        </a:xfrm>
      </xdr:grpSpPr>
      <xdr:cxnSp macro="">
        <xdr:nvCxnSpPr>
          <xdr:cNvPr id="438" name="Straight Connector 437">
            <a:extLst>
              <a:ext uri="{FF2B5EF4-FFF2-40B4-BE49-F238E27FC236}">
                <a16:creationId xmlns:a16="http://schemas.microsoft.com/office/drawing/2014/main" id="{9B9612D9-6AB1-4581-9D6B-16BDBA6A5700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9" name="Straight Connector 438">
            <a:extLst>
              <a:ext uri="{FF2B5EF4-FFF2-40B4-BE49-F238E27FC236}">
                <a16:creationId xmlns:a16="http://schemas.microsoft.com/office/drawing/2014/main" id="{50C7CF2E-89BA-4B98-A61C-A5DC3B509C7D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0" name="Arc 439">
            <a:extLst>
              <a:ext uri="{FF2B5EF4-FFF2-40B4-BE49-F238E27FC236}">
                <a16:creationId xmlns:a16="http://schemas.microsoft.com/office/drawing/2014/main" id="{2921FCED-4F45-4589-8A2F-04D09F451989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19</xdr:col>
      <xdr:colOff>123825</xdr:colOff>
      <xdr:row>228</xdr:row>
      <xdr:rowOff>138113</xdr:rowOff>
    </xdr:from>
    <xdr:to>
      <xdr:col>21</xdr:col>
      <xdr:colOff>119063</xdr:colOff>
      <xdr:row>231</xdr:row>
      <xdr:rowOff>0</xdr:rowOff>
    </xdr:to>
    <xdr:grpSp>
      <xdr:nvGrpSpPr>
        <xdr:cNvPr id="568" name="Group 567">
          <a:extLst>
            <a:ext uri="{FF2B5EF4-FFF2-40B4-BE49-F238E27FC236}">
              <a16:creationId xmlns:a16="http://schemas.microsoft.com/office/drawing/2014/main" id="{9C71DFE9-CA4E-4423-B81D-FB3DA8BBB0E5}"/>
            </a:ext>
          </a:extLst>
        </xdr:cNvPr>
        <xdr:cNvGrpSpPr/>
      </xdr:nvGrpSpPr>
      <xdr:grpSpPr>
        <a:xfrm>
          <a:off x="3200400" y="34942463"/>
          <a:ext cx="319088" cy="290512"/>
          <a:chOff x="4819650" y="10625138"/>
          <a:chExt cx="319088" cy="290512"/>
        </a:xfrm>
      </xdr:grpSpPr>
      <xdr:sp macro="" textlink="">
        <xdr:nvSpPr>
          <xdr:cNvPr id="569" name="Oval 568">
            <a:extLst>
              <a:ext uri="{FF2B5EF4-FFF2-40B4-BE49-F238E27FC236}">
                <a16:creationId xmlns:a16="http://schemas.microsoft.com/office/drawing/2014/main" id="{9FA6D0C0-2C07-EAF2-E0E5-84F67F4238ED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570" name="Straight Connector 569">
            <a:extLst>
              <a:ext uri="{FF2B5EF4-FFF2-40B4-BE49-F238E27FC236}">
                <a16:creationId xmlns:a16="http://schemas.microsoft.com/office/drawing/2014/main" id="{281ADE36-71EA-C66B-CBA1-337496F202C7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1" name="Straight Connector 570">
            <a:extLst>
              <a:ext uri="{FF2B5EF4-FFF2-40B4-BE49-F238E27FC236}">
                <a16:creationId xmlns:a16="http://schemas.microsoft.com/office/drawing/2014/main" id="{B59E5C5E-D741-4512-C9F9-BFD9369B3BEC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227</xdr:row>
      <xdr:rowOff>76201</xdr:rowOff>
    </xdr:from>
    <xdr:to>
      <xdr:col>7</xdr:col>
      <xdr:colOff>57150</xdr:colOff>
      <xdr:row>230</xdr:row>
      <xdr:rowOff>71438</xdr:rowOff>
    </xdr:to>
    <xdr:grpSp>
      <xdr:nvGrpSpPr>
        <xdr:cNvPr id="572" name="Group 571">
          <a:extLst>
            <a:ext uri="{FF2B5EF4-FFF2-40B4-BE49-F238E27FC236}">
              <a16:creationId xmlns:a16="http://schemas.microsoft.com/office/drawing/2014/main" id="{3F126E3D-0359-48F1-A525-E7F5BDB46F67}"/>
            </a:ext>
          </a:extLst>
        </xdr:cNvPr>
        <xdr:cNvGrpSpPr/>
      </xdr:nvGrpSpPr>
      <xdr:grpSpPr>
        <a:xfrm>
          <a:off x="647700" y="34737676"/>
          <a:ext cx="542925" cy="423862"/>
          <a:chOff x="647700" y="9963151"/>
          <a:chExt cx="542925" cy="423862"/>
        </a:xfrm>
      </xdr:grpSpPr>
      <xdr:cxnSp macro="">
        <xdr:nvCxnSpPr>
          <xdr:cNvPr id="573" name="Straight Connector 572">
            <a:extLst>
              <a:ext uri="{FF2B5EF4-FFF2-40B4-BE49-F238E27FC236}">
                <a16:creationId xmlns:a16="http://schemas.microsoft.com/office/drawing/2014/main" id="{C4255F30-359E-9F0D-287D-EDF9C6B85017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4" name="Straight Connector 573">
            <a:extLst>
              <a:ext uri="{FF2B5EF4-FFF2-40B4-BE49-F238E27FC236}">
                <a16:creationId xmlns:a16="http://schemas.microsoft.com/office/drawing/2014/main" id="{10766DC5-8D10-A2A7-54AE-9415720D9A1B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75" name="Arc 574">
            <a:extLst>
              <a:ext uri="{FF2B5EF4-FFF2-40B4-BE49-F238E27FC236}">
                <a16:creationId xmlns:a16="http://schemas.microsoft.com/office/drawing/2014/main" id="{9D1DEC3C-13FC-C670-E973-41C0A77CE807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3</xdr:col>
      <xdr:colOff>90477</xdr:colOff>
      <xdr:row>231</xdr:row>
      <xdr:rowOff>61913</xdr:rowOff>
    </xdr:from>
    <xdr:to>
      <xdr:col>54</xdr:col>
      <xdr:colOff>76200</xdr:colOff>
      <xdr:row>274</xdr:row>
      <xdr:rowOff>76208</xdr:rowOff>
    </xdr:to>
    <xdr:grpSp>
      <xdr:nvGrpSpPr>
        <xdr:cNvPr id="190" name="Group 189">
          <a:extLst>
            <a:ext uri="{FF2B5EF4-FFF2-40B4-BE49-F238E27FC236}">
              <a16:creationId xmlns:a16="http://schemas.microsoft.com/office/drawing/2014/main" id="{757B1BD7-E22F-383F-18D0-BCBBF48B9C45}"/>
            </a:ext>
          </a:extLst>
        </xdr:cNvPr>
        <xdr:cNvGrpSpPr/>
      </xdr:nvGrpSpPr>
      <xdr:grpSpPr>
        <a:xfrm>
          <a:off x="576252" y="35294888"/>
          <a:ext cx="8243898" cy="6157920"/>
          <a:chOff x="585777" y="21118513"/>
          <a:chExt cx="8405823" cy="6021395"/>
        </a:xfrm>
      </xdr:grpSpPr>
      <xdr:sp macro="" textlink="">
        <xdr:nvSpPr>
          <xdr:cNvPr id="29" name="Freeform: Shape 28">
            <a:extLst>
              <a:ext uri="{FF2B5EF4-FFF2-40B4-BE49-F238E27FC236}">
                <a16:creationId xmlns:a16="http://schemas.microsoft.com/office/drawing/2014/main" id="{CCE5C12D-815D-20D3-741F-46D0F5A8EA22}"/>
              </a:ext>
            </a:extLst>
          </xdr:cNvPr>
          <xdr:cNvSpPr/>
        </xdr:nvSpPr>
        <xdr:spPr>
          <a:xfrm>
            <a:off x="1387475" y="21904325"/>
            <a:ext cx="6689725" cy="4518025"/>
          </a:xfrm>
          <a:custGeom>
            <a:avLst/>
            <a:gdLst>
              <a:gd name="connsiteX0" fmla="*/ 4629150 w 6562725"/>
              <a:gd name="connsiteY0" fmla="*/ 4619625 h 4619625"/>
              <a:gd name="connsiteX1" fmla="*/ 6562725 w 6562725"/>
              <a:gd name="connsiteY1" fmla="*/ 4619625 h 4619625"/>
              <a:gd name="connsiteX2" fmla="*/ 6562725 w 6562725"/>
              <a:gd name="connsiteY2" fmla="*/ 0 h 4619625"/>
              <a:gd name="connsiteX3" fmla="*/ 0 w 6562725"/>
              <a:gd name="connsiteY3" fmla="*/ 0 h 4619625"/>
              <a:gd name="connsiteX4" fmla="*/ 0 w 6562725"/>
              <a:gd name="connsiteY4" fmla="*/ 4619625 h 4619625"/>
              <a:gd name="connsiteX5" fmla="*/ 1162050 w 6562725"/>
              <a:gd name="connsiteY5" fmla="*/ 4619625 h 4619625"/>
              <a:gd name="connsiteX6" fmla="*/ 1162050 w 6562725"/>
              <a:gd name="connsiteY6" fmla="*/ 3848100 h 4619625"/>
              <a:gd name="connsiteX7" fmla="*/ 4629150 w 6562725"/>
              <a:gd name="connsiteY7" fmla="*/ 3848100 h 4619625"/>
              <a:gd name="connsiteX8" fmla="*/ 4629150 w 6562725"/>
              <a:gd name="connsiteY8" fmla="*/ 4619625 h 46196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562725" h="4619625">
                <a:moveTo>
                  <a:pt x="4629150" y="4619625"/>
                </a:moveTo>
                <a:lnTo>
                  <a:pt x="6562725" y="4619625"/>
                </a:lnTo>
                <a:lnTo>
                  <a:pt x="6562725" y="0"/>
                </a:lnTo>
                <a:lnTo>
                  <a:pt x="0" y="0"/>
                </a:lnTo>
                <a:lnTo>
                  <a:pt x="0" y="4619625"/>
                </a:lnTo>
                <a:lnTo>
                  <a:pt x="1162050" y="4619625"/>
                </a:lnTo>
                <a:lnTo>
                  <a:pt x="1162050" y="3848100"/>
                </a:lnTo>
                <a:lnTo>
                  <a:pt x="4629150" y="3848100"/>
                </a:lnTo>
                <a:lnTo>
                  <a:pt x="4629150" y="4619625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643" name="Group 642">
            <a:extLst>
              <a:ext uri="{FF2B5EF4-FFF2-40B4-BE49-F238E27FC236}">
                <a16:creationId xmlns:a16="http://schemas.microsoft.com/office/drawing/2014/main" id="{F294CEC1-E217-D8E3-9409-4C5B6A365817}"/>
              </a:ext>
            </a:extLst>
          </xdr:cNvPr>
          <xdr:cNvGrpSpPr/>
        </xdr:nvGrpSpPr>
        <xdr:grpSpPr>
          <a:xfrm>
            <a:off x="585777" y="21118513"/>
            <a:ext cx="8405823" cy="6021395"/>
            <a:chOff x="576252" y="21540788"/>
            <a:chExt cx="8243898" cy="6157920"/>
          </a:xfrm>
        </xdr:grpSpPr>
        <xdr:pic>
          <xdr:nvPicPr>
            <xdr:cNvPr id="443" name="Picture 442">
              <a:extLst>
                <a:ext uri="{FF2B5EF4-FFF2-40B4-BE49-F238E27FC236}">
                  <a16:creationId xmlns:a16="http://schemas.microsoft.com/office/drawing/2014/main" id="{45D9A084-6FB2-4C13-1C44-01B99B4EA443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9796" t="25179" r="43862" b="30648"/>
            <a:stretch>
              <a:fillRect/>
            </a:stretch>
          </xdr:blipFill>
          <xdr:spPr bwMode="auto">
            <a:xfrm>
              <a:off x="1257301" y="22182833"/>
              <a:ext cx="6772274" cy="486906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445" name="Straight Connector 444">
              <a:extLst>
                <a:ext uri="{FF2B5EF4-FFF2-40B4-BE49-F238E27FC236}">
                  <a16:creationId xmlns:a16="http://schemas.microsoft.com/office/drawing/2014/main" id="{61057CC2-1EAD-2066-1EA1-B550EF0FEAC8}"/>
                </a:ext>
              </a:extLst>
            </xdr:cNvPr>
            <xdr:cNvCxnSpPr/>
          </xdr:nvCxnSpPr>
          <xdr:spPr>
            <a:xfrm flipV="1">
              <a:off x="1362075" y="21540788"/>
              <a:ext cx="0" cy="766762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7" name="Straight Connector 446">
              <a:extLst>
                <a:ext uri="{FF2B5EF4-FFF2-40B4-BE49-F238E27FC236}">
                  <a16:creationId xmlns:a16="http://schemas.microsoft.com/office/drawing/2014/main" id="{1641CC29-C9F2-454F-303A-21B564C673EA}"/>
                </a:ext>
              </a:extLst>
            </xdr:cNvPr>
            <xdr:cNvCxnSpPr/>
          </xdr:nvCxnSpPr>
          <xdr:spPr>
            <a:xfrm>
              <a:off x="1281114" y="21907500"/>
              <a:ext cx="673417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8" name="Straight Connector 447">
              <a:extLst>
                <a:ext uri="{FF2B5EF4-FFF2-40B4-BE49-F238E27FC236}">
                  <a16:creationId xmlns:a16="http://schemas.microsoft.com/office/drawing/2014/main" id="{5DECA550-323D-44FA-B12C-B09E51FC6EAC}"/>
                </a:ext>
              </a:extLst>
            </xdr:cNvPr>
            <xdr:cNvCxnSpPr/>
          </xdr:nvCxnSpPr>
          <xdr:spPr>
            <a:xfrm flipH="1">
              <a:off x="1323979" y="21869404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0" name="Straight Connector 449">
              <a:extLst>
                <a:ext uri="{FF2B5EF4-FFF2-40B4-BE49-F238E27FC236}">
                  <a16:creationId xmlns:a16="http://schemas.microsoft.com/office/drawing/2014/main" id="{56F506B6-108E-4760-8006-FA98B9F11A59}"/>
                </a:ext>
              </a:extLst>
            </xdr:cNvPr>
            <xdr:cNvCxnSpPr/>
          </xdr:nvCxnSpPr>
          <xdr:spPr>
            <a:xfrm>
              <a:off x="1281114" y="21621748"/>
              <a:ext cx="673417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1" name="Straight Connector 450">
              <a:extLst>
                <a:ext uri="{FF2B5EF4-FFF2-40B4-BE49-F238E27FC236}">
                  <a16:creationId xmlns:a16="http://schemas.microsoft.com/office/drawing/2014/main" id="{39B1125A-65A4-4375-A39A-8F52DE38FF24}"/>
                </a:ext>
              </a:extLst>
            </xdr:cNvPr>
            <xdr:cNvCxnSpPr/>
          </xdr:nvCxnSpPr>
          <xdr:spPr>
            <a:xfrm flipH="1">
              <a:off x="1323979" y="21583652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2" name="Straight Connector 451">
              <a:extLst>
                <a:ext uri="{FF2B5EF4-FFF2-40B4-BE49-F238E27FC236}">
                  <a16:creationId xmlns:a16="http://schemas.microsoft.com/office/drawing/2014/main" id="{E184AEE5-B13F-4719-9138-9376E82E1A5D}"/>
                </a:ext>
              </a:extLst>
            </xdr:cNvPr>
            <xdr:cNvCxnSpPr/>
          </xdr:nvCxnSpPr>
          <xdr:spPr>
            <a:xfrm flipV="1">
              <a:off x="7939090" y="21540788"/>
              <a:ext cx="0" cy="766762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3" name="Straight Connector 452">
              <a:extLst>
                <a:ext uri="{FF2B5EF4-FFF2-40B4-BE49-F238E27FC236}">
                  <a16:creationId xmlns:a16="http://schemas.microsoft.com/office/drawing/2014/main" id="{0B4AF513-05FE-4242-8BB1-8176A70249C1}"/>
                </a:ext>
              </a:extLst>
            </xdr:cNvPr>
            <xdr:cNvCxnSpPr/>
          </xdr:nvCxnSpPr>
          <xdr:spPr>
            <a:xfrm flipH="1">
              <a:off x="7900994" y="21869404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4" name="Straight Connector 453">
              <a:extLst>
                <a:ext uri="{FF2B5EF4-FFF2-40B4-BE49-F238E27FC236}">
                  <a16:creationId xmlns:a16="http://schemas.microsoft.com/office/drawing/2014/main" id="{951DE841-2A9C-45BE-A4B2-1E0322BBE032}"/>
                </a:ext>
              </a:extLst>
            </xdr:cNvPr>
            <xdr:cNvCxnSpPr/>
          </xdr:nvCxnSpPr>
          <xdr:spPr>
            <a:xfrm flipH="1">
              <a:off x="7900994" y="21583652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5" name="Straight Connector 454">
              <a:extLst>
                <a:ext uri="{FF2B5EF4-FFF2-40B4-BE49-F238E27FC236}">
                  <a16:creationId xmlns:a16="http://schemas.microsoft.com/office/drawing/2014/main" id="{73FC8947-ABD1-4E61-90D1-81D239AAFFFD}"/>
                </a:ext>
              </a:extLst>
            </xdr:cNvPr>
            <xdr:cNvCxnSpPr/>
          </xdr:nvCxnSpPr>
          <xdr:spPr>
            <a:xfrm flipV="1">
              <a:off x="3686175" y="21826531"/>
              <a:ext cx="0" cy="47149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6" name="Straight Connector 455">
              <a:extLst>
                <a:ext uri="{FF2B5EF4-FFF2-40B4-BE49-F238E27FC236}">
                  <a16:creationId xmlns:a16="http://schemas.microsoft.com/office/drawing/2014/main" id="{FA5C5CB6-ADF1-49D5-8189-A3254D780908}"/>
                </a:ext>
              </a:extLst>
            </xdr:cNvPr>
            <xdr:cNvCxnSpPr/>
          </xdr:nvCxnSpPr>
          <xdr:spPr>
            <a:xfrm flipH="1">
              <a:off x="3648079" y="21869395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9" name="Straight Connector 458">
              <a:extLst>
                <a:ext uri="{FF2B5EF4-FFF2-40B4-BE49-F238E27FC236}">
                  <a16:creationId xmlns:a16="http://schemas.microsoft.com/office/drawing/2014/main" id="{29E3601F-A510-4350-8D8E-235F11D26803}"/>
                </a:ext>
              </a:extLst>
            </xdr:cNvPr>
            <xdr:cNvCxnSpPr/>
          </xdr:nvCxnSpPr>
          <xdr:spPr>
            <a:xfrm flipV="1">
              <a:off x="3686175" y="22378985"/>
              <a:ext cx="0" cy="2181228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1" name="Straight Connector 460">
              <a:extLst>
                <a:ext uri="{FF2B5EF4-FFF2-40B4-BE49-F238E27FC236}">
                  <a16:creationId xmlns:a16="http://schemas.microsoft.com/office/drawing/2014/main" id="{8E0D175E-09B5-48EF-8D93-74B001F7FBB2}"/>
                </a:ext>
              </a:extLst>
            </xdr:cNvPr>
            <xdr:cNvCxnSpPr/>
          </xdr:nvCxnSpPr>
          <xdr:spPr>
            <a:xfrm flipV="1">
              <a:off x="5610225" y="21826528"/>
              <a:ext cx="0" cy="47149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2" name="Straight Connector 461">
              <a:extLst>
                <a:ext uri="{FF2B5EF4-FFF2-40B4-BE49-F238E27FC236}">
                  <a16:creationId xmlns:a16="http://schemas.microsoft.com/office/drawing/2014/main" id="{2C788A91-1D04-41FD-92D4-8A18BC8987DD}"/>
                </a:ext>
              </a:extLst>
            </xdr:cNvPr>
            <xdr:cNvCxnSpPr/>
          </xdr:nvCxnSpPr>
          <xdr:spPr>
            <a:xfrm flipH="1">
              <a:off x="5572129" y="21869392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3" name="Straight Connector 462">
              <a:extLst>
                <a:ext uri="{FF2B5EF4-FFF2-40B4-BE49-F238E27FC236}">
                  <a16:creationId xmlns:a16="http://schemas.microsoft.com/office/drawing/2014/main" id="{9AE548B6-FEEF-4E95-8DA8-2B22AAC26C09}"/>
                </a:ext>
              </a:extLst>
            </xdr:cNvPr>
            <xdr:cNvCxnSpPr/>
          </xdr:nvCxnSpPr>
          <xdr:spPr>
            <a:xfrm flipV="1">
              <a:off x="5610225" y="22378982"/>
              <a:ext cx="0" cy="2181228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5" name="Straight Connector 464">
              <a:extLst>
                <a:ext uri="{FF2B5EF4-FFF2-40B4-BE49-F238E27FC236}">
                  <a16:creationId xmlns:a16="http://schemas.microsoft.com/office/drawing/2014/main" id="{85EF5AD1-EB07-0853-501D-BDB657FFEF15}"/>
                </a:ext>
              </a:extLst>
            </xdr:cNvPr>
            <xdr:cNvCxnSpPr/>
          </xdr:nvCxnSpPr>
          <xdr:spPr>
            <a:xfrm>
              <a:off x="576263" y="22331364"/>
              <a:ext cx="76676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7" name="Straight Connector 466">
              <a:extLst>
                <a:ext uri="{FF2B5EF4-FFF2-40B4-BE49-F238E27FC236}">
                  <a16:creationId xmlns:a16="http://schemas.microsoft.com/office/drawing/2014/main" id="{53ECDBF3-A433-09D1-038A-7231C3753602}"/>
                </a:ext>
              </a:extLst>
            </xdr:cNvPr>
            <xdr:cNvCxnSpPr/>
          </xdr:nvCxnSpPr>
          <xdr:spPr>
            <a:xfrm>
              <a:off x="971551" y="22255164"/>
              <a:ext cx="0" cy="478631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8" name="Straight Connector 467">
              <a:extLst>
                <a:ext uri="{FF2B5EF4-FFF2-40B4-BE49-F238E27FC236}">
                  <a16:creationId xmlns:a16="http://schemas.microsoft.com/office/drawing/2014/main" id="{3FCFB97A-2B7C-49F6-B4E0-1F0106D04F39}"/>
                </a:ext>
              </a:extLst>
            </xdr:cNvPr>
            <xdr:cNvCxnSpPr/>
          </xdr:nvCxnSpPr>
          <xdr:spPr>
            <a:xfrm flipH="1">
              <a:off x="928687" y="22298026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0" name="Straight Connector 469">
              <a:extLst>
                <a:ext uri="{FF2B5EF4-FFF2-40B4-BE49-F238E27FC236}">
                  <a16:creationId xmlns:a16="http://schemas.microsoft.com/office/drawing/2014/main" id="{50124B38-F28D-475E-A2D1-A154DC12137A}"/>
                </a:ext>
              </a:extLst>
            </xdr:cNvPr>
            <xdr:cNvCxnSpPr/>
          </xdr:nvCxnSpPr>
          <xdr:spPr>
            <a:xfrm>
              <a:off x="647702" y="22255165"/>
              <a:ext cx="0" cy="478631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1" name="Straight Connector 470">
              <a:extLst>
                <a:ext uri="{FF2B5EF4-FFF2-40B4-BE49-F238E27FC236}">
                  <a16:creationId xmlns:a16="http://schemas.microsoft.com/office/drawing/2014/main" id="{BCBB0406-3ABC-4AD1-BFFE-1734D9F55CE5}"/>
                </a:ext>
              </a:extLst>
            </xdr:cNvPr>
            <xdr:cNvCxnSpPr/>
          </xdr:nvCxnSpPr>
          <xdr:spPr>
            <a:xfrm flipH="1">
              <a:off x="604838" y="22298027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6" name="Straight Connector 475">
              <a:extLst>
                <a:ext uri="{FF2B5EF4-FFF2-40B4-BE49-F238E27FC236}">
                  <a16:creationId xmlns:a16="http://schemas.microsoft.com/office/drawing/2014/main" id="{7E6147E4-E76D-4123-8CFA-0BFA649D6241}"/>
                </a:ext>
              </a:extLst>
            </xdr:cNvPr>
            <xdr:cNvCxnSpPr/>
          </xdr:nvCxnSpPr>
          <xdr:spPr>
            <a:xfrm>
              <a:off x="576252" y="26970038"/>
              <a:ext cx="76676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7" name="Straight Connector 476">
              <a:extLst>
                <a:ext uri="{FF2B5EF4-FFF2-40B4-BE49-F238E27FC236}">
                  <a16:creationId xmlns:a16="http://schemas.microsoft.com/office/drawing/2014/main" id="{C8348081-266E-45ED-BCE1-7EE43378B4C9}"/>
                </a:ext>
              </a:extLst>
            </xdr:cNvPr>
            <xdr:cNvCxnSpPr/>
          </xdr:nvCxnSpPr>
          <xdr:spPr>
            <a:xfrm flipH="1">
              <a:off x="928675" y="26936700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8" name="Straight Connector 477">
              <a:extLst>
                <a:ext uri="{FF2B5EF4-FFF2-40B4-BE49-F238E27FC236}">
                  <a16:creationId xmlns:a16="http://schemas.microsoft.com/office/drawing/2014/main" id="{F2044B08-801C-455A-91B3-C37E27E34F03}"/>
                </a:ext>
              </a:extLst>
            </xdr:cNvPr>
            <xdr:cNvCxnSpPr/>
          </xdr:nvCxnSpPr>
          <xdr:spPr>
            <a:xfrm flipH="1">
              <a:off x="604827" y="26936701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1" name="Straight Connector 480">
              <a:extLst>
                <a:ext uri="{FF2B5EF4-FFF2-40B4-BE49-F238E27FC236}">
                  <a16:creationId xmlns:a16="http://schemas.microsoft.com/office/drawing/2014/main" id="{78B8958D-1655-42EE-B618-2BF5AA336F6E}"/>
                </a:ext>
              </a:extLst>
            </xdr:cNvPr>
            <xdr:cNvCxnSpPr/>
          </xdr:nvCxnSpPr>
          <xdr:spPr>
            <a:xfrm>
              <a:off x="900107" y="26389011"/>
              <a:ext cx="43815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2" name="Straight Connector 481">
              <a:extLst>
                <a:ext uri="{FF2B5EF4-FFF2-40B4-BE49-F238E27FC236}">
                  <a16:creationId xmlns:a16="http://schemas.microsoft.com/office/drawing/2014/main" id="{4E05D06A-DA7D-4A83-BAF3-B2FB0F4DC9A6}"/>
                </a:ext>
              </a:extLst>
            </xdr:cNvPr>
            <xdr:cNvCxnSpPr/>
          </xdr:nvCxnSpPr>
          <xdr:spPr>
            <a:xfrm flipH="1">
              <a:off x="928682" y="26355674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4" name="Straight Connector 483">
              <a:extLst>
                <a:ext uri="{FF2B5EF4-FFF2-40B4-BE49-F238E27FC236}">
                  <a16:creationId xmlns:a16="http://schemas.microsoft.com/office/drawing/2014/main" id="{D49FE1A3-6ABB-4921-BF68-7A545E170B76}"/>
                </a:ext>
              </a:extLst>
            </xdr:cNvPr>
            <xdr:cNvCxnSpPr/>
          </xdr:nvCxnSpPr>
          <xdr:spPr>
            <a:xfrm>
              <a:off x="1447797" y="26389010"/>
              <a:ext cx="438156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5" name="Straight Connector 484">
              <a:extLst>
                <a:ext uri="{FF2B5EF4-FFF2-40B4-BE49-F238E27FC236}">
                  <a16:creationId xmlns:a16="http://schemas.microsoft.com/office/drawing/2014/main" id="{67C7233C-D707-42C4-A3E8-151863450C32}"/>
                </a:ext>
              </a:extLst>
            </xdr:cNvPr>
            <xdr:cNvCxnSpPr/>
          </xdr:nvCxnSpPr>
          <xdr:spPr>
            <a:xfrm>
              <a:off x="904866" y="25617487"/>
              <a:ext cx="43815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6" name="Straight Connector 485">
              <a:extLst>
                <a:ext uri="{FF2B5EF4-FFF2-40B4-BE49-F238E27FC236}">
                  <a16:creationId xmlns:a16="http://schemas.microsoft.com/office/drawing/2014/main" id="{6C4AB890-F97D-488F-B2C4-54C265515F72}"/>
                </a:ext>
              </a:extLst>
            </xdr:cNvPr>
            <xdr:cNvCxnSpPr/>
          </xdr:nvCxnSpPr>
          <xdr:spPr>
            <a:xfrm flipH="1">
              <a:off x="933441" y="25584150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7" name="Straight Connector 486">
              <a:extLst>
                <a:ext uri="{FF2B5EF4-FFF2-40B4-BE49-F238E27FC236}">
                  <a16:creationId xmlns:a16="http://schemas.microsoft.com/office/drawing/2014/main" id="{6EB2F9FA-DB4A-4F8E-952B-1A825CC4DDD1}"/>
                </a:ext>
              </a:extLst>
            </xdr:cNvPr>
            <xdr:cNvCxnSpPr/>
          </xdr:nvCxnSpPr>
          <xdr:spPr>
            <a:xfrm>
              <a:off x="1452556" y="25617486"/>
              <a:ext cx="438156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8" name="Straight Connector 487">
              <a:extLst>
                <a:ext uri="{FF2B5EF4-FFF2-40B4-BE49-F238E27FC236}">
                  <a16:creationId xmlns:a16="http://schemas.microsoft.com/office/drawing/2014/main" id="{C7514855-EAFA-4F91-9E67-0150D8CC75D4}"/>
                </a:ext>
              </a:extLst>
            </xdr:cNvPr>
            <xdr:cNvCxnSpPr/>
          </xdr:nvCxnSpPr>
          <xdr:spPr>
            <a:xfrm>
              <a:off x="900097" y="24650700"/>
              <a:ext cx="43815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9" name="Straight Connector 488">
              <a:extLst>
                <a:ext uri="{FF2B5EF4-FFF2-40B4-BE49-F238E27FC236}">
                  <a16:creationId xmlns:a16="http://schemas.microsoft.com/office/drawing/2014/main" id="{A8FE445B-9463-4EAB-8598-5BD729F9F72A}"/>
                </a:ext>
              </a:extLst>
            </xdr:cNvPr>
            <xdr:cNvCxnSpPr/>
          </xdr:nvCxnSpPr>
          <xdr:spPr>
            <a:xfrm flipH="1">
              <a:off x="928672" y="24617363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0" name="Straight Connector 489">
              <a:extLst>
                <a:ext uri="{FF2B5EF4-FFF2-40B4-BE49-F238E27FC236}">
                  <a16:creationId xmlns:a16="http://schemas.microsoft.com/office/drawing/2014/main" id="{A4502126-080A-449E-BD35-68590070C389}"/>
                </a:ext>
              </a:extLst>
            </xdr:cNvPr>
            <xdr:cNvCxnSpPr/>
          </xdr:nvCxnSpPr>
          <xdr:spPr>
            <a:xfrm>
              <a:off x="1447787" y="24650699"/>
              <a:ext cx="2138376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3" name="Straight Connector 492">
              <a:extLst>
                <a:ext uri="{FF2B5EF4-FFF2-40B4-BE49-F238E27FC236}">
                  <a16:creationId xmlns:a16="http://schemas.microsoft.com/office/drawing/2014/main" id="{5B48FD7F-59C9-0888-55B2-19C7324051F2}"/>
                </a:ext>
              </a:extLst>
            </xdr:cNvPr>
            <xdr:cNvCxnSpPr/>
          </xdr:nvCxnSpPr>
          <xdr:spPr>
            <a:xfrm>
              <a:off x="1366837" y="26998616"/>
              <a:ext cx="0" cy="695322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5" name="Straight Connector 494">
              <a:extLst>
                <a:ext uri="{FF2B5EF4-FFF2-40B4-BE49-F238E27FC236}">
                  <a16:creationId xmlns:a16="http://schemas.microsoft.com/office/drawing/2014/main" id="{490CD266-F320-54B5-E68D-511A37392139}"/>
                </a:ext>
              </a:extLst>
            </xdr:cNvPr>
            <xdr:cNvCxnSpPr/>
          </xdr:nvCxnSpPr>
          <xdr:spPr>
            <a:xfrm>
              <a:off x="1314452" y="27336751"/>
              <a:ext cx="670083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6" name="Straight Connector 495">
              <a:extLst>
                <a:ext uri="{FF2B5EF4-FFF2-40B4-BE49-F238E27FC236}">
                  <a16:creationId xmlns:a16="http://schemas.microsoft.com/office/drawing/2014/main" id="{34893E5A-B4DE-46F4-B434-8781D65EC222}"/>
                </a:ext>
              </a:extLst>
            </xdr:cNvPr>
            <xdr:cNvCxnSpPr/>
          </xdr:nvCxnSpPr>
          <xdr:spPr>
            <a:xfrm flipH="1">
              <a:off x="1328743" y="27298644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8" name="Straight Connector 497">
              <a:extLst>
                <a:ext uri="{FF2B5EF4-FFF2-40B4-BE49-F238E27FC236}">
                  <a16:creationId xmlns:a16="http://schemas.microsoft.com/office/drawing/2014/main" id="{A070C73E-CA79-461B-A1B7-15F5BD94030A}"/>
                </a:ext>
              </a:extLst>
            </xdr:cNvPr>
            <xdr:cNvCxnSpPr/>
          </xdr:nvCxnSpPr>
          <xdr:spPr>
            <a:xfrm>
              <a:off x="1314451" y="27622501"/>
              <a:ext cx="670083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9" name="Straight Connector 498">
              <a:extLst>
                <a:ext uri="{FF2B5EF4-FFF2-40B4-BE49-F238E27FC236}">
                  <a16:creationId xmlns:a16="http://schemas.microsoft.com/office/drawing/2014/main" id="{9EF1A535-F77D-475D-A87A-FAFB5D948AF1}"/>
                </a:ext>
              </a:extLst>
            </xdr:cNvPr>
            <xdr:cNvCxnSpPr/>
          </xdr:nvCxnSpPr>
          <xdr:spPr>
            <a:xfrm flipH="1">
              <a:off x="1328742" y="27584394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0" name="Straight Connector 499">
              <a:extLst>
                <a:ext uri="{FF2B5EF4-FFF2-40B4-BE49-F238E27FC236}">
                  <a16:creationId xmlns:a16="http://schemas.microsoft.com/office/drawing/2014/main" id="{6058EB14-4486-4807-BCBD-55DF5A65BDB4}"/>
                </a:ext>
              </a:extLst>
            </xdr:cNvPr>
            <xdr:cNvCxnSpPr/>
          </xdr:nvCxnSpPr>
          <xdr:spPr>
            <a:xfrm>
              <a:off x="1947862" y="26984325"/>
              <a:ext cx="0" cy="42387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1" name="Straight Connector 500">
              <a:extLst>
                <a:ext uri="{FF2B5EF4-FFF2-40B4-BE49-F238E27FC236}">
                  <a16:creationId xmlns:a16="http://schemas.microsoft.com/office/drawing/2014/main" id="{AE353546-0234-4399-97C7-8E3BC6C3A597}"/>
                </a:ext>
              </a:extLst>
            </xdr:cNvPr>
            <xdr:cNvCxnSpPr/>
          </xdr:nvCxnSpPr>
          <xdr:spPr>
            <a:xfrm flipH="1">
              <a:off x="1909767" y="27298652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3" name="Straight Connector 502">
              <a:extLst>
                <a:ext uri="{FF2B5EF4-FFF2-40B4-BE49-F238E27FC236}">
                  <a16:creationId xmlns:a16="http://schemas.microsoft.com/office/drawing/2014/main" id="{6F76EB75-BF13-485E-8C58-A99B83FE4576}"/>
                </a:ext>
              </a:extLst>
            </xdr:cNvPr>
            <xdr:cNvCxnSpPr/>
          </xdr:nvCxnSpPr>
          <xdr:spPr>
            <a:xfrm>
              <a:off x="2524124" y="26984329"/>
              <a:ext cx="0" cy="71437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4" name="Straight Connector 503">
              <a:extLst>
                <a:ext uri="{FF2B5EF4-FFF2-40B4-BE49-F238E27FC236}">
                  <a16:creationId xmlns:a16="http://schemas.microsoft.com/office/drawing/2014/main" id="{6A12082D-80A1-4B93-8E37-7AFCDEE3AEA6}"/>
                </a:ext>
              </a:extLst>
            </xdr:cNvPr>
            <xdr:cNvCxnSpPr/>
          </xdr:nvCxnSpPr>
          <xdr:spPr>
            <a:xfrm flipH="1">
              <a:off x="2486029" y="27298656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5" name="Straight Connector 504">
              <a:extLst>
                <a:ext uri="{FF2B5EF4-FFF2-40B4-BE49-F238E27FC236}">
                  <a16:creationId xmlns:a16="http://schemas.microsoft.com/office/drawing/2014/main" id="{190F39BB-EDBB-46CE-A613-72F4D4004BC7}"/>
                </a:ext>
              </a:extLst>
            </xdr:cNvPr>
            <xdr:cNvCxnSpPr/>
          </xdr:nvCxnSpPr>
          <xdr:spPr>
            <a:xfrm>
              <a:off x="3681412" y="26227088"/>
              <a:ext cx="0" cy="118112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6" name="Straight Connector 505">
              <a:extLst>
                <a:ext uri="{FF2B5EF4-FFF2-40B4-BE49-F238E27FC236}">
                  <a16:creationId xmlns:a16="http://schemas.microsoft.com/office/drawing/2014/main" id="{80530EB3-B61E-4ACA-B17B-7D078A4E2E3A}"/>
                </a:ext>
              </a:extLst>
            </xdr:cNvPr>
            <xdr:cNvCxnSpPr/>
          </xdr:nvCxnSpPr>
          <xdr:spPr>
            <a:xfrm flipH="1">
              <a:off x="3643317" y="27298664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8" name="Straight Connector 507">
              <a:extLst>
                <a:ext uri="{FF2B5EF4-FFF2-40B4-BE49-F238E27FC236}">
                  <a16:creationId xmlns:a16="http://schemas.microsoft.com/office/drawing/2014/main" id="{F97B9F6C-3387-463D-839B-BF5449F25852}"/>
                </a:ext>
              </a:extLst>
            </xdr:cNvPr>
            <xdr:cNvCxnSpPr/>
          </xdr:nvCxnSpPr>
          <xdr:spPr>
            <a:xfrm>
              <a:off x="3681413" y="24717375"/>
              <a:ext cx="0" cy="1433531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0" name="Straight Connector 509">
              <a:extLst>
                <a:ext uri="{FF2B5EF4-FFF2-40B4-BE49-F238E27FC236}">
                  <a16:creationId xmlns:a16="http://schemas.microsoft.com/office/drawing/2014/main" id="{3078F4B5-EB6D-4174-9624-EFBCF168006B}"/>
                </a:ext>
              </a:extLst>
            </xdr:cNvPr>
            <xdr:cNvCxnSpPr/>
          </xdr:nvCxnSpPr>
          <xdr:spPr>
            <a:xfrm>
              <a:off x="5614987" y="26227087"/>
              <a:ext cx="0" cy="118112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1" name="Straight Connector 510">
              <a:extLst>
                <a:ext uri="{FF2B5EF4-FFF2-40B4-BE49-F238E27FC236}">
                  <a16:creationId xmlns:a16="http://schemas.microsoft.com/office/drawing/2014/main" id="{28246516-95A7-4C18-8C43-C5FD36573EAA}"/>
                </a:ext>
              </a:extLst>
            </xdr:cNvPr>
            <xdr:cNvCxnSpPr/>
          </xdr:nvCxnSpPr>
          <xdr:spPr>
            <a:xfrm flipH="1">
              <a:off x="5576892" y="27298663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2" name="Straight Connector 511">
              <a:extLst>
                <a:ext uri="{FF2B5EF4-FFF2-40B4-BE49-F238E27FC236}">
                  <a16:creationId xmlns:a16="http://schemas.microsoft.com/office/drawing/2014/main" id="{5AA46754-AD20-4AC1-B728-EF7B7FF146DA}"/>
                </a:ext>
              </a:extLst>
            </xdr:cNvPr>
            <xdr:cNvCxnSpPr/>
          </xdr:nvCxnSpPr>
          <xdr:spPr>
            <a:xfrm>
              <a:off x="5614988" y="24717374"/>
              <a:ext cx="0" cy="1433531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4" name="Straight Connector 513">
              <a:extLst>
                <a:ext uri="{FF2B5EF4-FFF2-40B4-BE49-F238E27FC236}">
                  <a16:creationId xmlns:a16="http://schemas.microsoft.com/office/drawing/2014/main" id="{0E083286-DF35-4F63-9D8E-A297E41C9AEF}"/>
                </a:ext>
              </a:extLst>
            </xdr:cNvPr>
            <xdr:cNvCxnSpPr/>
          </xdr:nvCxnSpPr>
          <xdr:spPr>
            <a:xfrm flipH="1">
              <a:off x="2486030" y="27584405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5" name="Straight Connector 514">
              <a:extLst>
                <a:ext uri="{FF2B5EF4-FFF2-40B4-BE49-F238E27FC236}">
                  <a16:creationId xmlns:a16="http://schemas.microsoft.com/office/drawing/2014/main" id="{DB760BC0-47E7-41A9-9F58-B928BBD0D2E3}"/>
                </a:ext>
              </a:extLst>
            </xdr:cNvPr>
            <xdr:cNvCxnSpPr/>
          </xdr:nvCxnSpPr>
          <xdr:spPr>
            <a:xfrm>
              <a:off x="5995985" y="26984333"/>
              <a:ext cx="0" cy="71437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6" name="Straight Connector 515">
              <a:extLst>
                <a:ext uri="{FF2B5EF4-FFF2-40B4-BE49-F238E27FC236}">
                  <a16:creationId xmlns:a16="http://schemas.microsoft.com/office/drawing/2014/main" id="{96F26661-36AE-4586-A5E6-82B048F8AA67}"/>
                </a:ext>
              </a:extLst>
            </xdr:cNvPr>
            <xdr:cNvCxnSpPr/>
          </xdr:nvCxnSpPr>
          <xdr:spPr>
            <a:xfrm flipH="1">
              <a:off x="5957890" y="27298660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7" name="Straight Connector 516">
              <a:extLst>
                <a:ext uri="{FF2B5EF4-FFF2-40B4-BE49-F238E27FC236}">
                  <a16:creationId xmlns:a16="http://schemas.microsoft.com/office/drawing/2014/main" id="{CA51E327-0961-4FEF-B710-8458DB561E27}"/>
                </a:ext>
              </a:extLst>
            </xdr:cNvPr>
            <xdr:cNvCxnSpPr/>
          </xdr:nvCxnSpPr>
          <xdr:spPr>
            <a:xfrm flipH="1">
              <a:off x="5957891" y="27584409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0" name="Straight Connector 519">
              <a:extLst>
                <a:ext uri="{FF2B5EF4-FFF2-40B4-BE49-F238E27FC236}">
                  <a16:creationId xmlns:a16="http://schemas.microsoft.com/office/drawing/2014/main" id="{24E40D59-8ADA-4448-B21A-CD09B261923E}"/>
                </a:ext>
              </a:extLst>
            </xdr:cNvPr>
            <xdr:cNvCxnSpPr/>
          </xdr:nvCxnSpPr>
          <xdr:spPr>
            <a:xfrm>
              <a:off x="7924796" y="26984337"/>
              <a:ext cx="0" cy="71437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1" name="Straight Connector 520">
              <a:extLst>
                <a:ext uri="{FF2B5EF4-FFF2-40B4-BE49-F238E27FC236}">
                  <a16:creationId xmlns:a16="http://schemas.microsoft.com/office/drawing/2014/main" id="{89ED9344-60AE-4517-980A-9EF36C770AA9}"/>
                </a:ext>
              </a:extLst>
            </xdr:cNvPr>
            <xdr:cNvCxnSpPr/>
          </xdr:nvCxnSpPr>
          <xdr:spPr>
            <a:xfrm flipH="1">
              <a:off x="7886701" y="27298664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2" name="Straight Connector 521">
              <a:extLst>
                <a:ext uri="{FF2B5EF4-FFF2-40B4-BE49-F238E27FC236}">
                  <a16:creationId xmlns:a16="http://schemas.microsoft.com/office/drawing/2014/main" id="{B93D2718-CFFA-4E75-8005-2D1B2DD15170}"/>
                </a:ext>
              </a:extLst>
            </xdr:cNvPr>
            <xdr:cNvCxnSpPr/>
          </xdr:nvCxnSpPr>
          <xdr:spPr>
            <a:xfrm flipH="1">
              <a:off x="7886702" y="27584413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3" name="Straight Connector 522">
              <a:extLst>
                <a:ext uri="{FF2B5EF4-FFF2-40B4-BE49-F238E27FC236}">
                  <a16:creationId xmlns:a16="http://schemas.microsoft.com/office/drawing/2014/main" id="{4525A50C-606D-4AED-B412-337ADCA8B2CF}"/>
                </a:ext>
              </a:extLst>
            </xdr:cNvPr>
            <xdr:cNvCxnSpPr/>
          </xdr:nvCxnSpPr>
          <xdr:spPr>
            <a:xfrm>
              <a:off x="6962770" y="26984333"/>
              <a:ext cx="0" cy="42387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4" name="Straight Connector 523">
              <a:extLst>
                <a:ext uri="{FF2B5EF4-FFF2-40B4-BE49-F238E27FC236}">
                  <a16:creationId xmlns:a16="http://schemas.microsoft.com/office/drawing/2014/main" id="{5AC2B225-34F9-448E-93C2-FD85F2C9593C}"/>
                </a:ext>
              </a:extLst>
            </xdr:cNvPr>
            <xdr:cNvCxnSpPr/>
          </xdr:nvCxnSpPr>
          <xdr:spPr>
            <a:xfrm flipH="1">
              <a:off x="6924675" y="27298660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6" name="Straight Connector 525">
              <a:extLst>
                <a:ext uri="{FF2B5EF4-FFF2-40B4-BE49-F238E27FC236}">
                  <a16:creationId xmlns:a16="http://schemas.microsoft.com/office/drawing/2014/main" id="{9E6EC2CB-BBAF-D584-4F0D-6DC40A24304F}"/>
                </a:ext>
              </a:extLst>
            </xdr:cNvPr>
            <xdr:cNvCxnSpPr/>
          </xdr:nvCxnSpPr>
          <xdr:spPr>
            <a:xfrm>
              <a:off x="7958142" y="22331362"/>
              <a:ext cx="86200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8" name="Straight Connector 527">
              <a:extLst>
                <a:ext uri="{FF2B5EF4-FFF2-40B4-BE49-F238E27FC236}">
                  <a16:creationId xmlns:a16="http://schemas.microsoft.com/office/drawing/2014/main" id="{2449BA23-D8D0-7F6F-4BF3-956F4665DE78}"/>
                </a:ext>
              </a:extLst>
            </xdr:cNvPr>
            <xdr:cNvCxnSpPr/>
          </xdr:nvCxnSpPr>
          <xdr:spPr>
            <a:xfrm>
              <a:off x="8420101" y="22255161"/>
              <a:ext cx="0" cy="479583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0" name="Straight Connector 529">
              <a:extLst>
                <a:ext uri="{FF2B5EF4-FFF2-40B4-BE49-F238E27FC236}">
                  <a16:creationId xmlns:a16="http://schemas.microsoft.com/office/drawing/2014/main" id="{50DDDF06-036C-4754-87E1-48BD20370C5A}"/>
                </a:ext>
              </a:extLst>
            </xdr:cNvPr>
            <xdr:cNvCxnSpPr/>
          </xdr:nvCxnSpPr>
          <xdr:spPr>
            <a:xfrm flipH="1">
              <a:off x="8382004" y="22293268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1" name="Straight Connector 530">
              <a:extLst>
                <a:ext uri="{FF2B5EF4-FFF2-40B4-BE49-F238E27FC236}">
                  <a16:creationId xmlns:a16="http://schemas.microsoft.com/office/drawing/2014/main" id="{5252AEFD-6F7A-4AA5-AB3B-FAA33EAFF7D0}"/>
                </a:ext>
              </a:extLst>
            </xdr:cNvPr>
            <xdr:cNvCxnSpPr/>
          </xdr:nvCxnSpPr>
          <xdr:spPr>
            <a:xfrm>
              <a:off x="8743951" y="22255161"/>
              <a:ext cx="0" cy="479583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2" name="Straight Connector 531">
              <a:extLst>
                <a:ext uri="{FF2B5EF4-FFF2-40B4-BE49-F238E27FC236}">
                  <a16:creationId xmlns:a16="http://schemas.microsoft.com/office/drawing/2014/main" id="{63D72F44-9AAA-46C1-AEDF-8B1219DE03FB}"/>
                </a:ext>
              </a:extLst>
            </xdr:cNvPr>
            <xdr:cNvCxnSpPr/>
          </xdr:nvCxnSpPr>
          <xdr:spPr>
            <a:xfrm flipH="1">
              <a:off x="8705854" y="22293268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7" name="Straight Connector 536">
              <a:extLst>
                <a:ext uri="{FF2B5EF4-FFF2-40B4-BE49-F238E27FC236}">
                  <a16:creationId xmlns:a16="http://schemas.microsoft.com/office/drawing/2014/main" id="{AA857B02-B3C6-4DE9-8D81-86C11780F00A}"/>
                </a:ext>
              </a:extLst>
            </xdr:cNvPr>
            <xdr:cNvCxnSpPr/>
          </xdr:nvCxnSpPr>
          <xdr:spPr>
            <a:xfrm>
              <a:off x="7958140" y="26970031"/>
              <a:ext cx="85724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8" name="Straight Connector 537">
              <a:extLst>
                <a:ext uri="{FF2B5EF4-FFF2-40B4-BE49-F238E27FC236}">
                  <a16:creationId xmlns:a16="http://schemas.microsoft.com/office/drawing/2014/main" id="{1F3DE013-D581-4764-A9E3-1E2A85F612A2}"/>
                </a:ext>
              </a:extLst>
            </xdr:cNvPr>
            <xdr:cNvCxnSpPr/>
          </xdr:nvCxnSpPr>
          <xdr:spPr>
            <a:xfrm flipH="1">
              <a:off x="8382002" y="26931937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9" name="Straight Connector 538">
              <a:extLst>
                <a:ext uri="{FF2B5EF4-FFF2-40B4-BE49-F238E27FC236}">
                  <a16:creationId xmlns:a16="http://schemas.microsoft.com/office/drawing/2014/main" id="{60D4350D-A402-4B21-B593-C25FB2EF00A3}"/>
                </a:ext>
              </a:extLst>
            </xdr:cNvPr>
            <xdr:cNvCxnSpPr/>
          </xdr:nvCxnSpPr>
          <xdr:spPr>
            <a:xfrm flipH="1">
              <a:off x="8705852" y="26931937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4" name="Straight Connector 543">
              <a:extLst>
                <a:ext uri="{FF2B5EF4-FFF2-40B4-BE49-F238E27FC236}">
                  <a16:creationId xmlns:a16="http://schemas.microsoft.com/office/drawing/2014/main" id="{CA6D03E5-928C-4BD5-8D45-439B7AF6BD0B}"/>
                </a:ext>
              </a:extLst>
            </xdr:cNvPr>
            <xdr:cNvCxnSpPr/>
          </xdr:nvCxnSpPr>
          <xdr:spPr>
            <a:xfrm>
              <a:off x="7958138" y="24650696"/>
              <a:ext cx="52863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5" name="Straight Connector 544">
              <a:extLst>
                <a:ext uri="{FF2B5EF4-FFF2-40B4-BE49-F238E27FC236}">
                  <a16:creationId xmlns:a16="http://schemas.microsoft.com/office/drawing/2014/main" id="{E11350D6-AC5A-49D5-898B-63D90ABC1506}"/>
                </a:ext>
              </a:extLst>
            </xdr:cNvPr>
            <xdr:cNvCxnSpPr/>
          </xdr:nvCxnSpPr>
          <xdr:spPr>
            <a:xfrm flipH="1">
              <a:off x="8382000" y="24612602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7" name="Straight Connector 546">
              <a:extLst>
                <a:ext uri="{FF2B5EF4-FFF2-40B4-BE49-F238E27FC236}">
                  <a16:creationId xmlns:a16="http://schemas.microsoft.com/office/drawing/2014/main" id="{095B7641-138E-41B9-B69C-CF52B0D21AFB}"/>
                </a:ext>
              </a:extLst>
            </xdr:cNvPr>
            <xdr:cNvCxnSpPr/>
          </xdr:nvCxnSpPr>
          <xdr:spPr>
            <a:xfrm>
              <a:off x="5734050" y="24650696"/>
              <a:ext cx="2133595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9" name="Straight Connector 548">
              <a:extLst>
                <a:ext uri="{FF2B5EF4-FFF2-40B4-BE49-F238E27FC236}">
                  <a16:creationId xmlns:a16="http://schemas.microsoft.com/office/drawing/2014/main" id="{385EFF75-6095-40B3-A5C1-DD864063A0A1}"/>
                </a:ext>
              </a:extLst>
            </xdr:cNvPr>
            <xdr:cNvCxnSpPr/>
          </xdr:nvCxnSpPr>
          <xdr:spPr>
            <a:xfrm>
              <a:off x="7958139" y="25226959"/>
              <a:ext cx="52863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0" name="Straight Connector 549">
              <a:extLst>
                <a:ext uri="{FF2B5EF4-FFF2-40B4-BE49-F238E27FC236}">
                  <a16:creationId xmlns:a16="http://schemas.microsoft.com/office/drawing/2014/main" id="{31EF0BF3-77A1-46EF-99B9-583A07D4EEC2}"/>
                </a:ext>
              </a:extLst>
            </xdr:cNvPr>
            <xdr:cNvCxnSpPr/>
          </xdr:nvCxnSpPr>
          <xdr:spPr>
            <a:xfrm flipH="1">
              <a:off x="8382001" y="25188865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1" name="Straight Connector 550">
              <a:extLst>
                <a:ext uri="{FF2B5EF4-FFF2-40B4-BE49-F238E27FC236}">
                  <a16:creationId xmlns:a16="http://schemas.microsoft.com/office/drawing/2014/main" id="{37863DF7-6614-46F9-9134-1A29E997CB84}"/>
                </a:ext>
              </a:extLst>
            </xdr:cNvPr>
            <xdr:cNvCxnSpPr/>
          </xdr:nvCxnSpPr>
          <xdr:spPr>
            <a:xfrm>
              <a:off x="6996113" y="25226959"/>
              <a:ext cx="871533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3" name="Straight Connector 552">
              <a:extLst>
                <a:ext uri="{FF2B5EF4-FFF2-40B4-BE49-F238E27FC236}">
                  <a16:creationId xmlns:a16="http://schemas.microsoft.com/office/drawing/2014/main" id="{8360B171-E1FD-4511-86B4-BA2BC5C6DF29}"/>
                </a:ext>
              </a:extLst>
            </xdr:cNvPr>
            <xdr:cNvCxnSpPr/>
          </xdr:nvCxnSpPr>
          <xdr:spPr>
            <a:xfrm>
              <a:off x="7958143" y="26003246"/>
              <a:ext cx="52863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4" name="Straight Connector 553">
              <a:extLst>
                <a:ext uri="{FF2B5EF4-FFF2-40B4-BE49-F238E27FC236}">
                  <a16:creationId xmlns:a16="http://schemas.microsoft.com/office/drawing/2014/main" id="{4EC99002-2B10-4356-B12F-6EC943924687}"/>
                </a:ext>
              </a:extLst>
            </xdr:cNvPr>
            <xdr:cNvCxnSpPr/>
          </xdr:nvCxnSpPr>
          <xdr:spPr>
            <a:xfrm flipH="1">
              <a:off x="8382005" y="25965152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5" name="Straight Connector 554">
              <a:extLst>
                <a:ext uri="{FF2B5EF4-FFF2-40B4-BE49-F238E27FC236}">
                  <a16:creationId xmlns:a16="http://schemas.microsoft.com/office/drawing/2014/main" id="{82722530-C162-41C4-BA7C-74C804C11EDA}"/>
                </a:ext>
              </a:extLst>
            </xdr:cNvPr>
            <xdr:cNvCxnSpPr/>
          </xdr:nvCxnSpPr>
          <xdr:spPr>
            <a:xfrm>
              <a:off x="6996117" y="26003246"/>
              <a:ext cx="871533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7" name="Straight Connector 556">
              <a:extLst>
                <a:ext uri="{FF2B5EF4-FFF2-40B4-BE49-F238E27FC236}">
                  <a16:creationId xmlns:a16="http://schemas.microsoft.com/office/drawing/2014/main" id="{E5975C15-CAC9-23D0-BAAC-D2A9445F5297}"/>
                </a:ext>
              </a:extLst>
            </xdr:cNvPr>
            <xdr:cNvCxnSpPr/>
          </xdr:nvCxnSpPr>
          <xdr:spPr>
            <a:xfrm>
              <a:off x="4371976" y="26122309"/>
              <a:ext cx="0" cy="900112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8" name="Straight Connector 557">
              <a:extLst>
                <a:ext uri="{FF2B5EF4-FFF2-40B4-BE49-F238E27FC236}">
                  <a16:creationId xmlns:a16="http://schemas.microsoft.com/office/drawing/2014/main" id="{074A3AD9-4012-4BA3-B90C-B74E4BDD5D61}"/>
                </a:ext>
              </a:extLst>
            </xdr:cNvPr>
            <xdr:cNvCxnSpPr/>
          </xdr:nvCxnSpPr>
          <xdr:spPr>
            <a:xfrm flipH="1">
              <a:off x="4333875" y="26155649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0" name="Straight Connector 559">
              <a:extLst>
                <a:ext uri="{FF2B5EF4-FFF2-40B4-BE49-F238E27FC236}">
                  <a16:creationId xmlns:a16="http://schemas.microsoft.com/office/drawing/2014/main" id="{7EBAC302-8AB6-A367-152C-D9ABE2EE6389}"/>
                </a:ext>
              </a:extLst>
            </xdr:cNvPr>
            <xdr:cNvCxnSpPr/>
          </xdr:nvCxnSpPr>
          <xdr:spPr>
            <a:xfrm>
              <a:off x="2562221" y="26970037"/>
              <a:ext cx="107156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3" name="Straight Connector 562">
              <a:extLst>
                <a:ext uri="{FF2B5EF4-FFF2-40B4-BE49-F238E27FC236}">
                  <a16:creationId xmlns:a16="http://schemas.microsoft.com/office/drawing/2014/main" id="{98BF3B08-6485-4947-9140-380AC7735A2C}"/>
                </a:ext>
              </a:extLst>
            </xdr:cNvPr>
            <xdr:cNvCxnSpPr/>
          </xdr:nvCxnSpPr>
          <xdr:spPr>
            <a:xfrm>
              <a:off x="3743328" y="26970037"/>
              <a:ext cx="181927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5" name="Straight Connector 564">
              <a:extLst>
                <a:ext uri="{FF2B5EF4-FFF2-40B4-BE49-F238E27FC236}">
                  <a16:creationId xmlns:a16="http://schemas.microsoft.com/office/drawing/2014/main" id="{18E33579-D219-451A-B89E-E5609BCBA4AA}"/>
                </a:ext>
              </a:extLst>
            </xdr:cNvPr>
            <xdr:cNvCxnSpPr/>
          </xdr:nvCxnSpPr>
          <xdr:spPr>
            <a:xfrm>
              <a:off x="5667368" y="26970037"/>
              <a:ext cx="31433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7" name="Straight Connector 566">
              <a:extLst>
                <a:ext uri="{FF2B5EF4-FFF2-40B4-BE49-F238E27FC236}">
                  <a16:creationId xmlns:a16="http://schemas.microsoft.com/office/drawing/2014/main" id="{EC341543-D6CC-4713-A581-6874C7343C88}"/>
                </a:ext>
              </a:extLst>
            </xdr:cNvPr>
            <xdr:cNvCxnSpPr/>
          </xdr:nvCxnSpPr>
          <xdr:spPr>
            <a:xfrm flipH="1">
              <a:off x="4333875" y="26931938"/>
              <a:ext cx="77849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576" name="Group 575">
              <a:extLst>
                <a:ext uri="{FF2B5EF4-FFF2-40B4-BE49-F238E27FC236}">
                  <a16:creationId xmlns:a16="http://schemas.microsoft.com/office/drawing/2014/main" id="{935805F2-6C49-4E0D-A5DB-D0DCE9374FAA}"/>
                </a:ext>
              </a:extLst>
            </xdr:cNvPr>
            <xdr:cNvGrpSpPr/>
          </xdr:nvGrpSpPr>
          <xdr:grpSpPr>
            <a:xfrm>
              <a:off x="7886700" y="22059900"/>
              <a:ext cx="319088" cy="290512"/>
              <a:chOff x="4819650" y="10625138"/>
              <a:chExt cx="319088" cy="290512"/>
            </a:xfrm>
          </xdr:grpSpPr>
          <xdr:sp macro="" textlink="">
            <xdr:nvSpPr>
              <xdr:cNvPr id="577" name="Oval 576">
                <a:extLst>
                  <a:ext uri="{FF2B5EF4-FFF2-40B4-BE49-F238E27FC236}">
                    <a16:creationId xmlns:a16="http://schemas.microsoft.com/office/drawing/2014/main" id="{8FC42498-2324-04B1-39BF-CF92C6668FB6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578" name="Straight Connector 577">
                <a:extLst>
                  <a:ext uri="{FF2B5EF4-FFF2-40B4-BE49-F238E27FC236}">
                    <a16:creationId xmlns:a16="http://schemas.microsoft.com/office/drawing/2014/main" id="{26B23392-A8D4-2D93-3EA9-331EF6C62AC7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79" name="Straight Connector 578">
                <a:extLst>
                  <a:ext uri="{FF2B5EF4-FFF2-40B4-BE49-F238E27FC236}">
                    <a16:creationId xmlns:a16="http://schemas.microsoft.com/office/drawing/2014/main" id="{A4052439-D22E-4515-C9EE-34CBBFEC559D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580" name="Group 579">
              <a:extLst>
                <a:ext uri="{FF2B5EF4-FFF2-40B4-BE49-F238E27FC236}">
                  <a16:creationId xmlns:a16="http://schemas.microsoft.com/office/drawing/2014/main" id="{902A5652-E9A0-4215-AF3D-4763179D6658}"/>
                </a:ext>
              </a:extLst>
            </xdr:cNvPr>
            <xdr:cNvGrpSpPr/>
          </xdr:nvGrpSpPr>
          <xdr:grpSpPr>
            <a:xfrm>
              <a:off x="1095375" y="22088475"/>
              <a:ext cx="319088" cy="290512"/>
              <a:chOff x="4819650" y="10625138"/>
              <a:chExt cx="319088" cy="290512"/>
            </a:xfrm>
          </xdr:grpSpPr>
          <xdr:sp macro="" textlink="">
            <xdr:nvSpPr>
              <xdr:cNvPr id="581" name="Oval 580">
                <a:extLst>
                  <a:ext uri="{FF2B5EF4-FFF2-40B4-BE49-F238E27FC236}">
                    <a16:creationId xmlns:a16="http://schemas.microsoft.com/office/drawing/2014/main" id="{A42C0588-0465-1303-CF3F-F8FA4CB9F874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582" name="Straight Connector 581">
                <a:extLst>
                  <a:ext uri="{FF2B5EF4-FFF2-40B4-BE49-F238E27FC236}">
                    <a16:creationId xmlns:a16="http://schemas.microsoft.com/office/drawing/2014/main" id="{F75E5DDF-37FB-67A5-BDF3-3C159451EBB0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83" name="Straight Connector 582">
                <a:extLst>
                  <a:ext uri="{FF2B5EF4-FFF2-40B4-BE49-F238E27FC236}">
                    <a16:creationId xmlns:a16="http://schemas.microsoft.com/office/drawing/2014/main" id="{D2995AC5-8852-F5BC-B50B-011746FF65AF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584" name="Group 583">
              <a:extLst>
                <a:ext uri="{FF2B5EF4-FFF2-40B4-BE49-F238E27FC236}">
                  <a16:creationId xmlns:a16="http://schemas.microsoft.com/office/drawing/2014/main" id="{48287631-6F6D-4FB1-AFC1-5D4654690458}"/>
                </a:ext>
              </a:extLst>
            </xdr:cNvPr>
            <xdr:cNvGrpSpPr/>
          </xdr:nvGrpSpPr>
          <xdr:grpSpPr>
            <a:xfrm>
              <a:off x="1114425" y="27060525"/>
              <a:ext cx="319088" cy="290512"/>
              <a:chOff x="4819650" y="10625138"/>
              <a:chExt cx="319088" cy="290512"/>
            </a:xfrm>
          </xdr:grpSpPr>
          <xdr:sp macro="" textlink="">
            <xdr:nvSpPr>
              <xdr:cNvPr id="585" name="Oval 584">
                <a:extLst>
                  <a:ext uri="{FF2B5EF4-FFF2-40B4-BE49-F238E27FC236}">
                    <a16:creationId xmlns:a16="http://schemas.microsoft.com/office/drawing/2014/main" id="{43E0728A-B5E5-6694-C9B9-B68BDE0141B5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586" name="Straight Connector 585">
                <a:extLst>
                  <a:ext uri="{FF2B5EF4-FFF2-40B4-BE49-F238E27FC236}">
                    <a16:creationId xmlns:a16="http://schemas.microsoft.com/office/drawing/2014/main" id="{1559FED9-83E7-9642-2BB0-50A5E74F8D97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87" name="Straight Connector 586">
                <a:extLst>
                  <a:ext uri="{FF2B5EF4-FFF2-40B4-BE49-F238E27FC236}">
                    <a16:creationId xmlns:a16="http://schemas.microsoft.com/office/drawing/2014/main" id="{0654F4C4-8C6E-044F-D827-3F3851E9B11E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588" name="Group 587">
              <a:extLst>
                <a:ext uri="{FF2B5EF4-FFF2-40B4-BE49-F238E27FC236}">
                  <a16:creationId xmlns:a16="http://schemas.microsoft.com/office/drawing/2014/main" id="{548FBCD3-0F02-4837-A51E-9FD94469D231}"/>
                </a:ext>
              </a:extLst>
            </xdr:cNvPr>
            <xdr:cNvGrpSpPr/>
          </xdr:nvGrpSpPr>
          <xdr:grpSpPr>
            <a:xfrm>
              <a:off x="2428875" y="25946100"/>
              <a:ext cx="319088" cy="290512"/>
              <a:chOff x="4819650" y="10625138"/>
              <a:chExt cx="319088" cy="290512"/>
            </a:xfrm>
          </xdr:grpSpPr>
          <xdr:sp macro="" textlink="">
            <xdr:nvSpPr>
              <xdr:cNvPr id="589" name="Oval 588">
                <a:extLst>
                  <a:ext uri="{FF2B5EF4-FFF2-40B4-BE49-F238E27FC236}">
                    <a16:creationId xmlns:a16="http://schemas.microsoft.com/office/drawing/2014/main" id="{C2CD9228-2AB2-2F58-82DE-9AD0E724B9D1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590" name="Straight Connector 589">
                <a:extLst>
                  <a:ext uri="{FF2B5EF4-FFF2-40B4-BE49-F238E27FC236}">
                    <a16:creationId xmlns:a16="http://schemas.microsoft.com/office/drawing/2014/main" id="{8D7AB108-9A86-20D4-2AD4-BED4FCD1C45B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1" name="Straight Connector 590">
                <a:extLst>
                  <a:ext uri="{FF2B5EF4-FFF2-40B4-BE49-F238E27FC236}">
                    <a16:creationId xmlns:a16="http://schemas.microsoft.com/office/drawing/2014/main" id="{E67109D3-73D9-7938-DF16-490C174FD6A7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592" name="Group 591">
              <a:extLst>
                <a:ext uri="{FF2B5EF4-FFF2-40B4-BE49-F238E27FC236}">
                  <a16:creationId xmlns:a16="http://schemas.microsoft.com/office/drawing/2014/main" id="{D0496594-BEEC-4F09-94A3-AABA960C3DD1}"/>
                </a:ext>
              </a:extLst>
            </xdr:cNvPr>
            <xdr:cNvGrpSpPr/>
          </xdr:nvGrpSpPr>
          <xdr:grpSpPr>
            <a:xfrm>
              <a:off x="5743575" y="25888950"/>
              <a:ext cx="319088" cy="290512"/>
              <a:chOff x="4819650" y="10625138"/>
              <a:chExt cx="319088" cy="290512"/>
            </a:xfrm>
          </xdr:grpSpPr>
          <xdr:sp macro="" textlink="">
            <xdr:nvSpPr>
              <xdr:cNvPr id="593" name="Oval 592">
                <a:extLst>
                  <a:ext uri="{FF2B5EF4-FFF2-40B4-BE49-F238E27FC236}">
                    <a16:creationId xmlns:a16="http://schemas.microsoft.com/office/drawing/2014/main" id="{1E3FA8FA-0A12-D513-3A80-F3EDFDF41737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594" name="Straight Connector 593">
                <a:extLst>
                  <a:ext uri="{FF2B5EF4-FFF2-40B4-BE49-F238E27FC236}">
                    <a16:creationId xmlns:a16="http://schemas.microsoft.com/office/drawing/2014/main" id="{32508BEF-7F67-EAEF-2610-5DE5122554A8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5" name="Straight Connector 594">
                <a:extLst>
                  <a:ext uri="{FF2B5EF4-FFF2-40B4-BE49-F238E27FC236}">
                    <a16:creationId xmlns:a16="http://schemas.microsoft.com/office/drawing/2014/main" id="{5E04DEA5-A0D3-8218-9F6E-23B92555C079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596" name="Group 595">
              <a:extLst>
                <a:ext uri="{FF2B5EF4-FFF2-40B4-BE49-F238E27FC236}">
                  <a16:creationId xmlns:a16="http://schemas.microsoft.com/office/drawing/2014/main" id="{B0A69057-E7C6-4A02-B062-14CF49F2E0AB}"/>
                </a:ext>
              </a:extLst>
            </xdr:cNvPr>
            <xdr:cNvGrpSpPr/>
          </xdr:nvGrpSpPr>
          <xdr:grpSpPr>
            <a:xfrm>
              <a:off x="1571625" y="25355550"/>
              <a:ext cx="319088" cy="290512"/>
              <a:chOff x="4819650" y="10625138"/>
              <a:chExt cx="319088" cy="290512"/>
            </a:xfrm>
          </xdr:grpSpPr>
          <xdr:sp macro="" textlink="">
            <xdr:nvSpPr>
              <xdr:cNvPr id="597" name="Oval 596">
                <a:extLst>
                  <a:ext uri="{FF2B5EF4-FFF2-40B4-BE49-F238E27FC236}">
                    <a16:creationId xmlns:a16="http://schemas.microsoft.com/office/drawing/2014/main" id="{35CA8250-F842-F5CC-7ABB-E9F8463C846F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598" name="Straight Connector 597">
                <a:extLst>
                  <a:ext uri="{FF2B5EF4-FFF2-40B4-BE49-F238E27FC236}">
                    <a16:creationId xmlns:a16="http://schemas.microsoft.com/office/drawing/2014/main" id="{7230922D-14CA-146F-9EAE-56991DDB7F5F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9" name="Straight Connector 598">
                <a:extLst>
                  <a:ext uri="{FF2B5EF4-FFF2-40B4-BE49-F238E27FC236}">
                    <a16:creationId xmlns:a16="http://schemas.microsoft.com/office/drawing/2014/main" id="{DCCD57D1-7287-975B-331D-2F0C6F38045A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00" name="Group 599">
              <a:extLst>
                <a:ext uri="{FF2B5EF4-FFF2-40B4-BE49-F238E27FC236}">
                  <a16:creationId xmlns:a16="http://schemas.microsoft.com/office/drawing/2014/main" id="{900CD599-7DC5-4D09-84E2-752BEA08FA62}"/>
                </a:ext>
              </a:extLst>
            </xdr:cNvPr>
            <xdr:cNvGrpSpPr/>
          </xdr:nvGrpSpPr>
          <xdr:grpSpPr>
            <a:xfrm>
              <a:off x="3495675" y="24355425"/>
              <a:ext cx="319088" cy="290512"/>
              <a:chOff x="4819650" y="10625138"/>
              <a:chExt cx="319088" cy="290512"/>
            </a:xfrm>
          </xdr:grpSpPr>
          <xdr:sp macro="" textlink="">
            <xdr:nvSpPr>
              <xdr:cNvPr id="601" name="Oval 600">
                <a:extLst>
                  <a:ext uri="{FF2B5EF4-FFF2-40B4-BE49-F238E27FC236}">
                    <a16:creationId xmlns:a16="http://schemas.microsoft.com/office/drawing/2014/main" id="{34E7AFE2-8608-FC7F-167C-7B151DD9DE16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02" name="Straight Connector 601">
                <a:extLst>
                  <a:ext uri="{FF2B5EF4-FFF2-40B4-BE49-F238E27FC236}">
                    <a16:creationId xmlns:a16="http://schemas.microsoft.com/office/drawing/2014/main" id="{A2B0C607-5F31-3C99-5A37-C7BB98D19340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03" name="Straight Connector 602">
                <a:extLst>
                  <a:ext uri="{FF2B5EF4-FFF2-40B4-BE49-F238E27FC236}">
                    <a16:creationId xmlns:a16="http://schemas.microsoft.com/office/drawing/2014/main" id="{C1DC3837-9AFA-57B5-5E96-72DDB78C0DA9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04" name="Group 603">
              <a:extLst>
                <a:ext uri="{FF2B5EF4-FFF2-40B4-BE49-F238E27FC236}">
                  <a16:creationId xmlns:a16="http://schemas.microsoft.com/office/drawing/2014/main" id="{82F2824A-57A1-445E-9706-FDB9D1A00A58}"/>
                </a:ext>
              </a:extLst>
            </xdr:cNvPr>
            <xdr:cNvGrpSpPr/>
          </xdr:nvGrpSpPr>
          <xdr:grpSpPr>
            <a:xfrm>
              <a:off x="5419725" y="24326850"/>
              <a:ext cx="319088" cy="290512"/>
              <a:chOff x="4819650" y="10625138"/>
              <a:chExt cx="319088" cy="290512"/>
            </a:xfrm>
          </xdr:grpSpPr>
          <xdr:sp macro="" textlink="">
            <xdr:nvSpPr>
              <xdr:cNvPr id="605" name="Oval 604">
                <a:extLst>
                  <a:ext uri="{FF2B5EF4-FFF2-40B4-BE49-F238E27FC236}">
                    <a16:creationId xmlns:a16="http://schemas.microsoft.com/office/drawing/2014/main" id="{A76801B7-0DFA-7769-B08F-4322A3B8DD0F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06" name="Straight Connector 605">
                <a:extLst>
                  <a:ext uri="{FF2B5EF4-FFF2-40B4-BE49-F238E27FC236}">
                    <a16:creationId xmlns:a16="http://schemas.microsoft.com/office/drawing/2014/main" id="{ABAE9C0C-1A54-47B3-4CCA-7DE53099A6EC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07" name="Straight Connector 606">
                <a:extLst>
                  <a:ext uri="{FF2B5EF4-FFF2-40B4-BE49-F238E27FC236}">
                    <a16:creationId xmlns:a16="http://schemas.microsoft.com/office/drawing/2014/main" id="{9BE1CC05-22BF-9E82-03DA-A68416E52706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08" name="Group 607">
              <a:extLst>
                <a:ext uri="{FF2B5EF4-FFF2-40B4-BE49-F238E27FC236}">
                  <a16:creationId xmlns:a16="http://schemas.microsoft.com/office/drawing/2014/main" id="{38A1D51D-DD9C-47FC-B6FF-0A314E3E05BE}"/>
                </a:ext>
              </a:extLst>
            </xdr:cNvPr>
            <xdr:cNvGrpSpPr/>
          </xdr:nvGrpSpPr>
          <xdr:grpSpPr>
            <a:xfrm>
              <a:off x="6867525" y="25317450"/>
              <a:ext cx="319088" cy="290512"/>
              <a:chOff x="4819650" y="10625138"/>
              <a:chExt cx="319088" cy="290512"/>
            </a:xfrm>
          </xdr:grpSpPr>
          <xdr:sp macro="" textlink="">
            <xdr:nvSpPr>
              <xdr:cNvPr id="609" name="Oval 608">
                <a:extLst>
                  <a:ext uri="{FF2B5EF4-FFF2-40B4-BE49-F238E27FC236}">
                    <a16:creationId xmlns:a16="http://schemas.microsoft.com/office/drawing/2014/main" id="{48FA6318-DDE6-7289-F15B-D63D2F081C4C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10" name="Straight Connector 609">
                <a:extLst>
                  <a:ext uri="{FF2B5EF4-FFF2-40B4-BE49-F238E27FC236}">
                    <a16:creationId xmlns:a16="http://schemas.microsoft.com/office/drawing/2014/main" id="{BC15BD8A-9573-D104-960B-E8A54D6DDB02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11" name="Straight Connector 610">
                <a:extLst>
                  <a:ext uri="{FF2B5EF4-FFF2-40B4-BE49-F238E27FC236}">
                    <a16:creationId xmlns:a16="http://schemas.microsoft.com/office/drawing/2014/main" id="{67314DA9-F5DD-E098-6F90-01DFEDE68691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12" name="Group 611">
              <a:extLst>
                <a:ext uri="{FF2B5EF4-FFF2-40B4-BE49-F238E27FC236}">
                  <a16:creationId xmlns:a16="http://schemas.microsoft.com/office/drawing/2014/main" id="{321DE043-3C21-4F93-AC55-5820F6763540}"/>
                </a:ext>
              </a:extLst>
            </xdr:cNvPr>
            <xdr:cNvGrpSpPr/>
          </xdr:nvGrpSpPr>
          <xdr:grpSpPr>
            <a:xfrm>
              <a:off x="6762750" y="26108025"/>
              <a:ext cx="319088" cy="290512"/>
              <a:chOff x="4819650" y="10625138"/>
              <a:chExt cx="319088" cy="290512"/>
            </a:xfrm>
          </xdr:grpSpPr>
          <xdr:sp macro="" textlink="">
            <xdr:nvSpPr>
              <xdr:cNvPr id="613" name="Oval 612">
                <a:extLst>
                  <a:ext uri="{FF2B5EF4-FFF2-40B4-BE49-F238E27FC236}">
                    <a16:creationId xmlns:a16="http://schemas.microsoft.com/office/drawing/2014/main" id="{3E34F986-F929-EBB6-C6B0-C845C1B4ACF9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14" name="Straight Connector 613">
                <a:extLst>
                  <a:ext uri="{FF2B5EF4-FFF2-40B4-BE49-F238E27FC236}">
                    <a16:creationId xmlns:a16="http://schemas.microsoft.com/office/drawing/2014/main" id="{550F84A8-DF20-D11D-5F98-7A581A1EB90B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15" name="Straight Connector 614">
                <a:extLst>
                  <a:ext uri="{FF2B5EF4-FFF2-40B4-BE49-F238E27FC236}">
                    <a16:creationId xmlns:a16="http://schemas.microsoft.com/office/drawing/2014/main" id="{820F8324-265D-48A1-B1B5-95FFDCA0EE68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16" name="Group 615">
              <a:extLst>
                <a:ext uri="{FF2B5EF4-FFF2-40B4-BE49-F238E27FC236}">
                  <a16:creationId xmlns:a16="http://schemas.microsoft.com/office/drawing/2014/main" id="{CAADF854-BFB9-43A5-B30A-E8874DA32688}"/>
                </a:ext>
              </a:extLst>
            </xdr:cNvPr>
            <xdr:cNvGrpSpPr/>
          </xdr:nvGrpSpPr>
          <xdr:grpSpPr>
            <a:xfrm>
              <a:off x="1752600" y="26441400"/>
              <a:ext cx="319088" cy="290512"/>
              <a:chOff x="4819650" y="10625138"/>
              <a:chExt cx="319088" cy="290512"/>
            </a:xfrm>
          </xdr:grpSpPr>
          <xdr:sp macro="" textlink="">
            <xdr:nvSpPr>
              <xdr:cNvPr id="617" name="Oval 616">
                <a:extLst>
                  <a:ext uri="{FF2B5EF4-FFF2-40B4-BE49-F238E27FC236}">
                    <a16:creationId xmlns:a16="http://schemas.microsoft.com/office/drawing/2014/main" id="{B0EEC81C-1654-E8F8-CE80-123983D49B13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18" name="Straight Connector 617">
                <a:extLst>
                  <a:ext uri="{FF2B5EF4-FFF2-40B4-BE49-F238E27FC236}">
                    <a16:creationId xmlns:a16="http://schemas.microsoft.com/office/drawing/2014/main" id="{92F82B9F-A710-B3E0-24DF-3D9BC91DCF91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19" name="Straight Connector 618">
                <a:extLst>
                  <a:ext uri="{FF2B5EF4-FFF2-40B4-BE49-F238E27FC236}">
                    <a16:creationId xmlns:a16="http://schemas.microsoft.com/office/drawing/2014/main" id="{24F9B838-F296-D879-2593-FAE31B855A33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621" name="Straight Connector 620">
              <a:extLst>
                <a:ext uri="{FF2B5EF4-FFF2-40B4-BE49-F238E27FC236}">
                  <a16:creationId xmlns:a16="http://schemas.microsoft.com/office/drawing/2014/main" id="{FBAEE904-559F-43E1-6701-F6409BEF5760}"/>
                </a:ext>
              </a:extLst>
            </xdr:cNvPr>
            <xdr:cNvCxnSpPr/>
          </xdr:nvCxnSpPr>
          <xdr:spPr>
            <a:xfrm>
              <a:off x="5729289" y="24203012"/>
              <a:ext cx="1462086" cy="62074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4" name="Straight Connector 623">
              <a:extLst>
                <a:ext uri="{FF2B5EF4-FFF2-40B4-BE49-F238E27FC236}">
                  <a16:creationId xmlns:a16="http://schemas.microsoft.com/office/drawing/2014/main" id="{93FB421D-6542-F59E-3991-CD8D58DE7364}"/>
                </a:ext>
              </a:extLst>
            </xdr:cNvPr>
            <xdr:cNvCxnSpPr/>
          </xdr:nvCxnSpPr>
          <xdr:spPr>
            <a:xfrm flipH="1">
              <a:off x="6960283" y="24726778"/>
              <a:ext cx="199569" cy="47015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8" name="Straight Connector 627">
              <a:extLst>
                <a:ext uri="{FF2B5EF4-FFF2-40B4-BE49-F238E27FC236}">
                  <a16:creationId xmlns:a16="http://schemas.microsoft.com/office/drawing/2014/main" id="{16B1DF24-B58D-9326-8F38-20FC71769F1F}"/>
                </a:ext>
              </a:extLst>
            </xdr:cNvPr>
            <xdr:cNvCxnSpPr/>
          </xdr:nvCxnSpPr>
          <xdr:spPr>
            <a:xfrm>
              <a:off x="7110413" y="24741187"/>
              <a:ext cx="33338" cy="11906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0" name="Straight Connector 629">
              <a:extLst>
                <a:ext uri="{FF2B5EF4-FFF2-40B4-BE49-F238E27FC236}">
                  <a16:creationId xmlns:a16="http://schemas.microsoft.com/office/drawing/2014/main" id="{CD7352F7-DB94-4207-ADBB-6C0B2B6EAEE0}"/>
                </a:ext>
              </a:extLst>
            </xdr:cNvPr>
            <xdr:cNvCxnSpPr/>
          </xdr:nvCxnSpPr>
          <xdr:spPr>
            <a:xfrm flipH="1">
              <a:off x="5617258" y="24155278"/>
              <a:ext cx="199569" cy="47015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1" name="Straight Connector 630">
              <a:extLst>
                <a:ext uri="{FF2B5EF4-FFF2-40B4-BE49-F238E27FC236}">
                  <a16:creationId xmlns:a16="http://schemas.microsoft.com/office/drawing/2014/main" id="{D7D455E4-1EB8-495E-9385-369E349A58FB}"/>
                </a:ext>
              </a:extLst>
            </xdr:cNvPr>
            <xdr:cNvCxnSpPr/>
          </xdr:nvCxnSpPr>
          <xdr:spPr>
            <a:xfrm>
              <a:off x="5767388" y="24169687"/>
              <a:ext cx="33338" cy="11906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3" name="Straight Connector 632">
              <a:extLst>
                <a:ext uri="{FF2B5EF4-FFF2-40B4-BE49-F238E27FC236}">
                  <a16:creationId xmlns:a16="http://schemas.microsoft.com/office/drawing/2014/main" id="{C37AAF3B-9A80-57BC-88BE-E7C837553CC4}"/>
                </a:ext>
              </a:extLst>
            </xdr:cNvPr>
            <xdr:cNvCxnSpPr/>
          </xdr:nvCxnSpPr>
          <xdr:spPr>
            <a:xfrm flipV="1">
              <a:off x="1662105" y="24231864"/>
              <a:ext cx="1852620" cy="1033192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6" name="Straight Connector 635">
              <a:extLst>
                <a:ext uri="{FF2B5EF4-FFF2-40B4-BE49-F238E27FC236}">
                  <a16:creationId xmlns:a16="http://schemas.microsoft.com/office/drawing/2014/main" id="{D58CEEA3-7B98-2C8B-B978-2875C9DD403D}"/>
                </a:ext>
              </a:extLst>
            </xdr:cNvPr>
            <xdr:cNvCxnSpPr/>
          </xdr:nvCxnSpPr>
          <xdr:spPr>
            <a:xfrm flipH="1" flipV="1">
              <a:off x="1686087" y="25142022"/>
              <a:ext cx="254592" cy="45929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9" name="Straight Connector 638">
              <a:extLst>
                <a:ext uri="{FF2B5EF4-FFF2-40B4-BE49-F238E27FC236}">
                  <a16:creationId xmlns:a16="http://schemas.microsoft.com/office/drawing/2014/main" id="{9FCEE6F8-5277-07E0-4369-FB4DB21C4BEC}"/>
                </a:ext>
              </a:extLst>
            </xdr:cNvPr>
            <xdr:cNvCxnSpPr/>
          </xdr:nvCxnSpPr>
          <xdr:spPr>
            <a:xfrm flipH="1">
              <a:off x="1719263" y="25155525"/>
              <a:ext cx="33337" cy="13335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40" name="Straight Connector 639">
              <a:extLst>
                <a:ext uri="{FF2B5EF4-FFF2-40B4-BE49-F238E27FC236}">
                  <a16:creationId xmlns:a16="http://schemas.microsoft.com/office/drawing/2014/main" id="{A4779F18-B475-4AE9-A9E2-DC99424F9A6A}"/>
                </a:ext>
              </a:extLst>
            </xdr:cNvPr>
            <xdr:cNvCxnSpPr/>
          </xdr:nvCxnSpPr>
          <xdr:spPr>
            <a:xfrm flipH="1" flipV="1">
              <a:off x="3419637" y="24170472"/>
              <a:ext cx="254592" cy="45929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41" name="Straight Connector 640">
              <a:extLst>
                <a:ext uri="{FF2B5EF4-FFF2-40B4-BE49-F238E27FC236}">
                  <a16:creationId xmlns:a16="http://schemas.microsoft.com/office/drawing/2014/main" id="{28475DFE-6A95-4161-B8CD-DFDD0B70B529}"/>
                </a:ext>
              </a:extLst>
            </xdr:cNvPr>
            <xdr:cNvCxnSpPr/>
          </xdr:nvCxnSpPr>
          <xdr:spPr>
            <a:xfrm flipH="1">
              <a:off x="3452813" y="24183975"/>
              <a:ext cx="33337" cy="13335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123825</xdr:colOff>
      <xdr:row>279</xdr:row>
      <xdr:rowOff>138113</xdr:rowOff>
    </xdr:from>
    <xdr:to>
      <xdr:col>21</xdr:col>
      <xdr:colOff>119063</xdr:colOff>
      <xdr:row>282</xdr:row>
      <xdr:rowOff>0</xdr:rowOff>
    </xdr:to>
    <xdr:grpSp>
      <xdr:nvGrpSpPr>
        <xdr:cNvPr id="228" name="Group 227">
          <a:extLst>
            <a:ext uri="{FF2B5EF4-FFF2-40B4-BE49-F238E27FC236}">
              <a16:creationId xmlns:a16="http://schemas.microsoft.com/office/drawing/2014/main" id="{B656B791-1C45-4C3D-BEC2-FCE67DE5A789}"/>
            </a:ext>
          </a:extLst>
        </xdr:cNvPr>
        <xdr:cNvGrpSpPr/>
      </xdr:nvGrpSpPr>
      <xdr:grpSpPr>
        <a:xfrm>
          <a:off x="3200400" y="42676763"/>
          <a:ext cx="319088" cy="290512"/>
          <a:chOff x="4819650" y="10625138"/>
          <a:chExt cx="319088" cy="290512"/>
        </a:xfrm>
      </xdr:grpSpPr>
      <xdr:sp macro="" textlink="">
        <xdr:nvSpPr>
          <xdr:cNvPr id="234" name="Oval 233">
            <a:extLst>
              <a:ext uri="{FF2B5EF4-FFF2-40B4-BE49-F238E27FC236}">
                <a16:creationId xmlns:a16="http://schemas.microsoft.com/office/drawing/2014/main" id="{EF72ADDE-B1BA-5EBA-A313-E6674CCD15F9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236" name="Straight Connector 235">
            <a:extLst>
              <a:ext uri="{FF2B5EF4-FFF2-40B4-BE49-F238E27FC236}">
                <a16:creationId xmlns:a16="http://schemas.microsoft.com/office/drawing/2014/main" id="{A47ACF4D-CB97-9767-7FA8-8298EF6680A3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" name="Straight Connector 236">
            <a:extLst>
              <a:ext uri="{FF2B5EF4-FFF2-40B4-BE49-F238E27FC236}">
                <a16:creationId xmlns:a16="http://schemas.microsoft.com/office/drawing/2014/main" id="{E9B856A2-EA87-8621-F2E0-C0A81B57D0BA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278</xdr:row>
      <xdr:rowOff>76201</xdr:rowOff>
    </xdr:from>
    <xdr:to>
      <xdr:col>7</xdr:col>
      <xdr:colOff>57150</xdr:colOff>
      <xdr:row>281</xdr:row>
      <xdr:rowOff>71438</xdr:rowOff>
    </xdr:to>
    <xdr:grpSp>
      <xdr:nvGrpSpPr>
        <xdr:cNvPr id="239" name="Group 238">
          <a:extLst>
            <a:ext uri="{FF2B5EF4-FFF2-40B4-BE49-F238E27FC236}">
              <a16:creationId xmlns:a16="http://schemas.microsoft.com/office/drawing/2014/main" id="{9EA52DC9-0238-41D8-995E-1613F609649E}"/>
            </a:ext>
          </a:extLst>
        </xdr:cNvPr>
        <xdr:cNvGrpSpPr/>
      </xdr:nvGrpSpPr>
      <xdr:grpSpPr>
        <a:xfrm>
          <a:off x="647700" y="42471976"/>
          <a:ext cx="542925" cy="423862"/>
          <a:chOff x="647700" y="9963151"/>
          <a:chExt cx="542925" cy="423862"/>
        </a:xfrm>
      </xdr:grpSpPr>
      <xdr:cxnSp macro="">
        <xdr:nvCxnSpPr>
          <xdr:cNvPr id="246" name="Straight Connector 245">
            <a:extLst>
              <a:ext uri="{FF2B5EF4-FFF2-40B4-BE49-F238E27FC236}">
                <a16:creationId xmlns:a16="http://schemas.microsoft.com/office/drawing/2014/main" id="{3F921A29-F7C6-95AA-01F5-A61081591116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0" name="Straight Connector 249">
            <a:extLst>
              <a:ext uri="{FF2B5EF4-FFF2-40B4-BE49-F238E27FC236}">
                <a16:creationId xmlns:a16="http://schemas.microsoft.com/office/drawing/2014/main" id="{86E0425E-E564-D668-A35C-760584FF7DE4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1" name="Arc 250">
            <a:extLst>
              <a:ext uri="{FF2B5EF4-FFF2-40B4-BE49-F238E27FC236}">
                <a16:creationId xmlns:a16="http://schemas.microsoft.com/office/drawing/2014/main" id="{81F55CC4-CEF3-E2BB-5E51-2633CB25F9D0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3</xdr:col>
      <xdr:colOff>85721</xdr:colOff>
      <xdr:row>283</xdr:row>
      <xdr:rowOff>71433</xdr:rowOff>
    </xdr:from>
    <xdr:to>
      <xdr:col>53</xdr:col>
      <xdr:colOff>85727</xdr:colOff>
      <xdr:row>339</xdr:row>
      <xdr:rowOff>80971</xdr:rowOff>
    </xdr:to>
    <xdr:grpSp>
      <xdr:nvGrpSpPr>
        <xdr:cNvPr id="265" name="Group 264">
          <a:extLst>
            <a:ext uri="{FF2B5EF4-FFF2-40B4-BE49-F238E27FC236}">
              <a16:creationId xmlns:a16="http://schemas.microsoft.com/office/drawing/2014/main" id="{E8DD4ACE-5A85-BED1-62C0-E145A111249B}"/>
            </a:ext>
          </a:extLst>
        </xdr:cNvPr>
        <xdr:cNvGrpSpPr/>
      </xdr:nvGrpSpPr>
      <xdr:grpSpPr>
        <a:xfrm>
          <a:off x="571496" y="43181583"/>
          <a:ext cx="8096256" cy="8010538"/>
          <a:chOff x="581021" y="28849633"/>
          <a:chExt cx="8255006" cy="7832738"/>
        </a:xfrm>
      </xdr:grpSpPr>
      <xdr:sp macro="" textlink="">
        <xdr:nvSpPr>
          <xdr:cNvPr id="39" name="Freeform: Shape 38">
            <a:extLst>
              <a:ext uri="{FF2B5EF4-FFF2-40B4-BE49-F238E27FC236}">
                <a16:creationId xmlns:a16="http://schemas.microsoft.com/office/drawing/2014/main" id="{A3272E9F-89DD-008F-1FF8-51730D0DDBA4}"/>
              </a:ext>
            </a:extLst>
          </xdr:cNvPr>
          <xdr:cNvSpPr/>
        </xdr:nvSpPr>
        <xdr:spPr>
          <a:xfrm>
            <a:off x="1289050" y="29616400"/>
            <a:ext cx="6635750" cy="6372225"/>
          </a:xfrm>
          <a:custGeom>
            <a:avLst/>
            <a:gdLst>
              <a:gd name="connsiteX0" fmla="*/ 9525 w 6505575"/>
              <a:gd name="connsiteY0" fmla="*/ 0 h 6515100"/>
              <a:gd name="connsiteX1" fmla="*/ 6505575 w 6505575"/>
              <a:gd name="connsiteY1" fmla="*/ 0 h 6515100"/>
              <a:gd name="connsiteX2" fmla="*/ 6505575 w 6505575"/>
              <a:gd name="connsiteY2" fmla="*/ 6515100 h 6515100"/>
              <a:gd name="connsiteX3" fmla="*/ 3476625 w 6505575"/>
              <a:gd name="connsiteY3" fmla="*/ 6515100 h 6515100"/>
              <a:gd name="connsiteX4" fmla="*/ 3476625 w 6505575"/>
              <a:gd name="connsiteY4" fmla="*/ 2171700 h 6515100"/>
              <a:gd name="connsiteX5" fmla="*/ 0 w 6505575"/>
              <a:gd name="connsiteY5" fmla="*/ 2171700 h 6515100"/>
              <a:gd name="connsiteX6" fmla="*/ 9525 w 6505575"/>
              <a:gd name="connsiteY6" fmla="*/ 0 h 65151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6505575" h="6515100">
                <a:moveTo>
                  <a:pt x="9525" y="0"/>
                </a:moveTo>
                <a:lnTo>
                  <a:pt x="6505575" y="0"/>
                </a:lnTo>
                <a:lnTo>
                  <a:pt x="6505575" y="6515100"/>
                </a:lnTo>
                <a:lnTo>
                  <a:pt x="3476625" y="6515100"/>
                </a:lnTo>
                <a:lnTo>
                  <a:pt x="3476625" y="2171700"/>
                </a:lnTo>
                <a:lnTo>
                  <a:pt x="0" y="2171700"/>
                </a:lnTo>
                <a:lnTo>
                  <a:pt x="9525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862" name="Group 861">
            <a:extLst>
              <a:ext uri="{FF2B5EF4-FFF2-40B4-BE49-F238E27FC236}">
                <a16:creationId xmlns:a16="http://schemas.microsoft.com/office/drawing/2014/main" id="{49A1B2A0-F7D2-3DE7-5212-8E7120D06006}"/>
              </a:ext>
            </a:extLst>
          </xdr:cNvPr>
          <xdr:cNvGrpSpPr/>
        </xdr:nvGrpSpPr>
        <xdr:grpSpPr>
          <a:xfrm>
            <a:off x="581021" y="28849633"/>
            <a:ext cx="8255006" cy="7832738"/>
            <a:chOff x="581021" y="28849633"/>
            <a:chExt cx="8255006" cy="7832738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42B55B4B-1D97-26B4-8A41-16DFE0A6BAB4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6465" t="9928" r="41024" b="14244"/>
            <a:stretch>
              <a:fillRect/>
            </a:stretch>
          </xdr:blipFill>
          <xdr:spPr bwMode="auto">
            <a:xfrm>
              <a:off x="1193801" y="29543376"/>
              <a:ext cx="6826249" cy="654684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10" name="Straight Connector 9">
              <a:extLst>
                <a:ext uri="{FF2B5EF4-FFF2-40B4-BE49-F238E27FC236}">
                  <a16:creationId xmlns:a16="http://schemas.microsoft.com/office/drawing/2014/main" id="{6EAA9588-9B62-16D4-042F-928922BF9A7C}"/>
                </a:ext>
              </a:extLst>
            </xdr:cNvPr>
            <xdr:cNvCxnSpPr/>
          </xdr:nvCxnSpPr>
          <xdr:spPr>
            <a:xfrm>
              <a:off x="7958136" y="29616400"/>
              <a:ext cx="87312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Straight Connector 12">
              <a:extLst>
                <a:ext uri="{FF2B5EF4-FFF2-40B4-BE49-F238E27FC236}">
                  <a16:creationId xmlns:a16="http://schemas.microsoft.com/office/drawing/2014/main" id="{92491ACA-9269-4F18-B3BE-4DE9510FFE65}"/>
                </a:ext>
              </a:extLst>
            </xdr:cNvPr>
            <xdr:cNvCxnSpPr/>
          </xdr:nvCxnSpPr>
          <xdr:spPr>
            <a:xfrm>
              <a:off x="8420100" y="29538614"/>
              <a:ext cx="0" cy="652303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Straight Connector 16">
              <a:extLst>
                <a:ext uri="{FF2B5EF4-FFF2-40B4-BE49-F238E27FC236}">
                  <a16:creationId xmlns:a16="http://schemas.microsoft.com/office/drawing/2014/main" id="{AE41C123-90EA-4ED5-A921-DA59DCD98980}"/>
                </a:ext>
              </a:extLst>
            </xdr:cNvPr>
            <xdr:cNvCxnSpPr/>
          </xdr:nvCxnSpPr>
          <xdr:spPr>
            <a:xfrm flipH="1">
              <a:off x="8374062" y="29586238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Connector 17">
              <a:extLst>
                <a:ext uri="{FF2B5EF4-FFF2-40B4-BE49-F238E27FC236}">
                  <a16:creationId xmlns:a16="http://schemas.microsoft.com/office/drawing/2014/main" id="{BA0DA3B1-7AAD-4A84-8031-BE6FE1EE9F2C}"/>
                </a:ext>
              </a:extLst>
            </xdr:cNvPr>
            <xdr:cNvCxnSpPr/>
          </xdr:nvCxnSpPr>
          <xdr:spPr>
            <a:xfrm>
              <a:off x="8750300" y="29538613"/>
              <a:ext cx="0" cy="65278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Straight Connector 18">
              <a:extLst>
                <a:ext uri="{FF2B5EF4-FFF2-40B4-BE49-F238E27FC236}">
                  <a16:creationId xmlns:a16="http://schemas.microsoft.com/office/drawing/2014/main" id="{3DA6F656-9FAE-4C5B-A30E-B898C4DE08DF}"/>
                </a:ext>
              </a:extLst>
            </xdr:cNvPr>
            <xdr:cNvCxnSpPr/>
          </xdr:nvCxnSpPr>
          <xdr:spPr>
            <a:xfrm flipH="1">
              <a:off x="8704262" y="29586237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>
              <a:extLst>
                <a:ext uri="{FF2B5EF4-FFF2-40B4-BE49-F238E27FC236}">
                  <a16:creationId xmlns:a16="http://schemas.microsoft.com/office/drawing/2014/main" id="{52E793B6-BBDF-4A6E-B3B9-9BFFA0E58202}"/>
                </a:ext>
              </a:extLst>
            </xdr:cNvPr>
            <xdr:cNvCxnSpPr/>
          </xdr:nvCxnSpPr>
          <xdr:spPr>
            <a:xfrm>
              <a:off x="7962900" y="35993389"/>
              <a:ext cx="87312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Straight Connector 23">
              <a:extLst>
                <a:ext uri="{FF2B5EF4-FFF2-40B4-BE49-F238E27FC236}">
                  <a16:creationId xmlns:a16="http://schemas.microsoft.com/office/drawing/2014/main" id="{986829A4-CBC0-472C-8DE9-B7AD8675B8EF}"/>
                </a:ext>
              </a:extLst>
            </xdr:cNvPr>
            <xdr:cNvCxnSpPr/>
          </xdr:nvCxnSpPr>
          <xdr:spPr>
            <a:xfrm flipH="1">
              <a:off x="8378826" y="35960052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Connector 25">
              <a:extLst>
                <a:ext uri="{FF2B5EF4-FFF2-40B4-BE49-F238E27FC236}">
                  <a16:creationId xmlns:a16="http://schemas.microsoft.com/office/drawing/2014/main" id="{3EF81CA2-368A-4FD0-BA47-F81FDEAB2B90}"/>
                </a:ext>
              </a:extLst>
            </xdr:cNvPr>
            <xdr:cNvCxnSpPr/>
          </xdr:nvCxnSpPr>
          <xdr:spPr>
            <a:xfrm flipH="1">
              <a:off x="8709026" y="35960051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Straight Connector 29">
              <a:extLst>
                <a:ext uri="{FF2B5EF4-FFF2-40B4-BE49-F238E27FC236}">
                  <a16:creationId xmlns:a16="http://schemas.microsoft.com/office/drawing/2014/main" id="{932E079E-E0B7-4195-AA18-C7384F9AFD81}"/>
                </a:ext>
              </a:extLst>
            </xdr:cNvPr>
            <xdr:cNvCxnSpPr/>
          </xdr:nvCxnSpPr>
          <xdr:spPr>
            <a:xfrm>
              <a:off x="7948613" y="34509074"/>
              <a:ext cx="55245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Straight Connector 31">
              <a:extLst>
                <a:ext uri="{FF2B5EF4-FFF2-40B4-BE49-F238E27FC236}">
                  <a16:creationId xmlns:a16="http://schemas.microsoft.com/office/drawing/2014/main" id="{DC04E308-CD8C-46F8-82E9-344D64C52F92}"/>
                </a:ext>
              </a:extLst>
            </xdr:cNvPr>
            <xdr:cNvCxnSpPr/>
          </xdr:nvCxnSpPr>
          <xdr:spPr>
            <a:xfrm flipH="1">
              <a:off x="8374064" y="34475736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Straight Connector 35">
              <a:extLst>
                <a:ext uri="{FF2B5EF4-FFF2-40B4-BE49-F238E27FC236}">
                  <a16:creationId xmlns:a16="http://schemas.microsoft.com/office/drawing/2014/main" id="{D708CA8F-CA58-450D-A014-9CCB13601658}"/>
                </a:ext>
              </a:extLst>
            </xdr:cNvPr>
            <xdr:cNvCxnSpPr/>
          </xdr:nvCxnSpPr>
          <xdr:spPr>
            <a:xfrm>
              <a:off x="6443663" y="34505900"/>
              <a:ext cx="1439865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Straight Connector 39">
              <a:extLst>
                <a:ext uri="{FF2B5EF4-FFF2-40B4-BE49-F238E27FC236}">
                  <a16:creationId xmlns:a16="http://schemas.microsoft.com/office/drawing/2014/main" id="{B875F7FB-188E-4827-92F6-2FED36B31EAE}"/>
                </a:ext>
              </a:extLst>
            </xdr:cNvPr>
            <xdr:cNvCxnSpPr/>
          </xdr:nvCxnSpPr>
          <xdr:spPr>
            <a:xfrm>
              <a:off x="7948613" y="31108649"/>
              <a:ext cx="55245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Straight Connector 40">
              <a:extLst>
                <a:ext uri="{FF2B5EF4-FFF2-40B4-BE49-F238E27FC236}">
                  <a16:creationId xmlns:a16="http://schemas.microsoft.com/office/drawing/2014/main" id="{00FE4A06-F4A9-441F-828A-70E0E6A2E092}"/>
                </a:ext>
              </a:extLst>
            </xdr:cNvPr>
            <xdr:cNvCxnSpPr/>
          </xdr:nvCxnSpPr>
          <xdr:spPr>
            <a:xfrm flipH="1">
              <a:off x="8374064" y="31075311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Straight Connector 41">
              <a:extLst>
                <a:ext uri="{FF2B5EF4-FFF2-40B4-BE49-F238E27FC236}">
                  <a16:creationId xmlns:a16="http://schemas.microsoft.com/office/drawing/2014/main" id="{69B95289-CA5B-4D1D-BCF2-52AC7DA97BCE}"/>
                </a:ext>
              </a:extLst>
            </xdr:cNvPr>
            <xdr:cNvCxnSpPr/>
          </xdr:nvCxnSpPr>
          <xdr:spPr>
            <a:xfrm>
              <a:off x="6443663" y="31108650"/>
              <a:ext cx="1439865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Straight Connector 46">
              <a:extLst>
                <a:ext uri="{FF2B5EF4-FFF2-40B4-BE49-F238E27FC236}">
                  <a16:creationId xmlns:a16="http://schemas.microsoft.com/office/drawing/2014/main" id="{CD646DF6-8059-6AAD-62AD-69E2B5096491}"/>
                </a:ext>
              </a:extLst>
            </xdr:cNvPr>
            <xdr:cNvCxnSpPr/>
          </xdr:nvCxnSpPr>
          <xdr:spPr>
            <a:xfrm flipV="1">
              <a:off x="1289049" y="28849638"/>
              <a:ext cx="0" cy="75088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Straight Connector 49">
              <a:extLst>
                <a:ext uri="{FF2B5EF4-FFF2-40B4-BE49-F238E27FC236}">
                  <a16:creationId xmlns:a16="http://schemas.microsoft.com/office/drawing/2014/main" id="{62889704-01D3-F942-A72A-E22252950DA7}"/>
                </a:ext>
              </a:extLst>
            </xdr:cNvPr>
            <xdr:cNvCxnSpPr/>
          </xdr:nvCxnSpPr>
          <xdr:spPr>
            <a:xfrm>
              <a:off x="1212848" y="29197300"/>
              <a:ext cx="678815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Straight Connector 50">
              <a:extLst>
                <a:ext uri="{FF2B5EF4-FFF2-40B4-BE49-F238E27FC236}">
                  <a16:creationId xmlns:a16="http://schemas.microsoft.com/office/drawing/2014/main" id="{95CD069E-44C7-4E19-83B0-1367B8B2315F}"/>
                </a:ext>
              </a:extLst>
            </xdr:cNvPr>
            <xdr:cNvCxnSpPr/>
          </xdr:nvCxnSpPr>
          <xdr:spPr>
            <a:xfrm flipH="1">
              <a:off x="1250952" y="29162376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Straight Connector 55">
              <a:extLst>
                <a:ext uri="{FF2B5EF4-FFF2-40B4-BE49-F238E27FC236}">
                  <a16:creationId xmlns:a16="http://schemas.microsoft.com/office/drawing/2014/main" id="{9730A1D0-EEC9-48A7-A06D-040DCC87F4BC}"/>
                </a:ext>
              </a:extLst>
            </xdr:cNvPr>
            <xdr:cNvCxnSpPr/>
          </xdr:nvCxnSpPr>
          <xdr:spPr>
            <a:xfrm>
              <a:off x="1212849" y="28917900"/>
              <a:ext cx="6773864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Straight Connector 56">
              <a:extLst>
                <a:ext uri="{FF2B5EF4-FFF2-40B4-BE49-F238E27FC236}">
                  <a16:creationId xmlns:a16="http://schemas.microsoft.com/office/drawing/2014/main" id="{5456113C-5300-4114-BF9D-A9C08DB9477A}"/>
                </a:ext>
              </a:extLst>
            </xdr:cNvPr>
            <xdr:cNvCxnSpPr/>
          </xdr:nvCxnSpPr>
          <xdr:spPr>
            <a:xfrm flipH="1">
              <a:off x="1250953" y="28882976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Straight Connector 58">
              <a:extLst>
                <a:ext uri="{FF2B5EF4-FFF2-40B4-BE49-F238E27FC236}">
                  <a16:creationId xmlns:a16="http://schemas.microsoft.com/office/drawing/2014/main" id="{86F0CE04-D915-4AD8-92EA-7542DC49689E}"/>
                </a:ext>
              </a:extLst>
            </xdr:cNvPr>
            <xdr:cNvCxnSpPr/>
          </xdr:nvCxnSpPr>
          <xdr:spPr>
            <a:xfrm flipV="1">
              <a:off x="7921624" y="28849633"/>
              <a:ext cx="0" cy="75088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" name="Straight Connector 61">
              <a:extLst>
                <a:ext uri="{FF2B5EF4-FFF2-40B4-BE49-F238E27FC236}">
                  <a16:creationId xmlns:a16="http://schemas.microsoft.com/office/drawing/2014/main" id="{E493AF0E-9013-484E-8E91-87E1584AE4F1}"/>
                </a:ext>
              </a:extLst>
            </xdr:cNvPr>
            <xdr:cNvCxnSpPr/>
          </xdr:nvCxnSpPr>
          <xdr:spPr>
            <a:xfrm flipH="1">
              <a:off x="7883527" y="29162371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9" name="Straight Connector 448">
              <a:extLst>
                <a:ext uri="{FF2B5EF4-FFF2-40B4-BE49-F238E27FC236}">
                  <a16:creationId xmlns:a16="http://schemas.microsoft.com/office/drawing/2014/main" id="{B7C297BF-D0B1-4C9A-87AE-EA8394F1916D}"/>
                </a:ext>
              </a:extLst>
            </xdr:cNvPr>
            <xdr:cNvCxnSpPr/>
          </xdr:nvCxnSpPr>
          <xdr:spPr>
            <a:xfrm flipH="1">
              <a:off x="7883528" y="28882971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0" name="Straight Connector 459">
              <a:extLst>
                <a:ext uri="{FF2B5EF4-FFF2-40B4-BE49-F238E27FC236}">
                  <a16:creationId xmlns:a16="http://schemas.microsoft.com/office/drawing/2014/main" id="{7B100A38-B475-4C62-8A84-69EA00F34E75}"/>
                </a:ext>
              </a:extLst>
            </xdr:cNvPr>
            <xdr:cNvCxnSpPr/>
          </xdr:nvCxnSpPr>
          <xdr:spPr>
            <a:xfrm flipV="1">
              <a:off x="2392363" y="29133800"/>
              <a:ext cx="0" cy="46670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4" name="Straight Connector 463">
              <a:extLst>
                <a:ext uri="{FF2B5EF4-FFF2-40B4-BE49-F238E27FC236}">
                  <a16:creationId xmlns:a16="http://schemas.microsoft.com/office/drawing/2014/main" id="{86C3A598-8D6A-4414-A6F7-77423D0EE227}"/>
                </a:ext>
              </a:extLst>
            </xdr:cNvPr>
            <xdr:cNvCxnSpPr/>
          </xdr:nvCxnSpPr>
          <xdr:spPr>
            <a:xfrm flipH="1">
              <a:off x="2354267" y="29162371"/>
              <a:ext cx="77849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6" name="Straight Connector 465">
              <a:extLst>
                <a:ext uri="{FF2B5EF4-FFF2-40B4-BE49-F238E27FC236}">
                  <a16:creationId xmlns:a16="http://schemas.microsoft.com/office/drawing/2014/main" id="{5E59AADD-E6EF-4A66-95BD-F9FB00391B76}"/>
                </a:ext>
              </a:extLst>
            </xdr:cNvPr>
            <xdr:cNvCxnSpPr/>
          </xdr:nvCxnSpPr>
          <xdr:spPr>
            <a:xfrm flipV="1">
              <a:off x="2392363" y="29673542"/>
              <a:ext cx="0" cy="944571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3" name="Straight Connector 472">
              <a:extLst>
                <a:ext uri="{FF2B5EF4-FFF2-40B4-BE49-F238E27FC236}">
                  <a16:creationId xmlns:a16="http://schemas.microsoft.com/office/drawing/2014/main" id="{55B5F3AC-D913-4D12-9E7B-AE38FC04286F}"/>
                </a:ext>
              </a:extLst>
            </xdr:cNvPr>
            <xdr:cNvCxnSpPr/>
          </xdr:nvCxnSpPr>
          <xdr:spPr>
            <a:xfrm flipV="1">
              <a:off x="5930899" y="29133799"/>
              <a:ext cx="0" cy="46670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4" name="Straight Connector 473">
              <a:extLst>
                <a:ext uri="{FF2B5EF4-FFF2-40B4-BE49-F238E27FC236}">
                  <a16:creationId xmlns:a16="http://schemas.microsoft.com/office/drawing/2014/main" id="{7388530D-4C0C-469A-9213-3BCE0414339C}"/>
                </a:ext>
              </a:extLst>
            </xdr:cNvPr>
            <xdr:cNvCxnSpPr/>
          </xdr:nvCxnSpPr>
          <xdr:spPr>
            <a:xfrm flipH="1">
              <a:off x="5892803" y="29162370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5" name="Straight Connector 474">
              <a:extLst>
                <a:ext uri="{FF2B5EF4-FFF2-40B4-BE49-F238E27FC236}">
                  <a16:creationId xmlns:a16="http://schemas.microsoft.com/office/drawing/2014/main" id="{845F3FDB-8B0E-4D90-B33F-E31AA366CB38}"/>
                </a:ext>
              </a:extLst>
            </xdr:cNvPr>
            <xdr:cNvCxnSpPr/>
          </xdr:nvCxnSpPr>
          <xdr:spPr>
            <a:xfrm flipV="1">
              <a:off x="5930899" y="29673541"/>
              <a:ext cx="0" cy="944571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9" name="Straight Connector 478">
              <a:extLst>
                <a:ext uri="{FF2B5EF4-FFF2-40B4-BE49-F238E27FC236}">
                  <a16:creationId xmlns:a16="http://schemas.microsoft.com/office/drawing/2014/main" id="{DA5C0411-A33A-4666-B5F7-D5C18B0F93BA}"/>
                </a:ext>
              </a:extLst>
            </xdr:cNvPr>
            <xdr:cNvCxnSpPr/>
          </xdr:nvCxnSpPr>
          <xdr:spPr>
            <a:xfrm flipV="1">
              <a:off x="6373809" y="29133806"/>
              <a:ext cx="0" cy="46670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0" name="Straight Connector 479">
              <a:extLst>
                <a:ext uri="{FF2B5EF4-FFF2-40B4-BE49-F238E27FC236}">
                  <a16:creationId xmlns:a16="http://schemas.microsoft.com/office/drawing/2014/main" id="{EC967186-13CC-4E81-B126-A7DC729C28A7}"/>
                </a:ext>
              </a:extLst>
            </xdr:cNvPr>
            <xdr:cNvCxnSpPr/>
          </xdr:nvCxnSpPr>
          <xdr:spPr>
            <a:xfrm flipH="1">
              <a:off x="6335713" y="29162377"/>
              <a:ext cx="77849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3" name="Straight Connector 482">
              <a:extLst>
                <a:ext uri="{FF2B5EF4-FFF2-40B4-BE49-F238E27FC236}">
                  <a16:creationId xmlns:a16="http://schemas.microsoft.com/office/drawing/2014/main" id="{552B7E71-C0F0-480C-993C-A3AE9A8426A6}"/>
                </a:ext>
              </a:extLst>
            </xdr:cNvPr>
            <xdr:cNvCxnSpPr/>
          </xdr:nvCxnSpPr>
          <xdr:spPr>
            <a:xfrm flipV="1">
              <a:off x="6373809" y="29673548"/>
              <a:ext cx="0" cy="1377952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2" name="Straight Connector 491">
              <a:extLst>
                <a:ext uri="{FF2B5EF4-FFF2-40B4-BE49-F238E27FC236}">
                  <a16:creationId xmlns:a16="http://schemas.microsoft.com/office/drawing/2014/main" id="{324512B4-72CA-4DDC-BDDA-27626D9B92E1}"/>
                </a:ext>
              </a:extLst>
            </xdr:cNvPr>
            <xdr:cNvCxnSpPr/>
          </xdr:nvCxnSpPr>
          <xdr:spPr>
            <a:xfrm flipV="1">
              <a:off x="4825996" y="29133791"/>
              <a:ext cx="0" cy="46670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4" name="Straight Connector 493">
              <a:extLst>
                <a:ext uri="{FF2B5EF4-FFF2-40B4-BE49-F238E27FC236}">
                  <a16:creationId xmlns:a16="http://schemas.microsoft.com/office/drawing/2014/main" id="{BD7C3BEC-42F2-4164-B531-510E32657785}"/>
                </a:ext>
              </a:extLst>
            </xdr:cNvPr>
            <xdr:cNvCxnSpPr/>
          </xdr:nvCxnSpPr>
          <xdr:spPr>
            <a:xfrm flipH="1">
              <a:off x="4787900" y="29162362"/>
              <a:ext cx="77849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7" name="Straight Connector 496">
              <a:extLst>
                <a:ext uri="{FF2B5EF4-FFF2-40B4-BE49-F238E27FC236}">
                  <a16:creationId xmlns:a16="http://schemas.microsoft.com/office/drawing/2014/main" id="{281FA8F2-72BE-4B32-A42A-E965CC5F7B0B}"/>
                </a:ext>
              </a:extLst>
            </xdr:cNvPr>
            <xdr:cNvCxnSpPr/>
          </xdr:nvCxnSpPr>
          <xdr:spPr>
            <a:xfrm flipV="1">
              <a:off x="4825996" y="29673533"/>
              <a:ext cx="0" cy="944571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2" name="Straight Connector 501">
              <a:extLst>
                <a:ext uri="{FF2B5EF4-FFF2-40B4-BE49-F238E27FC236}">
                  <a16:creationId xmlns:a16="http://schemas.microsoft.com/office/drawing/2014/main" id="{563C5564-173D-440E-8C07-14ACBC545BC0}"/>
                </a:ext>
              </a:extLst>
            </xdr:cNvPr>
            <xdr:cNvCxnSpPr/>
          </xdr:nvCxnSpPr>
          <xdr:spPr>
            <a:xfrm flipV="1">
              <a:off x="4825996" y="30738754"/>
              <a:ext cx="0" cy="947746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9" name="Straight Connector 508">
              <a:extLst>
                <a:ext uri="{FF2B5EF4-FFF2-40B4-BE49-F238E27FC236}">
                  <a16:creationId xmlns:a16="http://schemas.microsoft.com/office/drawing/2014/main" id="{8E26FAF4-1B8A-787C-D661-326D170BC396}"/>
                </a:ext>
              </a:extLst>
            </xdr:cNvPr>
            <xdr:cNvCxnSpPr/>
          </xdr:nvCxnSpPr>
          <xdr:spPr>
            <a:xfrm>
              <a:off x="581025" y="29621162"/>
              <a:ext cx="67468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9" name="Straight Connector 518">
              <a:extLst>
                <a:ext uri="{FF2B5EF4-FFF2-40B4-BE49-F238E27FC236}">
                  <a16:creationId xmlns:a16="http://schemas.microsoft.com/office/drawing/2014/main" id="{988DABA5-306C-0E59-3150-8F58EB3D219D}"/>
                </a:ext>
              </a:extLst>
            </xdr:cNvPr>
            <xdr:cNvCxnSpPr/>
          </xdr:nvCxnSpPr>
          <xdr:spPr>
            <a:xfrm>
              <a:off x="990601" y="29557663"/>
              <a:ext cx="0" cy="651827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5" name="Straight Connector 524">
              <a:extLst>
                <a:ext uri="{FF2B5EF4-FFF2-40B4-BE49-F238E27FC236}">
                  <a16:creationId xmlns:a16="http://schemas.microsoft.com/office/drawing/2014/main" id="{35ACD979-8668-493F-89EE-094BDE09EB31}"/>
                </a:ext>
              </a:extLst>
            </xdr:cNvPr>
            <xdr:cNvCxnSpPr/>
          </xdr:nvCxnSpPr>
          <xdr:spPr>
            <a:xfrm flipH="1">
              <a:off x="949329" y="29586239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7" name="Straight Connector 526">
              <a:extLst>
                <a:ext uri="{FF2B5EF4-FFF2-40B4-BE49-F238E27FC236}">
                  <a16:creationId xmlns:a16="http://schemas.microsoft.com/office/drawing/2014/main" id="{1E7371BE-9B20-4F30-9026-BE80C6089259}"/>
                </a:ext>
              </a:extLst>
            </xdr:cNvPr>
            <xdr:cNvCxnSpPr/>
          </xdr:nvCxnSpPr>
          <xdr:spPr>
            <a:xfrm>
              <a:off x="660401" y="29557663"/>
              <a:ext cx="0" cy="226377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9" name="Straight Connector 528">
              <a:extLst>
                <a:ext uri="{FF2B5EF4-FFF2-40B4-BE49-F238E27FC236}">
                  <a16:creationId xmlns:a16="http://schemas.microsoft.com/office/drawing/2014/main" id="{4EFFC9EC-7C97-4EC9-9B40-375273DE38D0}"/>
                </a:ext>
              </a:extLst>
            </xdr:cNvPr>
            <xdr:cNvCxnSpPr/>
          </xdr:nvCxnSpPr>
          <xdr:spPr>
            <a:xfrm flipH="1">
              <a:off x="619129" y="29586239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4" name="Straight Connector 533">
              <a:extLst>
                <a:ext uri="{FF2B5EF4-FFF2-40B4-BE49-F238E27FC236}">
                  <a16:creationId xmlns:a16="http://schemas.microsoft.com/office/drawing/2014/main" id="{8FA147C1-62B1-430E-AC78-AAF62B375380}"/>
                </a:ext>
              </a:extLst>
            </xdr:cNvPr>
            <xdr:cNvCxnSpPr/>
          </xdr:nvCxnSpPr>
          <xdr:spPr>
            <a:xfrm>
              <a:off x="911222" y="30684787"/>
              <a:ext cx="35877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5" name="Straight Connector 534">
              <a:extLst>
                <a:ext uri="{FF2B5EF4-FFF2-40B4-BE49-F238E27FC236}">
                  <a16:creationId xmlns:a16="http://schemas.microsoft.com/office/drawing/2014/main" id="{4A6A3353-F474-4AAC-8858-E5AD676199D1}"/>
                </a:ext>
              </a:extLst>
            </xdr:cNvPr>
            <xdr:cNvCxnSpPr/>
          </xdr:nvCxnSpPr>
          <xdr:spPr>
            <a:xfrm flipH="1">
              <a:off x="949326" y="30646689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0" name="Straight Connector 539">
              <a:extLst>
                <a:ext uri="{FF2B5EF4-FFF2-40B4-BE49-F238E27FC236}">
                  <a16:creationId xmlns:a16="http://schemas.microsoft.com/office/drawing/2014/main" id="{C25CCE27-6F56-46CB-83A1-924B69FF1E7D}"/>
                </a:ext>
              </a:extLst>
            </xdr:cNvPr>
            <xdr:cNvCxnSpPr/>
          </xdr:nvCxnSpPr>
          <xdr:spPr>
            <a:xfrm>
              <a:off x="581021" y="31745238"/>
              <a:ext cx="67468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1" name="Straight Connector 540">
              <a:extLst>
                <a:ext uri="{FF2B5EF4-FFF2-40B4-BE49-F238E27FC236}">
                  <a16:creationId xmlns:a16="http://schemas.microsoft.com/office/drawing/2014/main" id="{B95B5802-8421-4B5E-B0EE-F5AA4E13EA46}"/>
                </a:ext>
              </a:extLst>
            </xdr:cNvPr>
            <xdr:cNvCxnSpPr/>
          </xdr:nvCxnSpPr>
          <xdr:spPr>
            <a:xfrm flipH="1">
              <a:off x="949325" y="31710315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2" name="Straight Connector 541">
              <a:extLst>
                <a:ext uri="{FF2B5EF4-FFF2-40B4-BE49-F238E27FC236}">
                  <a16:creationId xmlns:a16="http://schemas.microsoft.com/office/drawing/2014/main" id="{4A17EB67-EEDB-44FB-A230-46555499E9F9}"/>
                </a:ext>
              </a:extLst>
            </xdr:cNvPr>
            <xdr:cNvCxnSpPr/>
          </xdr:nvCxnSpPr>
          <xdr:spPr>
            <a:xfrm flipH="1">
              <a:off x="619125" y="31710315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6" name="Straight Connector 555">
              <a:extLst>
                <a:ext uri="{FF2B5EF4-FFF2-40B4-BE49-F238E27FC236}">
                  <a16:creationId xmlns:a16="http://schemas.microsoft.com/office/drawing/2014/main" id="{0325CF80-CD87-5464-29DE-451510958A40}"/>
                </a:ext>
              </a:extLst>
            </xdr:cNvPr>
            <xdr:cNvCxnSpPr/>
          </xdr:nvCxnSpPr>
          <xdr:spPr>
            <a:xfrm>
              <a:off x="901700" y="35993385"/>
              <a:ext cx="389572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2" name="Straight Connector 561">
              <a:extLst>
                <a:ext uri="{FF2B5EF4-FFF2-40B4-BE49-F238E27FC236}">
                  <a16:creationId xmlns:a16="http://schemas.microsoft.com/office/drawing/2014/main" id="{F3BC20B9-78CA-425A-B465-FE84885735E1}"/>
                </a:ext>
              </a:extLst>
            </xdr:cNvPr>
            <xdr:cNvCxnSpPr/>
          </xdr:nvCxnSpPr>
          <xdr:spPr>
            <a:xfrm flipH="1">
              <a:off x="949327" y="35955285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6" name="Straight Connector 565">
              <a:extLst>
                <a:ext uri="{FF2B5EF4-FFF2-40B4-BE49-F238E27FC236}">
                  <a16:creationId xmlns:a16="http://schemas.microsoft.com/office/drawing/2014/main" id="{BEA6FC72-4E44-D9B1-4309-5C67D2D0E99A}"/>
                </a:ext>
              </a:extLst>
            </xdr:cNvPr>
            <xdr:cNvCxnSpPr/>
          </xdr:nvCxnSpPr>
          <xdr:spPr>
            <a:xfrm>
              <a:off x="1289050" y="31778576"/>
              <a:ext cx="0" cy="414337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7" name="Straight Connector 136">
              <a:extLst>
                <a:ext uri="{FF2B5EF4-FFF2-40B4-BE49-F238E27FC236}">
                  <a16:creationId xmlns:a16="http://schemas.microsoft.com/office/drawing/2014/main" id="{BD4193CF-4813-230F-9230-13142F79735A}"/>
                </a:ext>
              </a:extLst>
            </xdr:cNvPr>
            <xdr:cNvCxnSpPr/>
          </xdr:nvCxnSpPr>
          <xdr:spPr>
            <a:xfrm>
              <a:off x="1289050" y="36056885"/>
              <a:ext cx="0" cy="35084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0" name="Straight Connector 139">
              <a:extLst>
                <a:ext uri="{FF2B5EF4-FFF2-40B4-BE49-F238E27FC236}">
                  <a16:creationId xmlns:a16="http://schemas.microsoft.com/office/drawing/2014/main" id="{9B88B5C4-DB6C-40F5-7479-68154C28B900}"/>
                </a:ext>
              </a:extLst>
            </xdr:cNvPr>
            <xdr:cNvCxnSpPr/>
          </xdr:nvCxnSpPr>
          <xdr:spPr>
            <a:xfrm>
              <a:off x="1208088" y="36322003"/>
              <a:ext cx="677386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1" name="Straight Connector 140">
              <a:extLst>
                <a:ext uri="{FF2B5EF4-FFF2-40B4-BE49-F238E27FC236}">
                  <a16:creationId xmlns:a16="http://schemas.microsoft.com/office/drawing/2014/main" id="{89E1E836-197C-44F2-B8B9-95D570754D45}"/>
                </a:ext>
              </a:extLst>
            </xdr:cNvPr>
            <xdr:cNvCxnSpPr/>
          </xdr:nvCxnSpPr>
          <xdr:spPr>
            <a:xfrm flipH="1">
              <a:off x="1250950" y="36287075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4" name="Straight Connector 143">
              <a:extLst>
                <a:ext uri="{FF2B5EF4-FFF2-40B4-BE49-F238E27FC236}">
                  <a16:creationId xmlns:a16="http://schemas.microsoft.com/office/drawing/2014/main" id="{7452AE2E-1E42-4435-857F-2579053FCFD2}"/>
                </a:ext>
              </a:extLst>
            </xdr:cNvPr>
            <xdr:cNvCxnSpPr/>
          </xdr:nvCxnSpPr>
          <xdr:spPr>
            <a:xfrm>
              <a:off x="4737100" y="36601402"/>
              <a:ext cx="3249613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9" name="Straight Connector 148">
              <a:extLst>
                <a:ext uri="{FF2B5EF4-FFF2-40B4-BE49-F238E27FC236}">
                  <a16:creationId xmlns:a16="http://schemas.microsoft.com/office/drawing/2014/main" id="{A996BFB2-AC95-49E6-8897-D0B52244ED2C}"/>
                </a:ext>
              </a:extLst>
            </xdr:cNvPr>
            <xdr:cNvCxnSpPr/>
          </xdr:nvCxnSpPr>
          <xdr:spPr>
            <a:xfrm>
              <a:off x="4826001" y="36026725"/>
              <a:ext cx="0" cy="65564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0" name="Straight Connector 149">
              <a:extLst>
                <a:ext uri="{FF2B5EF4-FFF2-40B4-BE49-F238E27FC236}">
                  <a16:creationId xmlns:a16="http://schemas.microsoft.com/office/drawing/2014/main" id="{E062252A-76E1-4BF9-A421-78F257B27B87}"/>
                </a:ext>
              </a:extLst>
            </xdr:cNvPr>
            <xdr:cNvCxnSpPr/>
          </xdr:nvCxnSpPr>
          <xdr:spPr>
            <a:xfrm flipH="1">
              <a:off x="4787901" y="36566477"/>
              <a:ext cx="77849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7" name="Straight Connector 156">
              <a:extLst>
                <a:ext uri="{FF2B5EF4-FFF2-40B4-BE49-F238E27FC236}">
                  <a16:creationId xmlns:a16="http://schemas.microsoft.com/office/drawing/2014/main" id="{6A3CA19D-85A9-4DAC-B1B5-4C91E6FDBD4F}"/>
                </a:ext>
              </a:extLst>
            </xdr:cNvPr>
            <xdr:cNvCxnSpPr/>
          </xdr:nvCxnSpPr>
          <xdr:spPr>
            <a:xfrm flipH="1">
              <a:off x="4787901" y="36287077"/>
              <a:ext cx="77849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9" name="Straight Connector 158">
              <a:extLst>
                <a:ext uri="{FF2B5EF4-FFF2-40B4-BE49-F238E27FC236}">
                  <a16:creationId xmlns:a16="http://schemas.microsoft.com/office/drawing/2014/main" id="{8FE4C967-647E-4AA2-93FC-D82723A7CA7D}"/>
                </a:ext>
              </a:extLst>
            </xdr:cNvPr>
            <xdr:cNvCxnSpPr/>
          </xdr:nvCxnSpPr>
          <xdr:spPr>
            <a:xfrm>
              <a:off x="7924801" y="36026730"/>
              <a:ext cx="0" cy="65564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3" name="Straight Connector 162">
              <a:extLst>
                <a:ext uri="{FF2B5EF4-FFF2-40B4-BE49-F238E27FC236}">
                  <a16:creationId xmlns:a16="http://schemas.microsoft.com/office/drawing/2014/main" id="{E25B94C1-6407-4E68-9AD0-B95BD8720AA7}"/>
                </a:ext>
              </a:extLst>
            </xdr:cNvPr>
            <xdr:cNvCxnSpPr/>
          </xdr:nvCxnSpPr>
          <xdr:spPr>
            <a:xfrm flipH="1">
              <a:off x="7883526" y="36566482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7" name="Straight Connector 166">
              <a:extLst>
                <a:ext uri="{FF2B5EF4-FFF2-40B4-BE49-F238E27FC236}">
                  <a16:creationId xmlns:a16="http://schemas.microsoft.com/office/drawing/2014/main" id="{177AD605-2BB4-44B9-9986-6D1FC6E6D733}"/>
                </a:ext>
              </a:extLst>
            </xdr:cNvPr>
            <xdr:cNvCxnSpPr/>
          </xdr:nvCxnSpPr>
          <xdr:spPr>
            <a:xfrm flipH="1">
              <a:off x="7883526" y="36287082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0" name="Straight Connector 619">
              <a:extLst>
                <a:ext uri="{FF2B5EF4-FFF2-40B4-BE49-F238E27FC236}">
                  <a16:creationId xmlns:a16="http://schemas.microsoft.com/office/drawing/2014/main" id="{C2FD2D58-B731-4E56-9221-6FB5F4C6E01B}"/>
                </a:ext>
              </a:extLst>
            </xdr:cNvPr>
            <xdr:cNvCxnSpPr/>
          </xdr:nvCxnSpPr>
          <xdr:spPr>
            <a:xfrm>
              <a:off x="6373815" y="36026725"/>
              <a:ext cx="0" cy="37623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2" name="Straight Connector 621">
              <a:extLst>
                <a:ext uri="{FF2B5EF4-FFF2-40B4-BE49-F238E27FC236}">
                  <a16:creationId xmlns:a16="http://schemas.microsoft.com/office/drawing/2014/main" id="{F9A19504-A213-46F2-AC97-2071A570C19C}"/>
                </a:ext>
              </a:extLst>
            </xdr:cNvPr>
            <xdr:cNvCxnSpPr/>
          </xdr:nvCxnSpPr>
          <xdr:spPr>
            <a:xfrm flipH="1">
              <a:off x="6335715" y="36287071"/>
              <a:ext cx="77849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2" name="Straight Connector 631">
              <a:extLst>
                <a:ext uri="{FF2B5EF4-FFF2-40B4-BE49-F238E27FC236}">
                  <a16:creationId xmlns:a16="http://schemas.microsoft.com/office/drawing/2014/main" id="{0568D50B-ECAE-8E63-90EB-A86F63DC5635}"/>
                </a:ext>
              </a:extLst>
            </xdr:cNvPr>
            <xdr:cNvCxnSpPr/>
          </xdr:nvCxnSpPr>
          <xdr:spPr>
            <a:xfrm flipH="1" flipV="1">
              <a:off x="6095998" y="30433950"/>
              <a:ext cx="537531" cy="5064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8" name="Straight Connector 637">
              <a:extLst>
                <a:ext uri="{FF2B5EF4-FFF2-40B4-BE49-F238E27FC236}">
                  <a16:creationId xmlns:a16="http://schemas.microsoft.com/office/drawing/2014/main" id="{3524A3A2-A3D0-EF23-6458-7539C32E89A6}"/>
                </a:ext>
              </a:extLst>
            </xdr:cNvPr>
            <xdr:cNvCxnSpPr/>
          </xdr:nvCxnSpPr>
          <xdr:spPr>
            <a:xfrm flipH="1">
              <a:off x="5955940" y="30429201"/>
              <a:ext cx="243249" cy="23372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7" name="Straight Connector 216">
              <a:extLst>
                <a:ext uri="{FF2B5EF4-FFF2-40B4-BE49-F238E27FC236}">
                  <a16:creationId xmlns:a16="http://schemas.microsoft.com/office/drawing/2014/main" id="{8D85577C-3962-5DC8-269E-3F4A1CE913DE}"/>
                </a:ext>
              </a:extLst>
            </xdr:cNvPr>
            <xdr:cNvCxnSpPr/>
          </xdr:nvCxnSpPr>
          <xdr:spPr>
            <a:xfrm>
              <a:off x="6146799" y="30414911"/>
              <a:ext cx="0" cy="12065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8" name="Straight Connector 217">
              <a:extLst>
                <a:ext uri="{FF2B5EF4-FFF2-40B4-BE49-F238E27FC236}">
                  <a16:creationId xmlns:a16="http://schemas.microsoft.com/office/drawing/2014/main" id="{B470DF98-38C1-46DC-A703-B3E2B0609F69}"/>
                </a:ext>
              </a:extLst>
            </xdr:cNvPr>
            <xdr:cNvCxnSpPr/>
          </xdr:nvCxnSpPr>
          <xdr:spPr>
            <a:xfrm>
              <a:off x="6586536" y="30838772"/>
              <a:ext cx="0" cy="12065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254" name="Group 253">
              <a:extLst>
                <a:ext uri="{FF2B5EF4-FFF2-40B4-BE49-F238E27FC236}">
                  <a16:creationId xmlns:a16="http://schemas.microsoft.com/office/drawing/2014/main" id="{75AD8575-DF0F-4D40-9279-DC17F35CF70F}"/>
                </a:ext>
              </a:extLst>
            </xdr:cNvPr>
            <xdr:cNvGrpSpPr/>
          </xdr:nvGrpSpPr>
          <xdr:grpSpPr>
            <a:xfrm>
              <a:off x="1165225" y="3185160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255" name="Oval 254">
                <a:extLst>
                  <a:ext uri="{FF2B5EF4-FFF2-40B4-BE49-F238E27FC236}">
                    <a16:creationId xmlns:a16="http://schemas.microsoft.com/office/drawing/2014/main" id="{D9C87A1C-7319-F777-8928-40C7FAA228ED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42" name="Straight Connector 641">
                <a:extLst>
                  <a:ext uri="{FF2B5EF4-FFF2-40B4-BE49-F238E27FC236}">
                    <a16:creationId xmlns:a16="http://schemas.microsoft.com/office/drawing/2014/main" id="{B1983873-6F3E-F2AB-9D4E-7774904151C9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4" name="Straight Connector 643">
                <a:extLst>
                  <a:ext uri="{FF2B5EF4-FFF2-40B4-BE49-F238E27FC236}">
                    <a16:creationId xmlns:a16="http://schemas.microsoft.com/office/drawing/2014/main" id="{4D0A730D-7F81-18F0-0F76-E0699611B96E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45" name="Group 644">
              <a:extLst>
                <a:ext uri="{FF2B5EF4-FFF2-40B4-BE49-F238E27FC236}">
                  <a16:creationId xmlns:a16="http://schemas.microsoft.com/office/drawing/2014/main" id="{D1D3FDC3-A060-49F4-B00E-17A486561E30}"/>
                </a:ext>
              </a:extLst>
            </xdr:cNvPr>
            <xdr:cNvGrpSpPr/>
          </xdr:nvGrpSpPr>
          <xdr:grpSpPr>
            <a:xfrm>
              <a:off x="8077200" y="3605212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646" name="Oval 645">
                <a:extLst>
                  <a:ext uri="{FF2B5EF4-FFF2-40B4-BE49-F238E27FC236}">
                    <a16:creationId xmlns:a16="http://schemas.microsoft.com/office/drawing/2014/main" id="{FF993271-DD1B-AB76-546B-0CF3AEC4DF4F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47" name="Straight Connector 646">
                <a:extLst>
                  <a:ext uri="{FF2B5EF4-FFF2-40B4-BE49-F238E27FC236}">
                    <a16:creationId xmlns:a16="http://schemas.microsoft.com/office/drawing/2014/main" id="{C1E06428-A5F6-2919-AE64-21E0A829A174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48" name="Straight Connector 647">
                <a:extLst>
                  <a:ext uri="{FF2B5EF4-FFF2-40B4-BE49-F238E27FC236}">
                    <a16:creationId xmlns:a16="http://schemas.microsoft.com/office/drawing/2014/main" id="{517BE91D-3562-92B8-6E9E-4D12885371EA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49" name="Group 648">
              <a:extLst>
                <a:ext uri="{FF2B5EF4-FFF2-40B4-BE49-F238E27FC236}">
                  <a16:creationId xmlns:a16="http://schemas.microsoft.com/office/drawing/2014/main" id="{CE01AC57-87FE-47A6-99D6-313F5E7E0C03}"/>
                </a:ext>
              </a:extLst>
            </xdr:cNvPr>
            <xdr:cNvGrpSpPr/>
          </xdr:nvGrpSpPr>
          <xdr:grpSpPr>
            <a:xfrm>
              <a:off x="4610100" y="3604260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650" name="Oval 649">
                <a:extLst>
                  <a:ext uri="{FF2B5EF4-FFF2-40B4-BE49-F238E27FC236}">
                    <a16:creationId xmlns:a16="http://schemas.microsoft.com/office/drawing/2014/main" id="{95044CD9-1911-D53C-2775-C1F8663ED7B4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51" name="Straight Connector 650">
                <a:extLst>
                  <a:ext uri="{FF2B5EF4-FFF2-40B4-BE49-F238E27FC236}">
                    <a16:creationId xmlns:a16="http://schemas.microsoft.com/office/drawing/2014/main" id="{81E3ECBA-6661-67AB-FCCF-EE877424FBE9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52" name="Straight Connector 651">
                <a:extLst>
                  <a:ext uri="{FF2B5EF4-FFF2-40B4-BE49-F238E27FC236}">
                    <a16:creationId xmlns:a16="http://schemas.microsoft.com/office/drawing/2014/main" id="{9FC7D99A-2552-4840-BE6A-7C91693D8A2D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53" name="Group 652">
              <a:extLst>
                <a:ext uri="{FF2B5EF4-FFF2-40B4-BE49-F238E27FC236}">
                  <a16:creationId xmlns:a16="http://schemas.microsoft.com/office/drawing/2014/main" id="{4AB219D7-61AB-49EC-B727-E3473E5C6C5F}"/>
                </a:ext>
              </a:extLst>
            </xdr:cNvPr>
            <xdr:cNvGrpSpPr/>
          </xdr:nvGrpSpPr>
          <xdr:grpSpPr>
            <a:xfrm>
              <a:off x="8067675" y="293560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654" name="Oval 653">
                <a:extLst>
                  <a:ext uri="{FF2B5EF4-FFF2-40B4-BE49-F238E27FC236}">
                    <a16:creationId xmlns:a16="http://schemas.microsoft.com/office/drawing/2014/main" id="{1DC2FD4D-ED83-A62C-44DF-0B388E8A6CD2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55" name="Straight Connector 654">
                <a:extLst>
                  <a:ext uri="{FF2B5EF4-FFF2-40B4-BE49-F238E27FC236}">
                    <a16:creationId xmlns:a16="http://schemas.microsoft.com/office/drawing/2014/main" id="{3E97156D-B66A-D315-2EDE-C02AA8615E30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56" name="Straight Connector 655">
                <a:extLst>
                  <a:ext uri="{FF2B5EF4-FFF2-40B4-BE49-F238E27FC236}">
                    <a16:creationId xmlns:a16="http://schemas.microsoft.com/office/drawing/2014/main" id="{57CEB6ED-3BD7-2680-1CBA-9D0128C984BA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57" name="Group 656">
              <a:extLst>
                <a:ext uri="{FF2B5EF4-FFF2-40B4-BE49-F238E27FC236}">
                  <a16:creationId xmlns:a16="http://schemas.microsoft.com/office/drawing/2014/main" id="{9566F6BB-0D83-4FF4-90AD-A788D5CC8B9C}"/>
                </a:ext>
              </a:extLst>
            </xdr:cNvPr>
            <xdr:cNvGrpSpPr/>
          </xdr:nvGrpSpPr>
          <xdr:grpSpPr>
            <a:xfrm>
              <a:off x="4467225" y="3186112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658" name="Oval 657">
                <a:extLst>
                  <a:ext uri="{FF2B5EF4-FFF2-40B4-BE49-F238E27FC236}">
                    <a16:creationId xmlns:a16="http://schemas.microsoft.com/office/drawing/2014/main" id="{FA8FA1AA-302E-1DEB-2BDF-687E1CD54331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59" name="Straight Connector 658">
                <a:extLst>
                  <a:ext uri="{FF2B5EF4-FFF2-40B4-BE49-F238E27FC236}">
                    <a16:creationId xmlns:a16="http://schemas.microsoft.com/office/drawing/2014/main" id="{8215EB6F-A36E-A82F-36E8-E509470BA7C8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60" name="Straight Connector 659">
                <a:extLst>
                  <a:ext uri="{FF2B5EF4-FFF2-40B4-BE49-F238E27FC236}">
                    <a16:creationId xmlns:a16="http://schemas.microsoft.com/office/drawing/2014/main" id="{5A0EB77C-8CF6-07D1-4B45-58246C3B767E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61" name="Group 660">
              <a:extLst>
                <a:ext uri="{FF2B5EF4-FFF2-40B4-BE49-F238E27FC236}">
                  <a16:creationId xmlns:a16="http://schemas.microsoft.com/office/drawing/2014/main" id="{A5AE9289-D47C-4DE8-8996-A5CF4378A1BD}"/>
                </a:ext>
              </a:extLst>
            </xdr:cNvPr>
            <xdr:cNvGrpSpPr/>
          </xdr:nvGrpSpPr>
          <xdr:grpSpPr>
            <a:xfrm>
              <a:off x="2298700" y="30468888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662" name="Oval 661">
                <a:extLst>
                  <a:ext uri="{FF2B5EF4-FFF2-40B4-BE49-F238E27FC236}">
                    <a16:creationId xmlns:a16="http://schemas.microsoft.com/office/drawing/2014/main" id="{C4E70B87-7B2E-8D9C-DFEE-ECB7FFE27B19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63" name="Straight Connector 662">
                <a:extLst>
                  <a:ext uri="{FF2B5EF4-FFF2-40B4-BE49-F238E27FC236}">
                    <a16:creationId xmlns:a16="http://schemas.microsoft.com/office/drawing/2014/main" id="{2B703768-5444-AEBE-F133-4F3B377A7734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64" name="Straight Connector 663">
                <a:extLst>
                  <a:ext uri="{FF2B5EF4-FFF2-40B4-BE49-F238E27FC236}">
                    <a16:creationId xmlns:a16="http://schemas.microsoft.com/office/drawing/2014/main" id="{F4BC6281-ED71-28CA-4BAA-8C94C252A28F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65" name="Group 664">
              <a:extLst>
                <a:ext uri="{FF2B5EF4-FFF2-40B4-BE49-F238E27FC236}">
                  <a16:creationId xmlns:a16="http://schemas.microsoft.com/office/drawing/2014/main" id="{45AD866F-5502-4F55-AD28-AD3D79CC5ECE}"/>
                </a:ext>
              </a:extLst>
            </xdr:cNvPr>
            <xdr:cNvGrpSpPr/>
          </xdr:nvGrpSpPr>
          <xdr:grpSpPr>
            <a:xfrm>
              <a:off x="5368925" y="305117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666" name="Oval 665">
                <a:extLst>
                  <a:ext uri="{FF2B5EF4-FFF2-40B4-BE49-F238E27FC236}">
                    <a16:creationId xmlns:a16="http://schemas.microsoft.com/office/drawing/2014/main" id="{5AC9AB8C-41A6-F0CA-5E34-53F0DBCEBE5F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67" name="Straight Connector 666">
                <a:extLst>
                  <a:ext uri="{FF2B5EF4-FFF2-40B4-BE49-F238E27FC236}">
                    <a16:creationId xmlns:a16="http://schemas.microsoft.com/office/drawing/2014/main" id="{2E956BD8-E9A1-74E6-E1DE-7E3AC5C77F7C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68" name="Straight Connector 667">
                <a:extLst>
                  <a:ext uri="{FF2B5EF4-FFF2-40B4-BE49-F238E27FC236}">
                    <a16:creationId xmlns:a16="http://schemas.microsoft.com/office/drawing/2014/main" id="{13B611EE-1A05-956B-3A4D-BD75F9624148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69" name="Group 668">
              <a:extLst>
                <a:ext uri="{FF2B5EF4-FFF2-40B4-BE49-F238E27FC236}">
                  <a16:creationId xmlns:a16="http://schemas.microsoft.com/office/drawing/2014/main" id="{0DA9FA0B-07C9-4DD8-86F8-6672A34A0921}"/>
                </a:ext>
              </a:extLst>
            </xdr:cNvPr>
            <xdr:cNvGrpSpPr/>
          </xdr:nvGrpSpPr>
          <xdr:grpSpPr>
            <a:xfrm>
              <a:off x="6330950" y="344614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670" name="Oval 669">
                <a:extLst>
                  <a:ext uri="{FF2B5EF4-FFF2-40B4-BE49-F238E27FC236}">
                    <a16:creationId xmlns:a16="http://schemas.microsoft.com/office/drawing/2014/main" id="{062A0F09-930F-8EBD-4EBA-C7257808C085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71" name="Straight Connector 670">
                <a:extLst>
                  <a:ext uri="{FF2B5EF4-FFF2-40B4-BE49-F238E27FC236}">
                    <a16:creationId xmlns:a16="http://schemas.microsoft.com/office/drawing/2014/main" id="{21953873-A639-817C-6E37-A8E00EEA3F6F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72" name="Straight Connector 671">
                <a:extLst>
                  <a:ext uri="{FF2B5EF4-FFF2-40B4-BE49-F238E27FC236}">
                    <a16:creationId xmlns:a16="http://schemas.microsoft.com/office/drawing/2014/main" id="{126D58E7-A876-902E-C519-1A71133CEDEA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73" name="Group 672">
              <a:extLst>
                <a:ext uri="{FF2B5EF4-FFF2-40B4-BE49-F238E27FC236}">
                  <a16:creationId xmlns:a16="http://schemas.microsoft.com/office/drawing/2014/main" id="{9FF289B2-E08B-4906-954D-5E50F75B2823}"/>
                </a:ext>
              </a:extLst>
            </xdr:cNvPr>
            <xdr:cNvGrpSpPr/>
          </xdr:nvGrpSpPr>
          <xdr:grpSpPr>
            <a:xfrm>
              <a:off x="6397625" y="312864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674" name="Oval 673">
                <a:extLst>
                  <a:ext uri="{FF2B5EF4-FFF2-40B4-BE49-F238E27FC236}">
                    <a16:creationId xmlns:a16="http://schemas.microsoft.com/office/drawing/2014/main" id="{CD10F15A-A38F-92EB-20DF-1650A2323C35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75" name="Straight Connector 674">
                <a:extLst>
                  <a:ext uri="{FF2B5EF4-FFF2-40B4-BE49-F238E27FC236}">
                    <a16:creationId xmlns:a16="http://schemas.microsoft.com/office/drawing/2014/main" id="{E805F3ED-86DF-2C59-904E-939C67685C49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76" name="Straight Connector 675">
                <a:extLst>
                  <a:ext uri="{FF2B5EF4-FFF2-40B4-BE49-F238E27FC236}">
                    <a16:creationId xmlns:a16="http://schemas.microsoft.com/office/drawing/2014/main" id="{ECE30CAA-7972-9762-9338-78AB48B8A036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677" name="Group 676">
              <a:extLst>
                <a:ext uri="{FF2B5EF4-FFF2-40B4-BE49-F238E27FC236}">
                  <a16:creationId xmlns:a16="http://schemas.microsoft.com/office/drawing/2014/main" id="{66A2E5CF-478F-4374-9D7F-A10E7F8035BE}"/>
                </a:ext>
              </a:extLst>
            </xdr:cNvPr>
            <xdr:cNvGrpSpPr/>
          </xdr:nvGrpSpPr>
          <xdr:grpSpPr>
            <a:xfrm>
              <a:off x="930275" y="2938462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678" name="Oval 677">
                <a:extLst>
                  <a:ext uri="{FF2B5EF4-FFF2-40B4-BE49-F238E27FC236}">
                    <a16:creationId xmlns:a16="http://schemas.microsoft.com/office/drawing/2014/main" id="{531AA153-A4CC-CC58-F6AB-ECD56FC287E6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679" name="Straight Connector 678">
                <a:extLst>
                  <a:ext uri="{FF2B5EF4-FFF2-40B4-BE49-F238E27FC236}">
                    <a16:creationId xmlns:a16="http://schemas.microsoft.com/office/drawing/2014/main" id="{7AB49485-A606-6C23-C417-AB32C68B589F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80" name="Straight Connector 679">
                <a:extLst>
                  <a:ext uri="{FF2B5EF4-FFF2-40B4-BE49-F238E27FC236}">
                    <a16:creationId xmlns:a16="http://schemas.microsoft.com/office/drawing/2014/main" id="{2D58FE90-33B5-A5CD-0D6A-97D352996383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19</xdr:col>
      <xdr:colOff>123825</xdr:colOff>
      <xdr:row>344</xdr:row>
      <xdr:rowOff>138113</xdr:rowOff>
    </xdr:from>
    <xdr:to>
      <xdr:col>21</xdr:col>
      <xdr:colOff>119063</xdr:colOff>
      <xdr:row>347</xdr:row>
      <xdr:rowOff>0</xdr:rowOff>
    </xdr:to>
    <xdr:grpSp>
      <xdr:nvGrpSpPr>
        <xdr:cNvPr id="775" name="Group 774">
          <a:extLst>
            <a:ext uri="{FF2B5EF4-FFF2-40B4-BE49-F238E27FC236}">
              <a16:creationId xmlns:a16="http://schemas.microsoft.com/office/drawing/2014/main" id="{052F73AA-1879-4316-AA85-5DBCD3CF9E92}"/>
            </a:ext>
          </a:extLst>
        </xdr:cNvPr>
        <xdr:cNvGrpSpPr/>
      </xdr:nvGrpSpPr>
      <xdr:grpSpPr>
        <a:xfrm>
          <a:off x="3200400" y="52411313"/>
          <a:ext cx="319088" cy="290512"/>
          <a:chOff x="4819650" y="10625138"/>
          <a:chExt cx="319088" cy="290512"/>
        </a:xfrm>
      </xdr:grpSpPr>
      <xdr:sp macro="" textlink="">
        <xdr:nvSpPr>
          <xdr:cNvPr id="776" name="Oval 775">
            <a:extLst>
              <a:ext uri="{FF2B5EF4-FFF2-40B4-BE49-F238E27FC236}">
                <a16:creationId xmlns:a16="http://schemas.microsoft.com/office/drawing/2014/main" id="{0D107EF0-3013-700B-2118-3BEE238054D5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777" name="Straight Connector 776">
            <a:extLst>
              <a:ext uri="{FF2B5EF4-FFF2-40B4-BE49-F238E27FC236}">
                <a16:creationId xmlns:a16="http://schemas.microsoft.com/office/drawing/2014/main" id="{A2CA1B8A-B533-82D7-DC62-D9B86E5F5A07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8" name="Straight Connector 777">
            <a:extLst>
              <a:ext uri="{FF2B5EF4-FFF2-40B4-BE49-F238E27FC236}">
                <a16:creationId xmlns:a16="http://schemas.microsoft.com/office/drawing/2014/main" id="{0FE30CAA-BB6D-5694-7451-129B41944EAC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343</xdr:row>
      <xdr:rowOff>76201</xdr:rowOff>
    </xdr:from>
    <xdr:to>
      <xdr:col>7</xdr:col>
      <xdr:colOff>57150</xdr:colOff>
      <xdr:row>346</xdr:row>
      <xdr:rowOff>71438</xdr:rowOff>
    </xdr:to>
    <xdr:grpSp>
      <xdr:nvGrpSpPr>
        <xdr:cNvPr id="779" name="Group 778">
          <a:extLst>
            <a:ext uri="{FF2B5EF4-FFF2-40B4-BE49-F238E27FC236}">
              <a16:creationId xmlns:a16="http://schemas.microsoft.com/office/drawing/2014/main" id="{7430499B-5A40-4C60-ABA6-DF7C9F383421}"/>
            </a:ext>
          </a:extLst>
        </xdr:cNvPr>
        <xdr:cNvGrpSpPr/>
      </xdr:nvGrpSpPr>
      <xdr:grpSpPr>
        <a:xfrm>
          <a:off x="647700" y="52206526"/>
          <a:ext cx="542925" cy="423862"/>
          <a:chOff x="647700" y="9963151"/>
          <a:chExt cx="542925" cy="423862"/>
        </a:xfrm>
      </xdr:grpSpPr>
      <xdr:cxnSp macro="">
        <xdr:nvCxnSpPr>
          <xdr:cNvPr id="780" name="Straight Connector 779">
            <a:extLst>
              <a:ext uri="{FF2B5EF4-FFF2-40B4-BE49-F238E27FC236}">
                <a16:creationId xmlns:a16="http://schemas.microsoft.com/office/drawing/2014/main" id="{6839901C-4C04-8733-7EA7-46A09EB412AA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1" name="Straight Connector 780">
            <a:extLst>
              <a:ext uri="{FF2B5EF4-FFF2-40B4-BE49-F238E27FC236}">
                <a16:creationId xmlns:a16="http://schemas.microsoft.com/office/drawing/2014/main" id="{F22743FE-7310-8F33-5886-65881E78C822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82" name="Arc 781">
            <a:extLst>
              <a:ext uri="{FF2B5EF4-FFF2-40B4-BE49-F238E27FC236}">
                <a16:creationId xmlns:a16="http://schemas.microsoft.com/office/drawing/2014/main" id="{D0BAE913-84C3-C58E-40B0-686BB1696F65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19</xdr:col>
      <xdr:colOff>123825</xdr:colOff>
      <xdr:row>400</xdr:row>
      <xdr:rowOff>138113</xdr:rowOff>
    </xdr:from>
    <xdr:to>
      <xdr:col>21</xdr:col>
      <xdr:colOff>119063</xdr:colOff>
      <xdr:row>403</xdr:row>
      <xdr:rowOff>0</xdr:rowOff>
    </xdr:to>
    <xdr:grpSp>
      <xdr:nvGrpSpPr>
        <xdr:cNvPr id="1003" name="Group 1002">
          <a:extLst>
            <a:ext uri="{FF2B5EF4-FFF2-40B4-BE49-F238E27FC236}">
              <a16:creationId xmlns:a16="http://schemas.microsoft.com/office/drawing/2014/main" id="{208A04E7-1A81-4A79-A390-75E662D7ABEA}"/>
            </a:ext>
          </a:extLst>
        </xdr:cNvPr>
        <xdr:cNvGrpSpPr/>
      </xdr:nvGrpSpPr>
      <xdr:grpSpPr>
        <a:xfrm>
          <a:off x="3200400" y="60859988"/>
          <a:ext cx="319088" cy="290512"/>
          <a:chOff x="4819650" y="10625138"/>
          <a:chExt cx="319088" cy="290512"/>
        </a:xfrm>
      </xdr:grpSpPr>
      <xdr:sp macro="" textlink="">
        <xdr:nvSpPr>
          <xdr:cNvPr id="1004" name="Oval 1003">
            <a:extLst>
              <a:ext uri="{FF2B5EF4-FFF2-40B4-BE49-F238E27FC236}">
                <a16:creationId xmlns:a16="http://schemas.microsoft.com/office/drawing/2014/main" id="{03E3E107-802D-6AA3-CBC1-3C8178030FD1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1005" name="Straight Connector 1004">
            <a:extLst>
              <a:ext uri="{FF2B5EF4-FFF2-40B4-BE49-F238E27FC236}">
                <a16:creationId xmlns:a16="http://schemas.microsoft.com/office/drawing/2014/main" id="{84C907D3-EE7F-DD56-7D87-6B575800EEE0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6" name="Straight Connector 1005">
            <a:extLst>
              <a:ext uri="{FF2B5EF4-FFF2-40B4-BE49-F238E27FC236}">
                <a16:creationId xmlns:a16="http://schemas.microsoft.com/office/drawing/2014/main" id="{79C654AC-9F11-A650-C1A3-428E7011DB7A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399</xdr:row>
      <xdr:rowOff>76201</xdr:rowOff>
    </xdr:from>
    <xdr:to>
      <xdr:col>7</xdr:col>
      <xdr:colOff>57150</xdr:colOff>
      <xdr:row>402</xdr:row>
      <xdr:rowOff>71438</xdr:rowOff>
    </xdr:to>
    <xdr:grpSp>
      <xdr:nvGrpSpPr>
        <xdr:cNvPr id="1007" name="Group 1006">
          <a:extLst>
            <a:ext uri="{FF2B5EF4-FFF2-40B4-BE49-F238E27FC236}">
              <a16:creationId xmlns:a16="http://schemas.microsoft.com/office/drawing/2014/main" id="{6C842BEB-294D-42FE-A620-EA1200D33322}"/>
            </a:ext>
          </a:extLst>
        </xdr:cNvPr>
        <xdr:cNvGrpSpPr/>
      </xdr:nvGrpSpPr>
      <xdr:grpSpPr>
        <a:xfrm>
          <a:off x="647700" y="60655201"/>
          <a:ext cx="542925" cy="423862"/>
          <a:chOff x="647700" y="9963151"/>
          <a:chExt cx="542925" cy="423862"/>
        </a:xfrm>
      </xdr:grpSpPr>
      <xdr:cxnSp macro="">
        <xdr:nvCxnSpPr>
          <xdr:cNvPr id="1008" name="Straight Connector 1007">
            <a:extLst>
              <a:ext uri="{FF2B5EF4-FFF2-40B4-BE49-F238E27FC236}">
                <a16:creationId xmlns:a16="http://schemas.microsoft.com/office/drawing/2014/main" id="{2BEA82A1-861F-04A8-90E2-C8328E479B73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9" name="Straight Connector 1008">
            <a:extLst>
              <a:ext uri="{FF2B5EF4-FFF2-40B4-BE49-F238E27FC236}">
                <a16:creationId xmlns:a16="http://schemas.microsoft.com/office/drawing/2014/main" id="{623C08E2-793F-B990-5FB3-99B726CB337B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10" name="Arc 1009">
            <a:extLst>
              <a:ext uri="{FF2B5EF4-FFF2-40B4-BE49-F238E27FC236}">
                <a16:creationId xmlns:a16="http://schemas.microsoft.com/office/drawing/2014/main" id="{AE5D6295-BCBA-BC2A-C3FC-813FCFE6BAD2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1</xdr:col>
      <xdr:colOff>85725</xdr:colOff>
      <xdr:row>347</xdr:row>
      <xdr:rowOff>61913</xdr:rowOff>
    </xdr:from>
    <xdr:to>
      <xdr:col>56</xdr:col>
      <xdr:colOff>66675</xdr:colOff>
      <xdr:row>395</xdr:row>
      <xdr:rowOff>80964</xdr:rowOff>
    </xdr:to>
    <xdr:grpSp>
      <xdr:nvGrpSpPr>
        <xdr:cNvPr id="272" name="Group 271">
          <a:extLst>
            <a:ext uri="{FF2B5EF4-FFF2-40B4-BE49-F238E27FC236}">
              <a16:creationId xmlns:a16="http://schemas.microsoft.com/office/drawing/2014/main" id="{D1C13CD9-727D-0D9E-ACF9-E7C4A0DCC754}"/>
            </a:ext>
          </a:extLst>
        </xdr:cNvPr>
        <xdr:cNvGrpSpPr/>
      </xdr:nvGrpSpPr>
      <xdr:grpSpPr>
        <a:xfrm>
          <a:off x="247650" y="52763738"/>
          <a:ext cx="8886825" cy="6877051"/>
          <a:chOff x="250825" y="38238113"/>
          <a:chExt cx="9061450" cy="6724651"/>
        </a:xfrm>
      </xdr:grpSpPr>
      <xdr:sp macro="" textlink="">
        <xdr:nvSpPr>
          <xdr:cNvPr id="49" name="Freeform: Shape 48">
            <a:extLst>
              <a:ext uri="{FF2B5EF4-FFF2-40B4-BE49-F238E27FC236}">
                <a16:creationId xmlns:a16="http://schemas.microsoft.com/office/drawing/2014/main" id="{C4911227-D0FC-850B-5950-1F7D30C85CA3}"/>
              </a:ext>
            </a:extLst>
          </xdr:cNvPr>
          <xdr:cNvSpPr/>
        </xdr:nvSpPr>
        <xdr:spPr>
          <a:xfrm>
            <a:off x="1019175" y="39023925"/>
            <a:ext cx="7566025" cy="5216525"/>
          </a:xfrm>
          <a:custGeom>
            <a:avLst/>
            <a:gdLst>
              <a:gd name="connsiteX0" fmla="*/ 2371725 w 7419975"/>
              <a:gd name="connsiteY0" fmla="*/ 0 h 5334000"/>
              <a:gd name="connsiteX1" fmla="*/ 5924550 w 7419975"/>
              <a:gd name="connsiteY1" fmla="*/ 0 h 5334000"/>
              <a:gd name="connsiteX2" fmla="*/ 5924550 w 7419975"/>
              <a:gd name="connsiteY2" fmla="*/ 1190625 h 5334000"/>
              <a:gd name="connsiteX3" fmla="*/ 7419975 w 7419975"/>
              <a:gd name="connsiteY3" fmla="*/ 1190625 h 5334000"/>
              <a:gd name="connsiteX4" fmla="*/ 7419975 w 7419975"/>
              <a:gd name="connsiteY4" fmla="*/ 2962275 h 5334000"/>
              <a:gd name="connsiteX5" fmla="*/ 5943600 w 7419975"/>
              <a:gd name="connsiteY5" fmla="*/ 2962275 h 5334000"/>
              <a:gd name="connsiteX6" fmla="*/ 5943600 w 7419975"/>
              <a:gd name="connsiteY6" fmla="*/ 5334000 h 5334000"/>
              <a:gd name="connsiteX7" fmla="*/ 0 w 7419975"/>
              <a:gd name="connsiteY7" fmla="*/ 5334000 h 5334000"/>
              <a:gd name="connsiteX8" fmla="*/ 0 w 7419975"/>
              <a:gd name="connsiteY8" fmla="*/ 3257550 h 5334000"/>
              <a:gd name="connsiteX9" fmla="*/ 2371725 w 7419975"/>
              <a:gd name="connsiteY9" fmla="*/ 3257550 h 5334000"/>
              <a:gd name="connsiteX10" fmla="*/ 2371725 w 7419975"/>
              <a:gd name="connsiteY10" fmla="*/ 0 h 5334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7419975" h="5334000">
                <a:moveTo>
                  <a:pt x="2371725" y="0"/>
                </a:moveTo>
                <a:lnTo>
                  <a:pt x="5924550" y="0"/>
                </a:lnTo>
                <a:lnTo>
                  <a:pt x="5924550" y="1190625"/>
                </a:lnTo>
                <a:lnTo>
                  <a:pt x="7419975" y="1190625"/>
                </a:lnTo>
                <a:lnTo>
                  <a:pt x="7419975" y="2962275"/>
                </a:lnTo>
                <a:lnTo>
                  <a:pt x="5943600" y="2962275"/>
                </a:lnTo>
                <a:lnTo>
                  <a:pt x="5943600" y="5334000"/>
                </a:lnTo>
                <a:lnTo>
                  <a:pt x="0" y="5334000"/>
                </a:lnTo>
                <a:lnTo>
                  <a:pt x="0" y="3257550"/>
                </a:lnTo>
                <a:lnTo>
                  <a:pt x="2371725" y="3257550"/>
                </a:lnTo>
                <a:lnTo>
                  <a:pt x="2371725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1083" name="Group 1082">
            <a:extLst>
              <a:ext uri="{FF2B5EF4-FFF2-40B4-BE49-F238E27FC236}">
                <a16:creationId xmlns:a16="http://schemas.microsoft.com/office/drawing/2014/main" id="{35660B71-C82A-6D58-0136-61C901D60B2A}"/>
              </a:ext>
            </a:extLst>
          </xdr:cNvPr>
          <xdr:cNvGrpSpPr/>
        </xdr:nvGrpSpPr>
        <xdr:grpSpPr>
          <a:xfrm>
            <a:off x="250825" y="38238113"/>
            <a:ext cx="9061450" cy="6724651"/>
            <a:chOff x="250825" y="38238113"/>
            <a:chExt cx="9061450" cy="6724651"/>
          </a:xfrm>
        </xdr:grpSpPr>
        <xdr:pic>
          <xdr:nvPicPr>
            <xdr:cNvPr id="681" name="Picture 680">
              <a:extLst>
                <a:ext uri="{FF2B5EF4-FFF2-40B4-BE49-F238E27FC236}">
                  <a16:creationId xmlns:a16="http://schemas.microsoft.com/office/drawing/2014/main" id="{589E058A-D06E-8CD1-C0FE-EDB37FA8139C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4491" t="17122" r="36768" b="16978"/>
            <a:stretch>
              <a:fillRect/>
            </a:stretch>
          </xdr:blipFill>
          <xdr:spPr bwMode="auto">
            <a:xfrm>
              <a:off x="904029" y="38893750"/>
              <a:ext cx="7802667" cy="54578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683" name="Straight Connector 682">
              <a:extLst>
                <a:ext uri="{FF2B5EF4-FFF2-40B4-BE49-F238E27FC236}">
                  <a16:creationId xmlns:a16="http://schemas.microsoft.com/office/drawing/2014/main" id="{D57EA66A-D401-4F86-ADF4-BAE9DB9FB9FF}"/>
                </a:ext>
              </a:extLst>
            </xdr:cNvPr>
            <xdr:cNvCxnSpPr/>
          </xdr:nvCxnSpPr>
          <xdr:spPr>
            <a:xfrm>
              <a:off x="3359150" y="38595300"/>
              <a:ext cx="529272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5" name="Straight Connector 684">
              <a:extLst>
                <a:ext uri="{FF2B5EF4-FFF2-40B4-BE49-F238E27FC236}">
                  <a16:creationId xmlns:a16="http://schemas.microsoft.com/office/drawing/2014/main" id="{AF5EABB4-26CF-FEC2-A13B-244681849795}"/>
                </a:ext>
              </a:extLst>
            </xdr:cNvPr>
            <xdr:cNvCxnSpPr/>
          </xdr:nvCxnSpPr>
          <xdr:spPr>
            <a:xfrm>
              <a:off x="8585200" y="38242875"/>
              <a:ext cx="0" cy="191293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6" name="Straight Connector 685">
              <a:extLst>
                <a:ext uri="{FF2B5EF4-FFF2-40B4-BE49-F238E27FC236}">
                  <a16:creationId xmlns:a16="http://schemas.microsoft.com/office/drawing/2014/main" id="{7054ADF9-F0D0-412A-BC17-651DD28BB19A}"/>
                </a:ext>
              </a:extLst>
            </xdr:cNvPr>
            <xdr:cNvCxnSpPr/>
          </xdr:nvCxnSpPr>
          <xdr:spPr>
            <a:xfrm flipH="1">
              <a:off x="7024688" y="38280973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0" name="Straight Connector 689">
              <a:extLst>
                <a:ext uri="{FF2B5EF4-FFF2-40B4-BE49-F238E27FC236}">
                  <a16:creationId xmlns:a16="http://schemas.microsoft.com/office/drawing/2014/main" id="{3388904E-B4D6-4C83-B02A-C425FD5F1933}"/>
                </a:ext>
              </a:extLst>
            </xdr:cNvPr>
            <xdr:cNvCxnSpPr/>
          </xdr:nvCxnSpPr>
          <xdr:spPr>
            <a:xfrm>
              <a:off x="944563" y="38315901"/>
              <a:ext cx="772160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1" name="Straight Connector 690">
              <a:extLst>
                <a:ext uri="{FF2B5EF4-FFF2-40B4-BE49-F238E27FC236}">
                  <a16:creationId xmlns:a16="http://schemas.microsoft.com/office/drawing/2014/main" id="{83DA1F50-C05B-4215-B064-CA8F8913FE77}"/>
                </a:ext>
              </a:extLst>
            </xdr:cNvPr>
            <xdr:cNvCxnSpPr/>
          </xdr:nvCxnSpPr>
          <xdr:spPr>
            <a:xfrm flipH="1">
              <a:off x="8543925" y="38280974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2" name="Straight Connector 691">
              <a:extLst>
                <a:ext uri="{FF2B5EF4-FFF2-40B4-BE49-F238E27FC236}">
                  <a16:creationId xmlns:a16="http://schemas.microsoft.com/office/drawing/2014/main" id="{362D0A5F-0E67-4DC6-9C94-F7071CAA18E6}"/>
                </a:ext>
              </a:extLst>
            </xdr:cNvPr>
            <xdr:cNvCxnSpPr/>
          </xdr:nvCxnSpPr>
          <xdr:spPr>
            <a:xfrm>
              <a:off x="7067550" y="38238113"/>
              <a:ext cx="0" cy="75088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3" name="Straight Connector 692">
              <a:extLst>
                <a:ext uri="{FF2B5EF4-FFF2-40B4-BE49-F238E27FC236}">
                  <a16:creationId xmlns:a16="http://schemas.microsoft.com/office/drawing/2014/main" id="{FBD8590F-51DD-459B-ADFD-7C06E4BAC233}"/>
                </a:ext>
              </a:extLst>
            </xdr:cNvPr>
            <xdr:cNvCxnSpPr/>
          </xdr:nvCxnSpPr>
          <xdr:spPr>
            <a:xfrm flipH="1">
              <a:off x="7029450" y="38560383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5" name="Straight Connector 694">
              <a:extLst>
                <a:ext uri="{FF2B5EF4-FFF2-40B4-BE49-F238E27FC236}">
                  <a16:creationId xmlns:a16="http://schemas.microsoft.com/office/drawing/2014/main" id="{42F9E944-EF53-4F9C-B44B-07BA694E80A6}"/>
                </a:ext>
              </a:extLst>
            </xdr:cNvPr>
            <xdr:cNvCxnSpPr/>
          </xdr:nvCxnSpPr>
          <xdr:spPr>
            <a:xfrm>
              <a:off x="5251447" y="38522285"/>
              <a:ext cx="0" cy="46671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6" name="Straight Connector 695">
              <a:extLst>
                <a:ext uri="{FF2B5EF4-FFF2-40B4-BE49-F238E27FC236}">
                  <a16:creationId xmlns:a16="http://schemas.microsoft.com/office/drawing/2014/main" id="{6DCD2EB9-9003-4B97-9839-62D5C063E8CA}"/>
                </a:ext>
              </a:extLst>
            </xdr:cNvPr>
            <xdr:cNvCxnSpPr/>
          </xdr:nvCxnSpPr>
          <xdr:spPr>
            <a:xfrm flipH="1">
              <a:off x="5213347" y="38560384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7" name="Straight Connector 696">
              <a:extLst>
                <a:ext uri="{FF2B5EF4-FFF2-40B4-BE49-F238E27FC236}">
                  <a16:creationId xmlns:a16="http://schemas.microsoft.com/office/drawing/2014/main" id="{C19AA225-FF05-4A50-969D-E64C7E018489}"/>
                </a:ext>
              </a:extLst>
            </xdr:cNvPr>
            <xdr:cNvCxnSpPr/>
          </xdr:nvCxnSpPr>
          <xdr:spPr>
            <a:xfrm>
              <a:off x="3440113" y="38252400"/>
              <a:ext cx="0" cy="73658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8" name="Straight Connector 697">
              <a:extLst>
                <a:ext uri="{FF2B5EF4-FFF2-40B4-BE49-F238E27FC236}">
                  <a16:creationId xmlns:a16="http://schemas.microsoft.com/office/drawing/2014/main" id="{F126F858-50FE-4756-96A8-EBD9A5F8E453}"/>
                </a:ext>
              </a:extLst>
            </xdr:cNvPr>
            <xdr:cNvCxnSpPr/>
          </xdr:nvCxnSpPr>
          <xdr:spPr>
            <a:xfrm flipH="1">
              <a:off x="3402013" y="38560372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2" name="Straight Connector 701">
              <a:extLst>
                <a:ext uri="{FF2B5EF4-FFF2-40B4-BE49-F238E27FC236}">
                  <a16:creationId xmlns:a16="http://schemas.microsoft.com/office/drawing/2014/main" id="{FAF483B3-AEE8-44D6-9631-24A86C0D1243}"/>
                </a:ext>
              </a:extLst>
            </xdr:cNvPr>
            <xdr:cNvCxnSpPr/>
          </xdr:nvCxnSpPr>
          <xdr:spPr>
            <a:xfrm flipH="1">
              <a:off x="3402013" y="38280975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9" name="Straight Connector 258">
              <a:extLst>
                <a:ext uri="{FF2B5EF4-FFF2-40B4-BE49-F238E27FC236}">
                  <a16:creationId xmlns:a16="http://schemas.microsoft.com/office/drawing/2014/main" id="{4BD9BA9A-714F-4352-846B-BEBCC2ADADF4}"/>
                </a:ext>
              </a:extLst>
            </xdr:cNvPr>
            <xdr:cNvCxnSpPr/>
          </xdr:nvCxnSpPr>
          <xdr:spPr>
            <a:xfrm>
              <a:off x="1019179" y="38252400"/>
              <a:ext cx="0" cy="392112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2" name="Straight Connector 261">
              <a:extLst>
                <a:ext uri="{FF2B5EF4-FFF2-40B4-BE49-F238E27FC236}">
                  <a16:creationId xmlns:a16="http://schemas.microsoft.com/office/drawing/2014/main" id="{EDACDCE0-58DC-4B8D-8702-80FC070CB8C6}"/>
                </a:ext>
              </a:extLst>
            </xdr:cNvPr>
            <xdr:cNvCxnSpPr/>
          </xdr:nvCxnSpPr>
          <xdr:spPr>
            <a:xfrm flipH="1">
              <a:off x="977904" y="38280975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7" name="Straight Connector 306">
              <a:extLst>
                <a:ext uri="{FF2B5EF4-FFF2-40B4-BE49-F238E27FC236}">
                  <a16:creationId xmlns:a16="http://schemas.microsoft.com/office/drawing/2014/main" id="{F2AE6A13-6017-A258-8F6C-C6AC7812CDBC}"/>
                </a:ext>
              </a:extLst>
            </xdr:cNvPr>
            <xdr:cNvCxnSpPr/>
          </xdr:nvCxnSpPr>
          <xdr:spPr>
            <a:xfrm>
              <a:off x="250825" y="39014401"/>
              <a:ext cx="727073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9" name="Straight Connector 328">
              <a:extLst>
                <a:ext uri="{FF2B5EF4-FFF2-40B4-BE49-F238E27FC236}">
                  <a16:creationId xmlns:a16="http://schemas.microsoft.com/office/drawing/2014/main" id="{0713BEE2-6CCF-45CB-82C0-617909027958}"/>
                </a:ext>
              </a:extLst>
            </xdr:cNvPr>
            <xdr:cNvCxnSpPr/>
          </xdr:nvCxnSpPr>
          <xdr:spPr>
            <a:xfrm>
              <a:off x="1052513" y="39014400"/>
              <a:ext cx="235902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1" name="Straight Connector 340">
              <a:extLst>
                <a:ext uri="{FF2B5EF4-FFF2-40B4-BE49-F238E27FC236}">
                  <a16:creationId xmlns:a16="http://schemas.microsoft.com/office/drawing/2014/main" id="{8C4419CF-509F-52A5-AF07-943A2906171A}"/>
                </a:ext>
              </a:extLst>
            </xdr:cNvPr>
            <xdr:cNvCxnSpPr/>
          </xdr:nvCxnSpPr>
          <xdr:spPr>
            <a:xfrm>
              <a:off x="660400" y="38936613"/>
              <a:ext cx="0" cy="53848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2" name="Straight Connector 351">
              <a:extLst>
                <a:ext uri="{FF2B5EF4-FFF2-40B4-BE49-F238E27FC236}">
                  <a16:creationId xmlns:a16="http://schemas.microsoft.com/office/drawing/2014/main" id="{BACFFBA0-6C69-41DA-920A-28910A335411}"/>
                </a:ext>
              </a:extLst>
            </xdr:cNvPr>
            <xdr:cNvCxnSpPr/>
          </xdr:nvCxnSpPr>
          <xdr:spPr>
            <a:xfrm flipH="1">
              <a:off x="619126" y="38979475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3" name="Straight Connector 352">
              <a:extLst>
                <a:ext uri="{FF2B5EF4-FFF2-40B4-BE49-F238E27FC236}">
                  <a16:creationId xmlns:a16="http://schemas.microsoft.com/office/drawing/2014/main" id="{0331B514-D555-4EA6-A821-73D205EE7996}"/>
                </a:ext>
              </a:extLst>
            </xdr:cNvPr>
            <xdr:cNvCxnSpPr/>
          </xdr:nvCxnSpPr>
          <xdr:spPr>
            <a:xfrm>
              <a:off x="265113" y="42211625"/>
              <a:ext cx="71277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4" name="Straight Connector 353">
              <a:extLst>
                <a:ext uri="{FF2B5EF4-FFF2-40B4-BE49-F238E27FC236}">
                  <a16:creationId xmlns:a16="http://schemas.microsoft.com/office/drawing/2014/main" id="{28E0B490-67AE-4BA7-93E0-32D8614FE67D}"/>
                </a:ext>
              </a:extLst>
            </xdr:cNvPr>
            <xdr:cNvCxnSpPr/>
          </xdr:nvCxnSpPr>
          <xdr:spPr>
            <a:xfrm flipH="1">
              <a:off x="619119" y="42173524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6" name="Straight Connector 355">
              <a:extLst>
                <a:ext uri="{FF2B5EF4-FFF2-40B4-BE49-F238E27FC236}">
                  <a16:creationId xmlns:a16="http://schemas.microsoft.com/office/drawing/2014/main" id="{856F099F-DE1D-4C91-B114-9D842C596688}"/>
                </a:ext>
              </a:extLst>
            </xdr:cNvPr>
            <xdr:cNvCxnSpPr/>
          </xdr:nvCxnSpPr>
          <xdr:spPr>
            <a:xfrm>
              <a:off x="585764" y="43229213"/>
              <a:ext cx="39211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7" name="Straight Connector 356">
              <a:extLst>
                <a:ext uri="{FF2B5EF4-FFF2-40B4-BE49-F238E27FC236}">
                  <a16:creationId xmlns:a16="http://schemas.microsoft.com/office/drawing/2014/main" id="{1DD5BD2B-C19C-4728-822A-5BAC487F554A}"/>
                </a:ext>
              </a:extLst>
            </xdr:cNvPr>
            <xdr:cNvCxnSpPr/>
          </xdr:nvCxnSpPr>
          <xdr:spPr>
            <a:xfrm flipH="1">
              <a:off x="619102" y="43194287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9" name="Straight Connector 358">
              <a:extLst>
                <a:ext uri="{FF2B5EF4-FFF2-40B4-BE49-F238E27FC236}">
                  <a16:creationId xmlns:a16="http://schemas.microsoft.com/office/drawing/2014/main" id="{DF5EA4D3-E0AC-44AF-94D0-AE278CB351F2}"/>
                </a:ext>
              </a:extLst>
            </xdr:cNvPr>
            <xdr:cNvCxnSpPr/>
          </xdr:nvCxnSpPr>
          <xdr:spPr>
            <a:xfrm>
              <a:off x="250825" y="44245213"/>
              <a:ext cx="72704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0" name="Straight Connector 359">
              <a:extLst>
                <a:ext uri="{FF2B5EF4-FFF2-40B4-BE49-F238E27FC236}">
                  <a16:creationId xmlns:a16="http://schemas.microsoft.com/office/drawing/2014/main" id="{5030E4C7-C770-4CEB-827A-F979A03BCEE7}"/>
                </a:ext>
              </a:extLst>
            </xdr:cNvPr>
            <xdr:cNvCxnSpPr/>
          </xdr:nvCxnSpPr>
          <xdr:spPr>
            <a:xfrm flipH="1">
              <a:off x="619098" y="44207112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5" name="Straight Connector 364">
              <a:extLst>
                <a:ext uri="{FF2B5EF4-FFF2-40B4-BE49-F238E27FC236}">
                  <a16:creationId xmlns:a16="http://schemas.microsoft.com/office/drawing/2014/main" id="{6187F7CB-70E3-4C9D-B1CD-814F471975FB}"/>
                </a:ext>
              </a:extLst>
            </xdr:cNvPr>
            <xdr:cNvCxnSpPr/>
          </xdr:nvCxnSpPr>
          <xdr:spPr>
            <a:xfrm>
              <a:off x="330200" y="38936616"/>
              <a:ext cx="0" cy="53848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7" name="Straight Connector 366">
              <a:extLst>
                <a:ext uri="{FF2B5EF4-FFF2-40B4-BE49-F238E27FC236}">
                  <a16:creationId xmlns:a16="http://schemas.microsoft.com/office/drawing/2014/main" id="{75DCEB65-F38C-4FC7-B8DD-27D74EE7F97E}"/>
                </a:ext>
              </a:extLst>
            </xdr:cNvPr>
            <xdr:cNvCxnSpPr/>
          </xdr:nvCxnSpPr>
          <xdr:spPr>
            <a:xfrm flipH="1">
              <a:off x="288898" y="44207115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0" name="Straight Connector 369">
              <a:extLst>
                <a:ext uri="{FF2B5EF4-FFF2-40B4-BE49-F238E27FC236}">
                  <a16:creationId xmlns:a16="http://schemas.microsoft.com/office/drawing/2014/main" id="{E61D6B7F-CA21-485B-9A8A-5DB9681186C1}"/>
                </a:ext>
              </a:extLst>
            </xdr:cNvPr>
            <xdr:cNvCxnSpPr/>
          </xdr:nvCxnSpPr>
          <xdr:spPr>
            <a:xfrm flipH="1">
              <a:off x="288925" y="42173525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7" name="Straight Connector 386">
              <a:extLst>
                <a:ext uri="{FF2B5EF4-FFF2-40B4-BE49-F238E27FC236}">
                  <a16:creationId xmlns:a16="http://schemas.microsoft.com/office/drawing/2014/main" id="{FD516C0B-B6C1-449A-9E6E-39FE5903D6C4}"/>
                </a:ext>
              </a:extLst>
            </xdr:cNvPr>
            <xdr:cNvCxnSpPr/>
          </xdr:nvCxnSpPr>
          <xdr:spPr>
            <a:xfrm flipH="1">
              <a:off x="288925" y="38979477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2" name="Straight Connector 391">
              <a:extLst>
                <a:ext uri="{FF2B5EF4-FFF2-40B4-BE49-F238E27FC236}">
                  <a16:creationId xmlns:a16="http://schemas.microsoft.com/office/drawing/2014/main" id="{0303B656-2F56-4B74-A48C-4542ADFFAE72}"/>
                </a:ext>
              </a:extLst>
            </xdr:cNvPr>
            <xdr:cNvCxnSpPr/>
          </xdr:nvCxnSpPr>
          <xdr:spPr>
            <a:xfrm>
              <a:off x="581012" y="40757478"/>
              <a:ext cx="401651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9" name="Straight Connector 408">
              <a:extLst>
                <a:ext uri="{FF2B5EF4-FFF2-40B4-BE49-F238E27FC236}">
                  <a16:creationId xmlns:a16="http://schemas.microsoft.com/office/drawing/2014/main" id="{FEBB3F75-690C-4FFE-A1F5-792192496273}"/>
                </a:ext>
              </a:extLst>
            </xdr:cNvPr>
            <xdr:cNvCxnSpPr/>
          </xdr:nvCxnSpPr>
          <xdr:spPr>
            <a:xfrm flipH="1">
              <a:off x="619112" y="40719379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3" name="Straight Connector 422">
              <a:extLst>
                <a:ext uri="{FF2B5EF4-FFF2-40B4-BE49-F238E27FC236}">
                  <a16:creationId xmlns:a16="http://schemas.microsoft.com/office/drawing/2014/main" id="{E8663DBB-BE57-4E6E-BB37-896593FE30C7}"/>
                </a:ext>
              </a:extLst>
            </xdr:cNvPr>
            <xdr:cNvCxnSpPr/>
          </xdr:nvCxnSpPr>
          <xdr:spPr>
            <a:xfrm>
              <a:off x="1071554" y="40757479"/>
              <a:ext cx="2212984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5" name="Straight Connector 424">
              <a:extLst>
                <a:ext uri="{FF2B5EF4-FFF2-40B4-BE49-F238E27FC236}">
                  <a16:creationId xmlns:a16="http://schemas.microsoft.com/office/drawing/2014/main" id="{2C582FED-5D68-45E3-A825-A70F8337CD84}"/>
                </a:ext>
              </a:extLst>
            </xdr:cNvPr>
            <xdr:cNvCxnSpPr/>
          </xdr:nvCxnSpPr>
          <xdr:spPr>
            <a:xfrm>
              <a:off x="3486150" y="40757479"/>
              <a:ext cx="1712913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4" name="Straight Connector 443">
              <a:extLst>
                <a:ext uri="{FF2B5EF4-FFF2-40B4-BE49-F238E27FC236}">
                  <a16:creationId xmlns:a16="http://schemas.microsoft.com/office/drawing/2014/main" id="{A122AAA3-2C12-55FC-1F5B-7CC6D9D5296C}"/>
                </a:ext>
              </a:extLst>
            </xdr:cNvPr>
            <xdr:cNvCxnSpPr/>
          </xdr:nvCxnSpPr>
          <xdr:spPr>
            <a:xfrm>
              <a:off x="939803" y="44602402"/>
              <a:ext cx="772636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4" name="Straight Connector 703">
              <a:extLst>
                <a:ext uri="{FF2B5EF4-FFF2-40B4-BE49-F238E27FC236}">
                  <a16:creationId xmlns:a16="http://schemas.microsoft.com/office/drawing/2014/main" id="{49B5B0C7-9959-89AB-7E00-29102EB3E768}"/>
                </a:ext>
              </a:extLst>
            </xdr:cNvPr>
            <xdr:cNvCxnSpPr/>
          </xdr:nvCxnSpPr>
          <xdr:spPr>
            <a:xfrm>
              <a:off x="1019175" y="44283314"/>
              <a:ext cx="0" cy="67945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5" name="Straight Connector 704">
              <a:extLst>
                <a:ext uri="{FF2B5EF4-FFF2-40B4-BE49-F238E27FC236}">
                  <a16:creationId xmlns:a16="http://schemas.microsoft.com/office/drawing/2014/main" id="{A796FFF8-3C18-4E5E-9A9B-300AA96AE3A8}"/>
                </a:ext>
              </a:extLst>
            </xdr:cNvPr>
            <xdr:cNvCxnSpPr/>
          </xdr:nvCxnSpPr>
          <xdr:spPr>
            <a:xfrm flipH="1">
              <a:off x="977907" y="44567479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6" name="Straight Connector 705">
              <a:extLst>
                <a:ext uri="{FF2B5EF4-FFF2-40B4-BE49-F238E27FC236}">
                  <a16:creationId xmlns:a16="http://schemas.microsoft.com/office/drawing/2014/main" id="{F9127ABA-D264-4216-AE9D-993DBA7E48AD}"/>
                </a:ext>
              </a:extLst>
            </xdr:cNvPr>
            <xdr:cNvCxnSpPr/>
          </xdr:nvCxnSpPr>
          <xdr:spPr>
            <a:xfrm>
              <a:off x="939803" y="44881801"/>
              <a:ext cx="622141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7" name="Straight Connector 706">
              <a:extLst>
                <a:ext uri="{FF2B5EF4-FFF2-40B4-BE49-F238E27FC236}">
                  <a16:creationId xmlns:a16="http://schemas.microsoft.com/office/drawing/2014/main" id="{84411031-7042-4EBA-9DAF-3A10BBD63B52}"/>
                </a:ext>
              </a:extLst>
            </xdr:cNvPr>
            <xdr:cNvCxnSpPr/>
          </xdr:nvCxnSpPr>
          <xdr:spPr>
            <a:xfrm flipH="1">
              <a:off x="977907" y="44846878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8" name="Straight Connector 707">
              <a:extLst>
                <a:ext uri="{FF2B5EF4-FFF2-40B4-BE49-F238E27FC236}">
                  <a16:creationId xmlns:a16="http://schemas.microsoft.com/office/drawing/2014/main" id="{A9515ACE-2B3D-4842-8C69-AE6ED0E082AC}"/>
                </a:ext>
              </a:extLst>
            </xdr:cNvPr>
            <xdr:cNvCxnSpPr/>
          </xdr:nvCxnSpPr>
          <xdr:spPr>
            <a:xfrm>
              <a:off x="2076450" y="44283313"/>
              <a:ext cx="0" cy="40005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9" name="Straight Connector 708">
              <a:extLst>
                <a:ext uri="{FF2B5EF4-FFF2-40B4-BE49-F238E27FC236}">
                  <a16:creationId xmlns:a16="http://schemas.microsoft.com/office/drawing/2014/main" id="{28BDD927-088E-47B8-99E7-CB9FCB710732}"/>
                </a:ext>
              </a:extLst>
            </xdr:cNvPr>
            <xdr:cNvCxnSpPr/>
          </xdr:nvCxnSpPr>
          <xdr:spPr>
            <a:xfrm flipH="1">
              <a:off x="2038357" y="44567483"/>
              <a:ext cx="77849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1" name="Straight Connector 710">
              <a:extLst>
                <a:ext uri="{FF2B5EF4-FFF2-40B4-BE49-F238E27FC236}">
                  <a16:creationId xmlns:a16="http://schemas.microsoft.com/office/drawing/2014/main" id="{C1F8212A-B5D2-484F-81C6-FCF8154A5AD8}"/>
                </a:ext>
              </a:extLst>
            </xdr:cNvPr>
            <xdr:cNvCxnSpPr/>
          </xdr:nvCxnSpPr>
          <xdr:spPr>
            <a:xfrm>
              <a:off x="2076450" y="43305413"/>
              <a:ext cx="0" cy="88265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3" name="Straight Connector 712">
              <a:extLst>
                <a:ext uri="{FF2B5EF4-FFF2-40B4-BE49-F238E27FC236}">
                  <a16:creationId xmlns:a16="http://schemas.microsoft.com/office/drawing/2014/main" id="{2A32600A-8046-4712-AAA9-8311C391BA38}"/>
                </a:ext>
              </a:extLst>
            </xdr:cNvPr>
            <xdr:cNvCxnSpPr/>
          </xdr:nvCxnSpPr>
          <xdr:spPr>
            <a:xfrm>
              <a:off x="4500563" y="44283317"/>
              <a:ext cx="0" cy="40005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4" name="Straight Connector 713">
              <a:extLst>
                <a:ext uri="{FF2B5EF4-FFF2-40B4-BE49-F238E27FC236}">
                  <a16:creationId xmlns:a16="http://schemas.microsoft.com/office/drawing/2014/main" id="{0E087A3C-AE0B-463E-A7B8-797DD2610735}"/>
                </a:ext>
              </a:extLst>
            </xdr:cNvPr>
            <xdr:cNvCxnSpPr/>
          </xdr:nvCxnSpPr>
          <xdr:spPr>
            <a:xfrm flipH="1">
              <a:off x="4462470" y="44567487"/>
              <a:ext cx="77849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5" name="Straight Connector 714">
              <a:extLst>
                <a:ext uri="{FF2B5EF4-FFF2-40B4-BE49-F238E27FC236}">
                  <a16:creationId xmlns:a16="http://schemas.microsoft.com/office/drawing/2014/main" id="{FB65EF03-2BDA-4AC7-9032-65E4D6622E36}"/>
                </a:ext>
              </a:extLst>
            </xdr:cNvPr>
            <xdr:cNvCxnSpPr/>
          </xdr:nvCxnSpPr>
          <xdr:spPr>
            <a:xfrm>
              <a:off x="4500563" y="43305417"/>
              <a:ext cx="0" cy="88265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6" name="Straight Connector 715">
              <a:extLst>
                <a:ext uri="{FF2B5EF4-FFF2-40B4-BE49-F238E27FC236}">
                  <a16:creationId xmlns:a16="http://schemas.microsoft.com/office/drawing/2014/main" id="{3C2AABB8-F4FC-423A-B4AA-A4312BDD0DAD}"/>
                </a:ext>
              </a:extLst>
            </xdr:cNvPr>
            <xdr:cNvCxnSpPr/>
          </xdr:nvCxnSpPr>
          <xdr:spPr>
            <a:xfrm>
              <a:off x="5251450" y="44278561"/>
              <a:ext cx="0" cy="40005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7" name="Straight Connector 716">
              <a:extLst>
                <a:ext uri="{FF2B5EF4-FFF2-40B4-BE49-F238E27FC236}">
                  <a16:creationId xmlns:a16="http://schemas.microsoft.com/office/drawing/2014/main" id="{E1D52563-234F-4F4E-A24D-5B88719FCF00}"/>
                </a:ext>
              </a:extLst>
            </xdr:cNvPr>
            <xdr:cNvCxnSpPr/>
          </xdr:nvCxnSpPr>
          <xdr:spPr>
            <a:xfrm flipH="1">
              <a:off x="5213357" y="44562731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8" name="Straight Connector 717">
              <a:extLst>
                <a:ext uri="{FF2B5EF4-FFF2-40B4-BE49-F238E27FC236}">
                  <a16:creationId xmlns:a16="http://schemas.microsoft.com/office/drawing/2014/main" id="{8B0E1C04-B89B-4AEF-A5E9-C7C1A9B2DF88}"/>
                </a:ext>
              </a:extLst>
            </xdr:cNvPr>
            <xdr:cNvCxnSpPr/>
          </xdr:nvCxnSpPr>
          <xdr:spPr>
            <a:xfrm>
              <a:off x="5251450" y="42606913"/>
              <a:ext cx="0" cy="1576398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0" name="Straight Connector 719">
              <a:extLst>
                <a:ext uri="{FF2B5EF4-FFF2-40B4-BE49-F238E27FC236}">
                  <a16:creationId xmlns:a16="http://schemas.microsoft.com/office/drawing/2014/main" id="{DBBA5796-833F-4594-B219-4D2D902B7FEC}"/>
                </a:ext>
              </a:extLst>
            </xdr:cNvPr>
            <xdr:cNvCxnSpPr/>
          </xdr:nvCxnSpPr>
          <xdr:spPr>
            <a:xfrm>
              <a:off x="7067547" y="44283320"/>
              <a:ext cx="0" cy="67468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1" name="Straight Connector 720">
              <a:extLst>
                <a:ext uri="{FF2B5EF4-FFF2-40B4-BE49-F238E27FC236}">
                  <a16:creationId xmlns:a16="http://schemas.microsoft.com/office/drawing/2014/main" id="{FC5C6F68-2EF1-400A-8745-68DFC473067D}"/>
                </a:ext>
              </a:extLst>
            </xdr:cNvPr>
            <xdr:cNvCxnSpPr/>
          </xdr:nvCxnSpPr>
          <xdr:spPr>
            <a:xfrm flipH="1">
              <a:off x="7029454" y="44567490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3" name="Straight Connector 722">
              <a:extLst>
                <a:ext uri="{FF2B5EF4-FFF2-40B4-BE49-F238E27FC236}">
                  <a16:creationId xmlns:a16="http://schemas.microsoft.com/office/drawing/2014/main" id="{34D91650-F5A4-44C5-BD9C-FB57EB002830}"/>
                </a:ext>
              </a:extLst>
            </xdr:cNvPr>
            <xdr:cNvCxnSpPr/>
          </xdr:nvCxnSpPr>
          <xdr:spPr>
            <a:xfrm>
              <a:off x="8582022" y="41952863"/>
              <a:ext cx="0" cy="273053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4" name="Straight Connector 723">
              <a:extLst>
                <a:ext uri="{FF2B5EF4-FFF2-40B4-BE49-F238E27FC236}">
                  <a16:creationId xmlns:a16="http://schemas.microsoft.com/office/drawing/2014/main" id="{646FFA64-382A-4C65-9920-A80FE73D47E2}"/>
                </a:ext>
              </a:extLst>
            </xdr:cNvPr>
            <xdr:cNvCxnSpPr/>
          </xdr:nvCxnSpPr>
          <xdr:spPr>
            <a:xfrm flipH="1">
              <a:off x="8543929" y="44567508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9" name="Straight Connector 728">
              <a:extLst>
                <a:ext uri="{FF2B5EF4-FFF2-40B4-BE49-F238E27FC236}">
                  <a16:creationId xmlns:a16="http://schemas.microsoft.com/office/drawing/2014/main" id="{83924B7C-C5D2-4BA8-A3BC-7D5147D7AFF8}"/>
                </a:ext>
              </a:extLst>
            </xdr:cNvPr>
            <xdr:cNvCxnSpPr/>
          </xdr:nvCxnSpPr>
          <xdr:spPr>
            <a:xfrm flipH="1">
              <a:off x="7029454" y="44846891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31" name="Straight Connector 730">
              <a:extLst>
                <a:ext uri="{FF2B5EF4-FFF2-40B4-BE49-F238E27FC236}">
                  <a16:creationId xmlns:a16="http://schemas.microsoft.com/office/drawing/2014/main" id="{7651CA4F-99A0-4A50-D7F6-7ACD2B03C0EE}"/>
                </a:ext>
              </a:extLst>
            </xdr:cNvPr>
            <xdr:cNvCxnSpPr/>
          </xdr:nvCxnSpPr>
          <xdr:spPr>
            <a:xfrm>
              <a:off x="7108830" y="39014401"/>
              <a:ext cx="141604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34" name="Straight Connector 733">
              <a:extLst>
                <a:ext uri="{FF2B5EF4-FFF2-40B4-BE49-F238E27FC236}">
                  <a16:creationId xmlns:a16="http://schemas.microsoft.com/office/drawing/2014/main" id="{79C6BE4C-2AC0-48F3-E9DF-2659842A5295}"/>
                </a:ext>
              </a:extLst>
            </xdr:cNvPr>
            <xdr:cNvCxnSpPr/>
          </xdr:nvCxnSpPr>
          <xdr:spPr>
            <a:xfrm>
              <a:off x="8618538" y="39014401"/>
              <a:ext cx="36830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36" name="Straight Connector 735">
              <a:extLst>
                <a:ext uri="{FF2B5EF4-FFF2-40B4-BE49-F238E27FC236}">
                  <a16:creationId xmlns:a16="http://schemas.microsoft.com/office/drawing/2014/main" id="{82BFE3A7-43BE-1ECF-3F0F-7DFF8FB489A2}"/>
                </a:ext>
              </a:extLst>
            </xdr:cNvPr>
            <xdr:cNvCxnSpPr/>
          </xdr:nvCxnSpPr>
          <xdr:spPr>
            <a:xfrm>
              <a:off x="8915401" y="38936614"/>
              <a:ext cx="0" cy="539114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37" name="Straight Connector 736">
              <a:extLst>
                <a:ext uri="{FF2B5EF4-FFF2-40B4-BE49-F238E27FC236}">
                  <a16:creationId xmlns:a16="http://schemas.microsoft.com/office/drawing/2014/main" id="{0EB1D1B8-2739-4CEF-B797-E641D65175CF}"/>
                </a:ext>
              </a:extLst>
            </xdr:cNvPr>
            <xdr:cNvCxnSpPr/>
          </xdr:nvCxnSpPr>
          <xdr:spPr>
            <a:xfrm flipH="1">
              <a:off x="8874125" y="38979476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38" name="Straight Connector 737">
              <a:extLst>
                <a:ext uri="{FF2B5EF4-FFF2-40B4-BE49-F238E27FC236}">
                  <a16:creationId xmlns:a16="http://schemas.microsoft.com/office/drawing/2014/main" id="{152A2864-E63F-4C49-9E9F-7C11941D2B3F}"/>
                </a:ext>
              </a:extLst>
            </xdr:cNvPr>
            <xdr:cNvCxnSpPr/>
          </xdr:nvCxnSpPr>
          <xdr:spPr>
            <a:xfrm>
              <a:off x="8618544" y="40179627"/>
              <a:ext cx="68420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39" name="Straight Connector 738">
              <a:extLst>
                <a:ext uri="{FF2B5EF4-FFF2-40B4-BE49-F238E27FC236}">
                  <a16:creationId xmlns:a16="http://schemas.microsoft.com/office/drawing/2014/main" id="{38CDFBDD-CE7F-43A2-B291-88B7A8A4A9F0}"/>
                </a:ext>
              </a:extLst>
            </xdr:cNvPr>
            <xdr:cNvCxnSpPr/>
          </xdr:nvCxnSpPr>
          <xdr:spPr>
            <a:xfrm flipH="1">
              <a:off x="8874131" y="40141527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0" name="Straight Connector 739">
              <a:extLst>
                <a:ext uri="{FF2B5EF4-FFF2-40B4-BE49-F238E27FC236}">
                  <a16:creationId xmlns:a16="http://schemas.microsoft.com/office/drawing/2014/main" id="{62D9BF85-31B4-49F1-9D80-EBBBC4644BC1}"/>
                </a:ext>
              </a:extLst>
            </xdr:cNvPr>
            <xdr:cNvCxnSpPr/>
          </xdr:nvCxnSpPr>
          <xdr:spPr>
            <a:xfrm>
              <a:off x="8618557" y="41051165"/>
              <a:ext cx="35875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1" name="Straight Connector 740">
              <a:extLst>
                <a:ext uri="{FF2B5EF4-FFF2-40B4-BE49-F238E27FC236}">
                  <a16:creationId xmlns:a16="http://schemas.microsoft.com/office/drawing/2014/main" id="{1F4C2BFC-3398-4611-8BDD-1371C1E436E8}"/>
                </a:ext>
              </a:extLst>
            </xdr:cNvPr>
            <xdr:cNvCxnSpPr/>
          </xdr:nvCxnSpPr>
          <xdr:spPr>
            <a:xfrm flipH="1">
              <a:off x="8874144" y="41013065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3" name="Straight Connector 742">
              <a:extLst>
                <a:ext uri="{FF2B5EF4-FFF2-40B4-BE49-F238E27FC236}">
                  <a16:creationId xmlns:a16="http://schemas.microsoft.com/office/drawing/2014/main" id="{D4E73CC9-B29F-42EA-A75F-77169FDBFE52}"/>
                </a:ext>
              </a:extLst>
            </xdr:cNvPr>
            <xdr:cNvCxnSpPr/>
          </xdr:nvCxnSpPr>
          <xdr:spPr>
            <a:xfrm>
              <a:off x="8618552" y="41922709"/>
              <a:ext cx="693723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4" name="Straight Connector 743">
              <a:extLst>
                <a:ext uri="{FF2B5EF4-FFF2-40B4-BE49-F238E27FC236}">
                  <a16:creationId xmlns:a16="http://schemas.microsoft.com/office/drawing/2014/main" id="{2D74A62E-322B-4F4D-BD32-757F663E130A}"/>
                </a:ext>
              </a:extLst>
            </xdr:cNvPr>
            <xdr:cNvCxnSpPr/>
          </xdr:nvCxnSpPr>
          <xdr:spPr>
            <a:xfrm flipH="1">
              <a:off x="8874139" y="41884609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5" name="Straight Connector 744">
              <a:extLst>
                <a:ext uri="{FF2B5EF4-FFF2-40B4-BE49-F238E27FC236}">
                  <a16:creationId xmlns:a16="http://schemas.microsoft.com/office/drawing/2014/main" id="{D4FFC239-B68F-46A0-B0EE-20DA197B8356}"/>
                </a:ext>
              </a:extLst>
            </xdr:cNvPr>
            <xdr:cNvCxnSpPr/>
          </xdr:nvCxnSpPr>
          <xdr:spPr>
            <a:xfrm>
              <a:off x="7086600" y="44245208"/>
              <a:ext cx="191452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6" name="Straight Connector 745">
              <a:extLst>
                <a:ext uri="{FF2B5EF4-FFF2-40B4-BE49-F238E27FC236}">
                  <a16:creationId xmlns:a16="http://schemas.microsoft.com/office/drawing/2014/main" id="{93F69FDA-B519-4F36-A8DF-9221CEF7D6DA}"/>
                </a:ext>
              </a:extLst>
            </xdr:cNvPr>
            <xdr:cNvCxnSpPr/>
          </xdr:nvCxnSpPr>
          <xdr:spPr>
            <a:xfrm flipH="1">
              <a:off x="8874132" y="44207108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51" name="Straight Connector 750">
              <a:extLst>
                <a:ext uri="{FF2B5EF4-FFF2-40B4-BE49-F238E27FC236}">
                  <a16:creationId xmlns:a16="http://schemas.microsoft.com/office/drawing/2014/main" id="{5E4F6390-19FF-4979-942F-32310D89BED7}"/>
                </a:ext>
              </a:extLst>
            </xdr:cNvPr>
            <xdr:cNvCxnSpPr/>
          </xdr:nvCxnSpPr>
          <xdr:spPr>
            <a:xfrm>
              <a:off x="8623300" y="42505309"/>
              <a:ext cx="35877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52" name="Straight Connector 751">
              <a:extLst>
                <a:ext uri="{FF2B5EF4-FFF2-40B4-BE49-F238E27FC236}">
                  <a16:creationId xmlns:a16="http://schemas.microsoft.com/office/drawing/2014/main" id="{0BEC3473-E67F-4BCD-B95D-E69A806B99A2}"/>
                </a:ext>
              </a:extLst>
            </xdr:cNvPr>
            <xdr:cNvCxnSpPr/>
          </xdr:nvCxnSpPr>
          <xdr:spPr>
            <a:xfrm flipH="1">
              <a:off x="8874145" y="42467209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54" name="Straight Connector 753">
              <a:extLst>
                <a:ext uri="{FF2B5EF4-FFF2-40B4-BE49-F238E27FC236}">
                  <a16:creationId xmlns:a16="http://schemas.microsoft.com/office/drawing/2014/main" id="{3E85F34D-1DA0-4775-ADA2-AFFBEF5FAF7C}"/>
                </a:ext>
              </a:extLst>
            </xdr:cNvPr>
            <xdr:cNvCxnSpPr/>
          </xdr:nvCxnSpPr>
          <xdr:spPr>
            <a:xfrm>
              <a:off x="7118350" y="42505309"/>
              <a:ext cx="140177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56" name="Straight Connector 755">
              <a:extLst>
                <a:ext uri="{FF2B5EF4-FFF2-40B4-BE49-F238E27FC236}">
                  <a16:creationId xmlns:a16="http://schemas.microsoft.com/office/drawing/2014/main" id="{266ECE35-8ECB-42E0-BA89-739698E72584}"/>
                </a:ext>
              </a:extLst>
            </xdr:cNvPr>
            <xdr:cNvCxnSpPr/>
          </xdr:nvCxnSpPr>
          <xdr:spPr>
            <a:xfrm>
              <a:off x="5345104" y="42505310"/>
              <a:ext cx="1627196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58" name="Straight Connector 757">
              <a:extLst>
                <a:ext uri="{FF2B5EF4-FFF2-40B4-BE49-F238E27FC236}">
                  <a16:creationId xmlns:a16="http://schemas.microsoft.com/office/drawing/2014/main" id="{8DDBA455-093A-4B32-8B34-774A8A95273A}"/>
                </a:ext>
              </a:extLst>
            </xdr:cNvPr>
            <xdr:cNvCxnSpPr/>
          </xdr:nvCxnSpPr>
          <xdr:spPr>
            <a:xfrm>
              <a:off x="7680326" y="38522268"/>
              <a:ext cx="0" cy="162402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59" name="Straight Connector 758">
              <a:extLst>
                <a:ext uri="{FF2B5EF4-FFF2-40B4-BE49-F238E27FC236}">
                  <a16:creationId xmlns:a16="http://schemas.microsoft.com/office/drawing/2014/main" id="{FC89768D-E36C-4B0E-8EE6-8BFC10F781ED}"/>
                </a:ext>
              </a:extLst>
            </xdr:cNvPr>
            <xdr:cNvCxnSpPr/>
          </xdr:nvCxnSpPr>
          <xdr:spPr>
            <a:xfrm flipH="1">
              <a:off x="7642226" y="38560367"/>
              <a:ext cx="77849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61" name="Straight Connector 760">
              <a:extLst>
                <a:ext uri="{FF2B5EF4-FFF2-40B4-BE49-F238E27FC236}">
                  <a16:creationId xmlns:a16="http://schemas.microsoft.com/office/drawing/2014/main" id="{0A6C7150-71FE-42AE-B89B-6F072663EBB6}"/>
                </a:ext>
              </a:extLst>
            </xdr:cNvPr>
            <xdr:cNvCxnSpPr/>
          </xdr:nvCxnSpPr>
          <xdr:spPr>
            <a:xfrm flipH="1">
              <a:off x="8543924" y="38560374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64" name="Straight Connector 763">
              <a:extLst>
                <a:ext uri="{FF2B5EF4-FFF2-40B4-BE49-F238E27FC236}">
                  <a16:creationId xmlns:a16="http://schemas.microsoft.com/office/drawing/2014/main" id="{D42BACB7-DCFE-CF3B-02B7-6D2494689BAB}"/>
                </a:ext>
              </a:extLst>
            </xdr:cNvPr>
            <xdr:cNvCxnSpPr/>
          </xdr:nvCxnSpPr>
          <xdr:spPr>
            <a:xfrm>
              <a:off x="7680325" y="40212963"/>
              <a:ext cx="0" cy="75565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0" name="Straight Connector 769">
              <a:extLst>
                <a:ext uri="{FF2B5EF4-FFF2-40B4-BE49-F238E27FC236}">
                  <a16:creationId xmlns:a16="http://schemas.microsoft.com/office/drawing/2014/main" id="{9B3A4385-FD45-3B1C-9C02-6650FFEAD207}"/>
                </a:ext>
              </a:extLst>
            </xdr:cNvPr>
            <xdr:cNvCxnSpPr/>
          </xdr:nvCxnSpPr>
          <xdr:spPr>
            <a:xfrm>
              <a:off x="9245600" y="40120888"/>
              <a:ext cx="0" cy="1884362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3" name="Straight Connector 772">
              <a:extLst>
                <a:ext uri="{FF2B5EF4-FFF2-40B4-BE49-F238E27FC236}">
                  <a16:creationId xmlns:a16="http://schemas.microsoft.com/office/drawing/2014/main" id="{91A2AC90-4B6C-4E29-8F5D-918806C4F2EA}"/>
                </a:ext>
              </a:extLst>
            </xdr:cNvPr>
            <xdr:cNvCxnSpPr/>
          </xdr:nvCxnSpPr>
          <xdr:spPr>
            <a:xfrm flipH="1">
              <a:off x="9204325" y="40141525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4" name="Straight Connector 773">
              <a:extLst>
                <a:ext uri="{FF2B5EF4-FFF2-40B4-BE49-F238E27FC236}">
                  <a16:creationId xmlns:a16="http://schemas.microsoft.com/office/drawing/2014/main" id="{33F0B6E9-D9F5-4E8F-9755-56747D18C3A0}"/>
                </a:ext>
              </a:extLst>
            </xdr:cNvPr>
            <xdr:cNvCxnSpPr/>
          </xdr:nvCxnSpPr>
          <xdr:spPr>
            <a:xfrm flipH="1">
              <a:off x="9204333" y="41884607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0" name="Straight Connector 789">
              <a:extLst>
                <a:ext uri="{FF2B5EF4-FFF2-40B4-BE49-F238E27FC236}">
                  <a16:creationId xmlns:a16="http://schemas.microsoft.com/office/drawing/2014/main" id="{7A953BE2-2287-DC0F-221F-D2F45E9AA07C}"/>
                </a:ext>
              </a:extLst>
            </xdr:cNvPr>
            <xdr:cNvCxnSpPr/>
          </xdr:nvCxnSpPr>
          <xdr:spPr>
            <a:xfrm flipV="1">
              <a:off x="4161141" y="42181944"/>
              <a:ext cx="863297" cy="83930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4" name="Straight Connector 793">
              <a:extLst>
                <a:ext uri="{FF2B5EF4-FFF2-40B4-BE49-F238E27FC236}">
                  <a16:creationId xmlns:a16="http://schemas.microsoft.com/office/drawing/2014/main" id="{EB7BA0E7-7A14-AB7D-F00B-06C4EF6E3651}"/>
                </a:ext>
              </a:extLst>
            </xdr:cNvPr>
            <xdr:cNvCxnSpPr/>
          </xdr:nvCxnSpPr>
          <xdr:spPr>
            <a:xfrm flipH="1" flipV="1">
              <a:off x="4903390" y="42177098"/>
              <a:ext cx="333350" cy="32064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9" name="Straight Connector 798">
              <a:extLst>
                <a:ext uri="{FF2B5EF4-FFF2-40B4-BE49-F238E27FC236}">
                  <a16:creationId xmlns:a16="http://schemas.microsoft.com/office/drawing/2014/main" id="{026481C2-BBD1-60A7-2A48-9ADB174894B6}"/>
                </a:ext>
              </a:extLst>
            </xdr:cNvPr>
            <xdr:cNvCxnSpPr/>
          </xdr:nvCxnSpPr>
          <xdr:spPr>
            <a:xfrm>
              <a:off x="4967288" y="42183051"/>
              <a:ext cx="4762" cy="106362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00" name="Straight Connector 799">
              <a:extLst>
                <a:ext uri="{FF2B5EF4-FFF2-40B4-BE49-F238E27FC236}">
                  <a16:creationId xmlns:a16="http://schemas.microsoft.com/office/drawing/2014/main" id="{1930C18B-0EA3-475A-8A1D-ACA961820C80}"/>
                </a:ext>
              </a:extLst>
            </xdr:cNvPr>
            <xdr:cNvCxnSpPr/>
          </xdr:nvCxnSpPr>
          <xdr:spPr>
            <a:xfrm>
              <a:off x="4217987" y="42914887"/>
              <a:ext cx="4762" cy="106362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801" name="Group 800">
              <a:extLst>
                <a:ext uri="{FF2B5EF4-FFF2-40B4-BE49-F238E27FC236}">
                  <a16:creationId xmlns:a16="http://schemas.microsoft.com/office/drawing/2014/main" id="{EA3245B0-8E96-4298-9698-EA489E0B9F7A}"/>
                </a:ext>
              </a:extLst>
            </xdr:cNvPr>
            <xdr:cNvGrpSpPr/>
          </xdr:nvGrpSpPr>
          <xdr:grpSpPr>
            <a:xfrm>
              <a:off x="619125" y="4437062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02" name="Oval 801">
                <a:extLst>
                  <a:ext uri="{FF2B5EF4-FFF2-40B4-BE49-F238E27FC236}">
                    <a16:creationId xmlns:a16="http://schemas.microsoft.com/office/drawing/2014/main" id="{20BDF335-7BEC-AC23-09EC-EB2322487435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03" name="Straight Connector 802">
                <a:extLst>
                  <a:ext uri="{FF2B5EF4-FFF2-40B4-BE49-F238E27FC236}">
                    <a16:creationId xmlns:a16="http://schemas.microsoft.com/office/drawing/2014/main" id="{478ACAA3-F885-32DB-84D1-B73A14A330B6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04" name="Straight Connector 803">
                <a:extLst>
                  <a:ext uri="{FF2B5EF4-FFF2-40B4-BE49-F238E27FC236}">
                    <a16:creationId xmlns:a16="http://schemas.microsoft.com/office/drawing/2014/main" id="{E97E5FEC-CB18-EE39-2EF5-87C811D79871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05" name="Group 804">
              <a:extLst>
                <a:ext uri="{FF2B5EF4-FFF2-40B4-BE49-F238E27FC236}">
                  <a16:creationId xmlns:a16="http://schemas.microsoft.com/office/drawing/2014/main" id="{077C624F-0596-41BF-8A18-E2EC50F64641}"/>
                </a:ext>
              </a:extLst>
            </xdr:cNvPr>
            <xdr:cNvGrpSpPr/>
          </xdr:nvGrpSpPr>
          <xdr:grpSpPr>
            <a:xfrm>
              <a:off x="6953250" y="4436110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06" name="Oval 805">
                <a:extLst>
                  <a:ext uri="{FF2B5EF4-FFF2-40B4-BE49-F238E27FC236}">
                    <a16:creationId xmlns:a16="http://schemas.microsoft.com/office/drawing/2014/main" id="{6A8CEADD-24E7-3700-7031-337D7CA23199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07" name="Straight Connector 806">
                <a:extLst>
                  <a:ext uri="{FF2B5EF4-FFF2-40B4-BE49-F238E27FC236}">
                    <a16:creationId xmlns:a16="http://schemas.microsoft.com/office/drawing/2014/main" id="{CDA6BB0F-D312-290C-D195-7A1254219520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08" name="Straight Connector 807">
                <a:extLst>
                  <a:ext uri="{FF2B5EF4-FFF2-40B4-BE49-F238E27FC236}">
                    <a16:creationId xmlns:a16="http://schemas.microsoft.com/office/drawing/2014/main" id="{ECFDBDD1-7472-6060-066D-FEF6C8A88F17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09" name="Group 808">
              <a:extLst>
                <a:ext uri="{FF2B5EF4-FFF2-40B4-BE49-F238E27FC236}">
                  <a16:creationId xmlns:a16="http://schemas.microsoft.com/office/drawing/2014/main" id="{F567A5C7-1025-4955-A4DE-8131D54D5FB6}"/>
                </a:ext>
              </a:extLst>
            </xdr:cNvPr>
            <xdr:cNvGrpSpPr/>
          </xdr:nvGrpSpPr>
          <xdr:grpSpPr>
            <a:xfrm>
              <a:off x="2930525" y="420052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10" name="Oval 809">
                <a:extLst>
                  <a:ext uri="{FF2B5EF4-FFF2-40B4-BE49-F238E27FC236}">
                    <a16:creationId xmlns:a16="http://schemas.microsoft.com/office/drawing/2014/main" id="{D61E2A2D-9097-606D-7BAD-1744C45093D8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11" name="Straight Connector 810">
                <a:extLst>
                  <a:ext uri="{FF2B5EF4-FFF2-40B4-BE49-F238E27FC236}">
                    <a16:creationId xmlns:a16="http://schemas.microsoft.com/office/drawing/2014/main" id="{D023AA7E-1051-D582-FB07-E42F0A0D6DA1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12" name="Straight Connector 811">
                <a:extLst>
                  <a:ext uri="{FF2B5EF4-FFF2-40B4-BE49-F238E27FC236}">
                    <a16:creationId xmlns:a16="http://schemas.microsoft.com/office/drawing/2014/main" id="{A0926414-9469-279E-21AD-2D0E2548B2F8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13" name="Group 812">
              <a:extLst>
                <a:ext uri="{FF2B5EF4-FFF2-40B4-BE49-F238E27FC236}">
                  <a16:creationId xmlns:a16="http://schemas.microsoft.com/office/drawing/2014/main" id="{83FC2645-1D0A-4B46-8717-7269EB665E8D}"/>
                </a:ext>
              </a:extLst>
            </xdr:cNvPr>
            <xdr:cNvGrpSpPr/>
          </xdr:nvGrpSpPr>
          <xdr:grpSpPr>
            <a:xfrm>
              <a:off x="628650" y="4201477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14" name="Oval 813">
                <a:extLst>
                  <a:ext uri="{FF2B5EF4-FFF2-40B4-BE49-F238E27FC236}">
                    <a16:creationId xmlns:a16="http://schemas.microsoft.com/office/drawing/2014/main" id="{1D0C86E7-AD41-56DA-D55B-C482370F2603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15" name="Straight Connector 814">
                <a:extLst>
                  <a:ext uri="{FF2B5EF4-FFF2-40B4-BE49-F238E27FC236}">
                    <a16:creationId xmlns:a16="http://schemas.microsoft.com/office/drawing/2014/main" id="{ADDCDDB8-BB89-7DAC-44A3-6CE09B1C0821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16" name="Straight Connector 815">
                <a:extLst>
                  <a:ext uri="{FF2B5EF4-FFF2-40B4-BE49-F238E27FC236}">
                    <a16:creationId xmlns:a16="http://schemas.microsoft.com/office/drawing/2014/main" id="{DA951E8A-B566-0AFC-C12E-CEC1A1A21CAF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17" name="Group 816">
              <a:extLst>
                <a:ext uri="{FF2B5EF4-FFF2-40B4-BE49-F238E27FC236}">
                  <a16:creationId xmlns:a16="http://schemas.microsoft.com/office/drawing/2014/main" id="{5C943C02-5FBD-4266-8DC9-0C9C9AA02FAD}"/>
                </a:ext>
              </a:extLst>
            </xdr:cNvPr>
            <xdr:cNvGrpSpPr/>
          </xdr:nvGrpSpPr>
          <xdr:grpSpPr>
            <a:xfrm>
              <a:off x="7058025" y="420814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18" name="Oval 817">
                <a:extLst>
                  <a:ext uri="{FF2B5EF4-FFF2-40B4-BE49-F238E27FC236}">
                    <a16:creationId xmlns:a16="http://schemas.microsoft.com/office/drawing/2014/main" id="{C991E8C0-CA02-A697-ED1B-9419DCEA5ED8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19" name="Straight Connector 818">
                <a:extLst>
                  <a:ext uri="{FF2B5EF4-FFF2-40B4-BE49-F238E27FC236}">
                    <a16:creationId xmlns:a16="http://schemas.microsoft.com/office/drawing/2014/main" id="{ED34FFFD-F22A-3077-9FA4-E19A69506135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20" name="Straight Connector 819">
                <a:extLst>
                  <a:ext uri="{FF2B5EF4-FFF2-40B4-BE49-F238E27FC236}">
                    <a16:creationId xmlns:a16="http://schemas.microsoft.com/office/drawing/2014/main" id="{B23F7D35-3E89-696E-1901-5C8CCE579046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21" name="Group 820">
              <a:extLst>
                <a:ext uri="{FF2B5EF4-FFF2-40B4-BE49-F238E27FC236}">
                  <a16:creationId xmlns:a16="http://schemas.microsoft.com/office/drawing/2014/main" id="{A54B5AF2-B5A3-44F6-9D2B-B9E06F07B13A}"/>
                </a:ext>
              </a:extLst>
            </xdr:cNvPr>
            <xdr:cNvGrpSpPr/>
          </xdr:nvGrpSpPr>
          <xdr:grpSpPr>
            <a:xfrm>
              <a:off x="2981325" y="389318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22" name="Oval 821">
                <a:extLst>
                  <a:ext uri="{FF2B5EF4-FFF2-40B4-BE49-F238E27FC236}">
                    <a16:creationId xmlns:a16="http://schemas.microsoft.com/office/drawing/2014/main" id="{82B538B7-4CF2-5E9A-98C0-46E9CA187027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23" name="Straight Connector 822">
                <a:extLst>
                  <a:ext uri="{FF2B5EF4-FFF2-40B4-BE49-F238E27FC236}">
                    <a16:creationId xmlns:a16="http://schemas.microsoft.com/office/drawing/2014/main" id="{97F29FDF-9577-4735-6501-EFBE805E1EB0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24" name="Straight Connector 823">
                <a:extLst>
                  <a:ext uri="{FF2B5EF4-FFF2-40B4-BE49-F238E27FC236}">
                    <a16:creationId xmlns:a16="http://schemas.microsoft.com/office/drawing/2014/main" id="{B7537070-0822-F1E0-8BE1-ABEFF4CBB94B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25" name="Group 824">
              <a:extLst>
                <a:ext uri="{FF2B5EF4-FFF2-40B4-BE49-F238E27FC236}">
                  <a16:creationId xmlns:a16="http://schemas.microsoft.com/office/drawing/2014/main" id="{84B1590E-3472-4F9B-9712-FDDF75E5DAC3}"/>
                </a:ext>
              </a:extLst>
            </xdr:cNvPr>
            <xdr:cNvGrpSpPr/>
          </xdr:nvGrpSpPr>
          <xdr:grpSpPr>
            <a:xfrm>
              <a:off x="7165975" y="3895090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26" name="Oval 825">
                <a:extLst>
                  <a:ext uri="{FF2B5EF4-FFF2-40B4-BE49-F238E27FC236}">
                    <a16:creationId xmlns:a16="http://schemas.microsoft.com/office/drawing/2014/main" id="{218217C4-952D-AFC9-801E-564CB1BDEFA7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27" name="Straight Connector 826">
                <a:extLst>
                  <a:ext uri="{FF2B5EF4-FFF2-40B4-BE49-F238E27FC236}">
                    <a16:creationId xmlns:a16="http://schemas.microsoft.com/office/drawing/2014/main" id="{8A09567E-A71D-D2F8-7377-7AD01B1D2D25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28" name="Straight Connector 827">
                <a:extLst>
                  <a:ext uri="{FF2B5EF4-FFF2-40B4-BE49-F238E27FC236}">
                    <a16:creationId xmlns:a16="http://schemas.microsoft.com/office/drawing/2014/main" id="{205C3B85-E837-EC78-781F-CE88131F4A3A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29" name="Group 828">
              <a:extLst>
                <a:ext uri="{FF2B5EF4-FFF2-40B4-BE49-F238E27FC236}">
                  <a16:creationId xmlns:a16="http://schemas.microsoft.com/office/drawing/2014/main" id="{224C0AAF-B2D3-4706-8008-923FA2425530}"/>
                </a:ext>
              </a:extLst>
            </xdr:cNvPr>
            <xdr:cNvGrpSpPr/>
          </xdr:nvGrpSpPr>
          <xdr:grpSpPr>
            <a:xfrm>
              <a:off x="8562975" y="3991927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30" name="Oval 829">
                <a:extLst>
                  <a:ext uri="{FF2B5EF4-FFF2-40B4-BE49-F238E27FC236}">
                    <a16:creationId xmlns:a16="http://schemas.microsoft.com/office/drawing/2014/main" id="{D39DDFF1-4E40-E73C-ED99-9A78F678ED9B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31" name="Straight Connector 830">
                <a:extLst>
                  <a:ext uri="{FF2B5EF4-FFF2-40B4-BE49-F238E27FC236}">
                    <a16:creationId xmlns:a16="http://schemas.microsoft.com/office/drawing/2014/main" id="{49971329-FADE-CD77-D28C-C35B739E6F3C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32" name="Straight Connector 831">
                <a:extLst>
                  <a:ext uri="{FF2B5EF4-FFF2-40B4-BE49-F238E27FC236}">
                    <a16:creationId xmlns:a16="http://schemas.microsoft.com/office/drawing/2014/main" id="{CEAF8DE6-315F-1DA7-BAD4-4E73E618CFB2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33" name="Group 832">
              <a:extLst>
                <a:ext uri="{FF2B5EF4-FFF2-40B4-BE49-F238E27FC236}">
                  <a16:creationId xmlns:a16="http://schemas.microsoft.com/office/drawing/2014/main" id="{3AAF2105-B40B-4A03-B4DE-F0A53A46DF6C}"/>
                </a:ext>
              </a:extLst>
            </xdr:cNvPr>
            <xdr:cNvGrpSpPr/>
          </xdr:nvGrpSpPr>
          <xdr:grpSpPr>
            <a:xfrm>
              <a:off x="8458200" y="4195762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34" name="Oval 833">
                <a:extLst>
                  <a:ext uri="{FF2B5EF4-FFF2-40B4-BE49-F238E27FC236}">
                    <a16:creationId xmlns:a16="http://schemas.microsoft.com/office/drawing/2014/main" id="{94840FEE-84B5-F0B4-1A22-CF9EF05315A4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35" name="Straight Connector 834">
                <a:extLst>
                  <a:ext uri="{FF2B5EF4-FFF2-40B4-BE49-F238E27FC236}">
                    <a16:creationId xmlns:a16="http://schemas.microsoft.com/office/drawing/2014/main" id="{C12E8B8C-9723-BDF9-9A11-A4A42B0FD9A4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36" name="Straight Connector 835">
                <a:extLst>
                  <a:ext uri="{FF2B5EF4-FFF2-40B4-BE49-F238E27FC236}">
                    <a16:creationId xmlns:a16="http://schemas.microsoft.com/office/drawing/2014/main" id="{FBB1D37A-564A-F64C-E65A-A46501C6B38C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37" name="Group 836">
              <a:extLst>
                <a:ext uri="{FF2B5EF4-FFF2-40B4-BE49-F238E27FC236}">
                  <a16:creationId xmlns:a16="http://schemas.microsoft.com/office/drawing/2014/main" id="{28FB53B7-833E-4FE6-8464-F0FE8A59A182}"/>
                </a:ext>
              </a:extLst>
            </xdr:cNvPr>
            <xdr:cNvGrpSpPr/>
          </xdr:nvGrpSpPr>
          <xdr:grpSpPr>
            <a:xfrm>
              <a:off x="5165725" y="407860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38" name="Oval 837">
                <a:extLst>
                  <a:ext uri="{FF2B5EF4-FFF2-40B4-BE49-F238E27FC236}">
                    <a16:creationId xmlns:a16="http://schemas.microsoft.com/office/drawing/2014/main" id="{11666219-5D0C-8978-6FA3-2BB3D94C2E57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39" name="Straight Connector 838">
                <a:extLst>
                  <a:ext uri="{FF2B5EF4-FFF2-40B4-BE49-F238E27FC236}">
                    <a16:creationId xmlns:a16="http://schemas.microsoft.com/office/drawing/2014/main" id="{74B58AD7-1B2B-46B2-1A92-2BEB6CF6B274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40" name="Straight Connector 839">
                <a:extLst>
                  <a:ext uri="{FF2B5EF4-FFF2-40B4-BE49-F238E27FC236}">
                    <a16:creationId xmlns:a16="http://schemas.microsoft.com/office/drawing/2014/main" id="{B154B1BB-AF63-8B37-745B-BB3DBB481539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41" name="Group 840">
              <a:extLst>
                <a:ext uri="{FF2B5EF4-FFF2-40B4-BE49-F238E27FC236}">
                  <a16:creationId xmlns:a16="http://schemas.microsoft.com/office/drawing/2014/main" id="{EEA4CBD1-F42B-4C5E-B9C5-FABCD885A933}"/>
                </a:ext>
              </a:extLst>
            </xdr:cNvPr>
            <xdr:cNvGrpSpPr/>
          </xdr:nvGrpSpPr>
          <xdr:grpSpPr>
            <a:xfrm>
              <a:off x="6000750" y="411289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42" name="Oval 841">
                <a:extLst>
                  <a:ext uri="{FF2B5EF4-FFF2-40B4-BE49-F238E27FC236}">
                    <a16:creationId xmlns:a16="http://schemas.microsoft.com/office/drawing/2014/main" id="{5F892199-4AF6-28BF-01E8-6744F5EFFFD2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43" name="Straight Connector 842">
                <a:extLst>
                  <a:ext uri="{FF2B5EF4-FFF2-40B4-BE49-F238E27FC236}">
                    <a16:creationId xmlns:a16="http://schemas.microsoft.com/office/drawing/2014/main" id="{96766D71-F724-D0CD-D579-ADC332339F23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44" name="Straight Connector 843">
                <a:extLst>
                  <a:ext uri="{FF2B5EF4-FFF2-40B4-BE49-F238E27FC236}">
                    <a16:creationId xmlns:a16="http://schemas.microsoft.com/office/drawing/2014/main" id="{53EB920C-307C-4E26-D617-351D2C4EECCF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45" name="Group 844">
              <a:extLst>
                <a:ext uri="{FF2B5EF4-FFF2-40B4-BE49-F238E27FC236}">
                  <a16:creationId xmlns:a16="http://schemas.microsoft.com/office/drawing/2014/main" id="{BE15C82E-102D-461E-873F-DFC8615DAD19}"/>
                </a:ext>
              </a:extLst>
            </xdr:cNvPr>
            <xdr:cNvGrpSpPr/>
          </xdr:nvGrpSpPr>
          <xdr:grpSpPr>
            <a:xfrm>
              <a:off x="7496175" y="4111942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46" name="Oval 845">
                <a:extLst>
                  <a:ext uri="{FF2B5EF4-FFF2-40B4-BE49-F238E27FC236}">
                    <a16:creationId xmlns:a16="http://schemas.microsoft.com/office/drawing/2014/main" id="{77940A16-8943-D514-8B65-578E62D667D0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47" name="Straight Connector 846">
                <a:extLst>
                  <a:ext uri="{FF2B5EF4-FFF2-40B4-BE49-F238E27FC236}">
                    <a16:creationId xmlns:a16="http://schemas.microsoft.com/office/drawing/2014/main" id="{F18D392B-D8ED-AAC9-F64C-9556F206B886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48" name="Straight Connector 847">
                <a:extLst>
                  <a:ext uri="{FF2B5EF4-FFF2-40B4-BE49-F238E27FC236}">
                    <a16:creationId xmlns:a16="http://schemas.microsoft.com/office/drawing/2014/main" id="{C3807BC5-5E98-8862-5C61-4ACF01ABB1F9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49" name="Group 848">
              <a:extLst>
                <a:ext uri="{FF2B5EF4-FFF2-40B4-BE49-F238E27FC236}">
                  <a16:creationId xmlns:a16="http://schemas.microsoft.com/office/drawing/2014/main" id="{9DD925DB-8503-4D1F-966D-32D88B9CE2D8}"/>
                </a:ext>
              </a:extLst>
            </xdr:cNvPr>
            <xdr:cNvGrpSpPr/>
          </xdr:nvGrpSpPr>
          <xdr:grpSpPr>
            <a:xfrm>
              <a:off x="1920875" y="4334510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50" name="Oval 849">
                <a:extLst>
                  <a:ext uri="{FF2B5EF4-FFF2-40B4-BE49-F238E27FC236}">
                    <a16:creationId xmlns:a16="http://schemas.microsoft.com/office/drawing/2014/main" id="{B0DB362C-F9E5-46B0-9C0A-6D4045FA0505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51" name="Straight Connector 850">
                <a:extLst>
                  <a:ext uri="{FF2B5EF4-FFF2-40B4-BE49-F238E27FC236}">
                    <a16:creationId xmlns:a16="http://schemas.microsoft.com/office/drawing/2014/main" id="{7793BF4F-F23E-180E-3169-D84F71EF573B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52" name="Straight Connector 851">
                <a:extLst>
                  <a:ext uri="{FF2B5EF4-FFF2-40B4-BE49-F238E27FC236}">
                    <a16:creationId xmlns:a16="http://schemas.microsoft.com/office/drawing/2014/main" id="{5C66995C-BD5C-5273-2703-33952486561F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53" name="Group 852">
              <a:extLst>
                <a:ext uri="{FF2B5EF4-FFF2-40B4-BE49-F238E27FC236}">
                  <a16:creationId xmlns:a16="http://schemas.microsoft.com/office/drawing/2014/main" id="{BF939718-A759-44C2-9F09-145B4BECDEBB}"/>
                </a:ext>
              </a:extLst>
            </xdr:cNvPr>
            <xdr:cNvGrpSpPr/>
          </xdr:nvGrpSpPr>
          <xdr:grpSpPr>
            <a:xfrm>
              <a:off x="3902075" y="43364150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54" name="Oval 853">
                <a:extLst>
                  <a:ext uri="{FF2B5EF4-FFF2-40B4-BE49-F238E27FC236}">
                    <a16:creationId xmlns:a16="http://schemas.microsoft.com/office/drawing/2014/main" id="{E3C6FDA6-C5B9-5466-AE2F-A9D4CEE26BA7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55" name="Straight Connector 854">
                <a:extLst>
                  <a:ext uri="{FF2B5EF4-FFF2-40B4-BE49-F238E27FC236}">
                    <a16:creationId xmlns:a16="http://schemas.microsoft.com/office/drawing/2014/main" id="{F08DD576-6DAA-E2C0-9AC1-39711E41082B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56" name="Straight Connector 855">
                <a:extLst>
                  <a:ext uri="{FF2B5EF4-FFF2-40B4-BE49-F238E27FC236}">
                    <a16:creationId xmlns:a16="http://schemas.microsoft.com/office/drawing/2014/main" id="{B2874B46-2984-EBA0-DEA2-E7A66B30A79A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857" name="Group 856">
              <a:extLst>
                <a:ext uri="{FF2B5EF4-FFF2-40B4-BE49-F238E27FC236}">
                  <a16:creationId xmlns:a16="http://schemas.microsoft.com/office/drawing/2014/main" id="{DD51BD99-8E23-4FB1-8725-84035FC0DB60}"/>
                </a:ext>
              </a:extLst>
            </xdr:cNvPr>
            <xdr:cNvGrpSpPr/>
          </xdr:nvGrpSpPr>
          <xdr:grpSpPr>
            <a:xfrm>
              <a:off x="5260975" y="42611675"/>
              <a:ext cx="325438" cy="284162"/>
              <a:chOff x="4819650" y="10625138"/>
              <a:chExt cx="319088" cy="290512"/>
            </a:xfrm>
          </xdr:grpSpPr>
          <xdr:sp macro="" textlink="">
            <xdr:nvSpPr>
              <xdr:cNvPr id="858" name="Oval 857">
                <a:extLst>
                  <a:ext uri="{FF2B5EF4-FFF2-40B4-BE49-F238E27FC236}">
                    <a16:creationId xmlns:a16="http://schemas.microsoft.com/office/drawing/2014/main" id="{725B8C2A-BFE0-5880-8950-9BB000105804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859" name="Straight Connector 858">
                <a:extLst>
                  <a:ext uri="{FF2B5EF4-FFF2-40B4-BE49-F238E27FC236}">
                    <a16:creationId xmlns:a16="http://schemas.microsoft.com/office/drawing/2014/main" id="{F2149A10-D393-5D53-1A18-8B2B081FB288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60" name="Straight Connector 859">
                <a:extLst>
                  <a:ext uri="{FF2B5EF4-FFF2-40B4-BE49-F238E27FC236}">
                    <a16:creationId xmlns:a16="http://schemas.microsoft.com/office/drawing/2014/main" id="{B10A8A89-1AF8-531C-8855-01E664671504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069" name="Straight Connector 1068">
              <a:extLst>
                <a:ext uri="{FF2B5EF4-FFF2-40B4-BE49-F238E27FC236}">
                  <a16:creationId xmlns:a16="http://schemas.microsoft.com/office/drawing/2014/main" id="{43763D1B-4F7C-C0B6-4190-64883E1D3A55}"/>
                </a:ext>
              </a:extLst>
            </xdr:cNvPr>
            <xdr:cNvCxnSpPr/>
          </xdr:nvCxnSpPr>
          <xdr:spPr>
            <a:xfrm>
              <a:off x="5265736" y="40757475"/>
              <a:ext cx="588964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2" name="Straight Connector 1071">
              <a:extLst>
                <a:ext uri="{FF2B5EF4-FFF2-40B4-BE49-F238E27FC236}">
                  <a16:creationId xmlns:a16="http://schemas.microsoft.com/office/drawing/2014/main" id="{311154F5-8EAB-C055-5FE6-FAA0B7B68B00}"/>
                </a:ext>
              </a:extLst>
            </xdr:cNvPr>
            <xdr:cNvCxnSpPr/>
          </xdr:nvCxnSpPr>
          <xdr:spPr>
            <a:xfrm>
              <a:off x="5778500" y="40690800"/>
              <a:ext cx="0" cy="18923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3" name="Straight Connector 1072">
              <a:extLst>
                <a:ext uri="{FF2B5EF4-FFF2-40B4-BE49-F238E27FC236}">
                  <a16:creationId xmlns:a16="http://schemas.microsoft.com/office/drawing/2014/main" id="{EAC6B53C-80E4-4AD6-B2A0-C2AB0A24E1EB}"/>
                </a:ext>
              </a:extLst>
            </xdr:cNvPr>
            <xdr:cNvCxnSpPr/>
          </xdr:nvCxnSpPr>
          <xdr:spPr>
            <a:xfrm flipH="1">
              <a:off x="5737225" y="42467212"/>
              <a:ext cx="81024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4" name="Straight Connector 1073">
              <a:extLst>
                <a:ext uri="{FF2B5EF4-FFF2-40B4-BE49-F238E27FC236}">
                  <a16:creationId xmlns:a16="http://schemas.microsoft.com/office/drawing/2014/main" id="{18D03186-C4A1-41AB-A2B9-A60E9EEAAFAD}"/>
                </a:ext>
              </a:extLst>
            </xdr:cNvPr>
            <xdr:cNvCxnSpPr/>
          </xdr:nvCxnSpPr>
          <xdr:spPr>
            <a:xfrm flipH="1">
              <a:off x="5737225" y="40719374"/>
              <a:ext cx="81024" cy="7467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6" name="Straight Connector 1075">
              <a:extLst>
                <a:ext uri="{FF2B5EF4-FFF2-40B4-BE49-F238E27FC236}">
                  <a16:creationId xmlns:a16="http://schemas.microsoft.com/office/drawing/2014/main" id="{4DC3B8C0-7F7A-C635-226A-8A58F95AEA08}"/>
                </a:ext>
              </a:extLst>
            </xdr:cNvPr>
            <xdr:cNvCxnSpPr/>
          </xdr:nvCxnSpPr>
          <xdr:spPr>
            <a:xfrm>
              <a:off x="6072188" y="40690800"/>
              <a:ext cx="166528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8" name="Straight Connector 1077">
              <a:extLst>
                <a:ext uri="{FF2B5EF4-FFF2-40B4-BE49-F238E27FC236}">
                  <a16:creationId xmlns:a16="http://schemas.microsoft.com/office/drawing/2014/main" id="{E00D0FC0-A4B1-4120-81BC-1CBC06FD3C56}"/>
                </a:ext>
              </a:extLst>
            </xdr:cNvPr>
            <xdr:cNvCxnSpPr/>
          </xdr:nvCxnSpPr>
          <xdr:spPr>
            <a:xfrm>
              <a:off x="6165849" y="40627304"/>
              <a:ext cx="0" cy="37623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9" name="Straight Connector 1078">
              <a:extLst>
                <a:ext uri="{FF2B5EF4-FFF2-40B4-BE49-F238E27FC236}">
                  <a16:creationId xmlns:a16="http://schemas.microsoft.com/office/drawing/2014/main" id="{F2623C82-6113-4D3B-99CE-74C15EE46C03}"/>
                </a:ext>
              </a:extLst>
            </xdr:cNvPr>
            <xdr:cNvCxnSpPr/>
          </xdr:nvCxnSpPr>
          <xdr:spPr>
            <a:xfrm flipH="1">
              <a:off x="6127749" y="40655878"/>
              <a:ext cx="77849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81" name="Straight Connector 1080">
              <a:extLst>
                <a:ext uri="{FF2B5EF4-FFF2-40B4-BE49-F238E27FC236}">
                  <a16:creationId xmlns:a16="http://schemas.microsoft.com/office/drawing/2014/main" id="{D3EF2077-5450-48A0-8467-115EEC67C450}"/>
                </a:ext>
              </a:extLst>
            </xdr:cNvPr>
            <xdr:cNvCxnSpPr/>
          </xdr:nvCxnSpPr>
          <xdr:spPr>
            <a:xfrm flipH="1">
              <a:off x="7637462" y="40660641"/>
              <a:ext cx="77849" cy="7150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</xdr:col>
      <xdr:colOff>57150</xdr:colOff>
      <xdr:row>403</xdr:row>
      <xdr:rowOff>61911</xdr:rowOff>
    </xdr:from>
    <xdr:to>
      <xdr:col>53</xdr:col>
      <xdr:colOff>80963</xdr:colOff>
      <xdr:row>456</xdr:row>
      <xdr:rowOff>80969</xdr:rowOff>
    </xdr:to>
    <xdr:grpSp>
      <xdr:nvGrpSpPr>
        <xdr:cNvPr id="274" name="Group 273">
          <a:extLst>
            <a:ext uri="{FF2B5EF4-FFF2-40B4-BE49-F238E27FC236}">
              <a16:creationId xmlns:a16="http://schemas.microsoft.com/office/drawing/2014/main" id="{3DD4E8CF-AA84-9599-E2B8-C4017DEA1B9C}"/>
            </a:ext>
          </a:extLst>
        </xdr:cNvPr>
        <xdr:cNvGrpSpPr/>
      </xdr:nvGrpSpPr>
      <xdr:grpSpPr>
        <a:xfrm>
          <a:off x="381000" y="61212411"/>
          <a:ext cx="8281988" cy="7591433"/>
          <a:chOff x="387350" y="46518511"/>
          <a:chExt cx="8443913" cy="7423158"/>
        </a:xfrm>
      </xdr:grpSpPr>
      <xdr:sp macro="" textlink="">
        <xdr:nvSpPr>
          <xdr:cNvPr id="54" name="Freeform: Shape 53">
            <a:extLst>
              <a:ext uri="{FF2B5EF4-FFF2-40B4-BE49-F238E27FC236}">
                <a16:creationId xmlns:a16="http://schemas.microsoft.com/office/drawing/2014/main" id="{A18318D7-5A27-3C22-C256-7452D1B1A34A}"/>
              </a:ext>
            </a:extLst>
          </xdr:cNvPr>
          <xdr:cNvSpPr/>
        </xdr:nvSpPr>
        <xdr:spPr>
          <a:xfrm>
            <a:off x="1279525" y="47294800"/>
            <a:ext cx="6645275" cy="5861050"/>
          </a:xfrm>
          <a:custGeom>
            <a:avLst/>
            <a:gdLst>
              <a:gd name="connsiteX0" fmla="*/ 0 w 6515100"/>
              <a:gd name="connsiteY0" fmla="*/ 0 h 5991225"/>
              <a:gd name="connsiteX1" fmla="*/ 6515100 w 6515100"/>
              <a:gd name="connsiteY1" fmla="*/ 0 h 5991225"/>
              <a:gd name="connsiteX2" fmla="*/ 6515100 w 6515100"/>
              <a:gd name="connsiteY2" fmla="*/ 1628775 h 5991225"/>
              <a:gd name="connsiteX3" fmla="*/ 5429250 w 6515100"/>
              <a:gd name="connsiteY3" fmla="*/ 1628775 h 5991225"/>
              <a:gd name="connsiteX4" fmla="*/ 5429250 w 6515100"/>
              <a:gd name="connsiteY4" fmla="*/ 5991225 h 5991225"/>
              <a:gd name="connsiteX5" fmla="*/ 1638300 w 6515100"/>
              <a:gd name="connsiteY5" fmla="*/ 5991225 h 5991225"/>
              <a:gd name="connsiteX6" fmla="*/ 1638300 w 6515100"/>
              <a:gd name="connsiteY6" fmla="*/ 2714625 h 5991225"/>
              <a:gd name="connsiteX7" fmla="*/ 0 w 6515100"/>
              <a:gd name="connsiteY7" fmla="*/ 2714625 h 5991225"/>
              <a:gd name="connsiteX8" fmla="*/ 0 w 6515100"/>
              <a:gd name="connsiteY8" fmla="*/ 0 h 59912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515100" h="5991225">
                <a:moveTo>
                  <a:pt x="0" y="0"/>
                </a:moveTo>
                <a:lnTo>
                  <a:pt x="6515100" y="0"/>
                </a:lnTo>
                <a:lnTo>
                  <a:pt x="6515100" y="1628775"/>
                </a:lnTo>
                <a:lnTo>
                  <a:pt x="5429250" y="1628775"/>
                </a:lnTo>
                <a:lnTo>
                  <a:pt x="5429250" y="5991225"/>
                </a:lnTo>
                <a:lnTo>
                  <a:pt x="1638300" y="5991225"/>
                </a:lnTo>
                <a:lnTo>
                  <a:pt x="1638300" y="2714625"/>
                </a:lnTo>
                <a:lnTo>
                  <a:pt x="0" y="2714625"/>
                </a:lnTo>
                <a:lnTo>
                  <a:pt x="0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1105" name="Group 1104">
            <a:extLst>
              <a:ext uri="{FF2B5EF4-FFF2-40B4-BE49-F238E27FC236}">
                <a16:creationId xmlns:a16="http://schemas.microsoft.com/office/drawing/2014/main" id="{694A880E-AE4A-24F3-B0BA-ED87D0C460FC}"/>
              </a:ext>
            </a:extLst>
          </xdr:cNvPr>
          <xdr:cNvGrpSpPr/>
        </xdr:nvGrpSpPr>
        <xdr:grpSpPr>
          <a:xfrm>
            <a:off x="387350" y="46518511"/>
            <a:ext cx="8443913" cy="7423158"/>
            <a:chOff x="387350" y="46518511"/>
            <a:chExt cx="8443913" cy="7423158"/>
          </a:xfrm>
        </xdr:grpSpPr>
        <xdr:pic>
          <xdr:nvPicPr>
            <xdr:cNvPr id="863" name="Picture 862">
              <a:extLst>
                <a:ext uri="{FF2B5EF4-FFF2-40B4-BE49-F238E27FC236}">
                  <a16:creationId xmlns:a16="http://schemas.microsoft.com/office/drawing/2014/main" id="{8AB876F2-FCF2-0E14-2C00-F8A8F072347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8815" t="24604" r="60888" b="31799"/>
            <a:stretch>
              <a:fillRect/>
            </a:stretch>
          </xdr:blipFill>
          <xdr:spPr bwMode="auto">
            <a:xfrm>
              <a:off x="1141056" y="47173139"/>
              <a:ext cx="6888171" cy="608467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865" name="Straight Connector 864">
              <a:extLst>
                <a:ext uri="{FF2B5EF4-FFF2-40B4-BE49-F238E27FC236}">
                  <a16:creationId xmlns:a16="http://schemas.microsoft.com/office/drawing/2014/main" id="{8D9A5930-6D3A-A592-3944-84EFDB59E0B5}"/>
                </a:ext>
              </a:extLst>
            </xdr:cNvPr>
            <xdr:cNvCxnSpPr/>
          </xdr:nvCxnSpPr>
          <xdr:spPr>
            <a:xfrm>
              <a:off x="1194212" y="46877447"/>
              <a:ext cx="679749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67" name="Straight Connector 866">
              <a:extLst>
                <a:ext uri="{FF2B5EF4-FFF2-40B4-BE49-F238E27FC236}">
                  <a16:creationId xmlns:a16="http://schemas.microsoft.com/office/drawing/2014/main" id="{A1F6FBE9-D7BA-F1BA-2AA8-59910592E422}"/>
                </a:ext>
              </a:extLst>
            </xdr:cNvPr>
            <xdr:cNvCxnSpPr/>
          </xdr:nvCxnSpPr>
          <xdr:spPr>
            <a:xfrm flipV="1">
              <a:off x="1273620" y="46518513"/>
              <a:ext cx="0" cy="74716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69" name="Straight Connector 868">
              <a:extLst>
                <a:ext uri="{FF2B5EF4-FFF2-40B4-BE49-F238E27FC236}">
                  <a16:creationId xmlns:a16="http://schemas.microsoft.com/office/drawing/2014/main" id="{3B1C7AD2-A34E-4774-8F5E-191AC72BE51C}"/>
                </a:ext>
              </a:extLst>
            </xdr:cNvPr>
            <xdr:cNvCxnSpPr/>
          </xdr:nvCxnSpPr>
          <xdr:spPr>
            <a:xfrm flipH="1">
              <a:off x="1231577" y="46841730"/>
              <a:ext cx="76356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0" name="Straight Connector 869">
              <a:extLst>
                <a:ext uri="{FF2B5EF4-FFF2-40B4-BE49-F238E27FC236}">
                  <a16:creationId xmlns:a16="http://schemas.microsoft.com/office/drawing/2014/main" id="{13616D3B-E5AE-41EA-962A-399EAD0CECBA}"/>
                </a:ext>
              </a:extLst>
            </xdr:cNvPr>
            <xdr:cNvCxnSpPr/>
          </xdr:nvCxnSpPr>
          <xdr:spPr>
            <a:xfrm>
              <a:off x="1198883" y="46598134"/>
              <a:ext cx="681150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1" name="Straight Connector 870">
              <a:extLst>
                <a:ext uri="{FF2B5EF4-FFF2-40B4-BE49-F238E27FC236}">
                  <a16:creationId xmlns:a16="http://schemas.microsoft.com/office/drawing/2014/main" id="{9598E711-317E-4CD6-B1C8-528A295FF4E3}"/>
                </a:ext>
              </a:extLst>
            </xdr:cNvPr>
            <xdr:cNvCxnSpPr/>
          </xdr:nvCxnSpPr>
          <xdr:spPr>
            <a:xfrm flipH="1">
              <a:off x="1236248" y="46562346"/>
              <a:ext cx="76356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2" name="Straight Connector 871">
              <a:extLst>
                <a:ext uri="{FF2B5EF4-FFF2-40B4-BE49-F238E27FC236}">
                  <a16:creationId xmlns:a16="http://schemas.microsoft.com/office/drawing/2014/main" id="{3C85946B-7D72-4AED-8D00-994717FB68CE}"/>
                </a:ext>
              </a:extLst>
            </xdr:cNvPr>
            <xdr:cNvCxnSpPr/>
          </xdr:nvCxnSpPr>
          <xdr:spPr>
            <a:xfrm flipV="1">
              <a:off x="7930979" y="46518511"/>
              <a:ext cx="0" cy="74716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3" name="Straight Connector 872">
              <a:extLst>
                <a:ext uri="{FF2B5EF4-FFF2-40B4-BE49-F238E27FC236}">
                  <a16:creationId xmlns:a16="http://schemas.microsoft.com/office/drawing/2014/main" id="{91B15EA1-8BD6-4C88-8682-2A4B981D4E77}"/>
                </a:ext>
              </a:extLst>
            </xdr:cNvPr>
            <xdr:cNvCxnSpPr/>
          </xdr:nvCxnSpPr>
          <xdr:spPr>
            <a:xfrm flipH="1">
              <a:off x="7882647" y="46841728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4" name="Straight Connector 873">
              <a:extLst>
                <a:ext uri="{FF2B5EF4-FFF2-40B4-BE49-F238E27FC236}">
                  <a16:creationId xmlns:a16="http://schemas.microsoft.com/office/drawing/2014/main" id="{3FD6CF63-3CD0-441E-866A-3DC416A6D587}"/>
                </a:ext>
              </a:extLst>
            </xdr:cNvPr>
            <xdr:cNvCxnSpPr/>
          </xdr:nvCxnSpPr>
          <xdr:spPr>
            <a:xfrm flipH="1">
              <a:off x="7887318" y="46562344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7" name="Straight Connector 876">
              <a:extLst>
                <a:ext uri="{FF2B5EF4-FFF2-40B4-BE49-F238E27FC236}">
                  <a16:creationId xmlns:a16="http://schemas.microsoft.com/office/drawing/2014/main" id="{9DE496E4-6916-420F-9A41-7CB43C7626CC}"/>
                </a:ext>
              </a:extLst>
            </xdr:cNvPr>
            <xdr:cNvCxnSpPr/>
          </xdr:nvCxnSpPr>
          <xdr:spPr>
            <a:xfrm flipV="1">
              <a:off x="7100764" y="46797887"/>
              <a:ext cx="0" cy="47753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8" name="Straight Connector 877">
              <a:extLst>
                <a:ext uri="{FF2B5EF4-FFF2-40B4-BE49-F238E27FC236}">
                  <a16:creationId xmlns:a16="http://schemas.microsoft.com/office/drawing/2014/main" id="{70F4A2DA-132D-4B05-BA67-064BC703A249}"/>
                </a:ext>
              </a:extLst>
            </xdr:cNvPr>
            <xdr:cNvCxnSpPr/>
          </xdr:nvCxnSpPr>
          <xdr:spPr>
            <a:xfrm flipH="1">
              <a:off x="7057103" y="46841719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0" name="Straight Connector 879">
              <a:extLst>
                <a:ext uri="{FF2B5EF4-FFF2-40B4-BE49-F238E27FC236}">
                  <a16:creationId xmlns:a16="http://schemas.microsoft.com/office/drawing/2014/main" id="{A6742290-BC7F-4A4A-96B6-8E525F8C09A7}"/>
                </a:ext>
              </a:extLst>
            </xdr:cNvPr>
            <xdr:cNvCxnSpPr/>
          </xdr:nvCxnSpPr>
          <xdr:spPr>
            <a:xfrm flipV="1">
              <a:off x="7094473" y="47342042"/>
              <a:ext cx="0" cy="688729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2" name="Straight Connector 881">
              <a:extLst>
                <a:ext uri="{FF2B5EF4-FFF2-40B4-BE49-F238E27FC236}">
                  <a16:creationId xmlns:a16="http://schemas.microsoft.com/office/drawing/2014/main" id="{1FDD3606-DA4F-4C8E-AA06-AAE91CDF8800}"/>
                </a:ext>
              </a:extLst>
            </xdr:cNvPr>
            <xdr:cNvCxnSpPr/>
          </xdr:nvCxnSpPr>
          <xdr:spPr>
            <a:xfrm flipV="1">
              <a:off x="5991713" y="46797882"/>
              <a:ext cx="0" cy="47753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3" name="Straight Connector 882">
              <a:extLst>
                <a:ext uri="{FF2B5EF4-FFF2-40B4-BE49-F238E27FC236}">
                  <a16:creationId xmlns:a16="http://schemas.microsoft.com/office/drawing/2014/main" id="{C48ACB78-A0D5-49A1-85D6-0770574C5A52}"/>
                </a:ext>
              </a:extLst>
            </xdr:cNvPr>
            <xdr:cNvCxnSpPr/>
          </xdr:nvCxnSpPr>
          <xdr:spPr>
            <a:xfrm flipH="1">
              <a:off x="5954341" y="46841715"/>
              <a:ext cx="76356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4" name="Straight Connector 883">
              <a:extLst>
                <a:ext uri="{FF2B5EF4-FFF2-40B4-BE49-F238E27FC236}">
                  <a16:creationId xmlns:a16="http://schemas.microsoft.com/office/drawing/2014/main" id="{3C4F4A01-CC2A-4720-9708-3B43734A6730}"/>
                </a:ext>
              </a:extLst>
            </xdr:cNvPr>
            <xdr:cNvCxnSpPr/>
          </xdr:nvCxnSpPr>
          <xdr:spPr>
            <a:xfrm flipV="1">
              <a:off x="5991711" y="47342038"/>
              <a:ext cx="0" cy="688729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5" name="Straight Connector 884">
              <a:extLst>
                <a:ext uri="{FF2B5EF4-FFF2-40B4-BE49-F238E27FC236}">
                  <a16:creationId xmlns:a16="http://schemas.microsoft.com/office/drawing/2014/main" id="{4A481D97-DCC1-488E-A0F1-5C079CA2341A}"/>
                </a:ext>
              </a:extLst>
            </xdr:cNvPr>
            <xdr:cNvCxnSpPr/>
          </xdr:nvCxnSpPr>
          <xdr:spPr>
            <a:xfrm flipV="1">
              <a:off x="4877990" y="46797877"/>
              <a:ext cx="0" cy="47753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6" name="Straight Connector 885">
              <a:extLst>
                <a:ext uri="{FF2B5EF4-FFF2-40B4-BE49-F238E27FC236}">
                  <a16:creationId xmlns:a16="http://schemas.microsoft.com/office/drawing/2014/main" id="{4AEB2EF0-14D6-4A50-8B74-5075F6E0624F}"/>
                </a:ext>
              </a:extLst>
            </xdr:cNvPr>
            <xdr:cNvCxnSpPr/>
          </xdr:nvCxnSpPr>
          <xdr:spPr>
            <a:xfrm flipH="1">
              <a:off x="4840618" y="46841710"/>
              <a:ext cx="76356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7" name="Straight Connector 886">
              <a:extLst>
                <a:ext uri="{FF2B5EF4-FFF2-40B4-BE49-F238E27FC236}">
                  <a16:creationId xmlns:a16="http://schemas.microsoft.com/office/drawing/2014/main" id="{3849D14D-6D2D-40CA-85FD-76A97034136E}"/>
                </a:ext>
              </a:extLst>
            </xdr:cNvPr>
            <xdr:cNvCxnSpPr/>
          </xdr:nvCxnSpPr>
          <xdr:spPr>
            <a:xfrm flipV="1">
              <a:off x="4877988" y="47342033"/>
              <a:ext cx="0" cy="1770484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8" name="Straight Connector 887">
              <a:extLst>
                <a:ext uri="{FF2B5EF4-FFF2-40B4-BE49-F238E27FC236}">
                  <a16:creationId xmlns:a16="http://schemas.microsoft.com/office/drawing/2014/main" id="{002C2D35-D9CA-4D71-91EF-8F0A1BB73ABC}"/>
                </a:ext>
              </a:extLst>
            </xdr:cNvPr>
            <xdr:cNvCxnSpPr/>
          </xdr:nvCxnSpPr>
          <xdr:spPr>
            <a:xfrm flipV="1">
              <a:off x="4326609" y="46797873"/>
              <a:ext cx="0" cy="47753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9" name="Straight Connector 888">
              <a:extLst>
                <a:ext uri="{FF2B5EF4-FFF2-40B4-BE49-F238E27FC236}">
                  <a16:creationId xmlns:a16="http://schemas.microsoft.com/office/drawing/2014/main" id="{8537FE47-942D-4E46-96C0-222824C42492}"/>
                </a:ext>
              </a:extLst>
            </xdr:cNvPr>
            <xdr:cNvCxnSpPr/>
          </xdr:nvCxnSpPr>
          <xdr:spPr>
            <a:xfrm flipH="1">
              <a:off x="4282947" y="46841706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90" name="Straight Connector 889">
              <a:extLst>
                <a:ext uri="{FF2B5EF4-FFF2-40B4-BE49-F238E27FC236}">
                  <a16:creationId xmlns:a16="http://schemas.microsoft.com/office/drawing/2014/main" id="{D8FC5EBF-1C00-497B-8044-2DECABFDB0F2}"/>
                </a:ext>
              </a:extLst>
            </xdr:cNvPr>
            <xdr:cNvCxnSpPr/>
          </xdr:nvCxnSpPr>
          <xdr:spPr>
            <a:xfrm flipV="1">
              <a:off x="4326607" y="47342029"/>
              <a:ext cx="0" cy="1228027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91" name="Straight Connector 890">
              <a:extLst>
                <a:ext uri="{FF2B5EF4-FFF2-40B4-BE49-F238E27FC236}">
                  <a16:creationId xmlns:a16="http://schemas.microsoft.com/office/drawing/2014/main" id="{3918E469-95B2-440F-93B2-684D1C9CA546}"/>
                </a:ext>
              </a:extLst>
            </xdr:cNvPr>
            <xdr:cNvCxnSpPr/>
          </xdr:nvCxnSpPr>
          <xdr:spPr>
            <a:xfrm flipV="1">
              <a:off x="2666176" y="46797863"/>
              <a:ext cx="0" cy="47753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92" name="Straight Connector 891">
              <a:extLst>
                <a:ext uri="{FF2B5EF4-FFF2-40B4-BE49-F238E27FC236}">
                  <a16:creationId xmlns:a16="http://schemas.microsoft.com/office/drawing/2014/main" id="{FEBF9859-712B-46B8-B13D-4F86AD7BECE4}"/>
                </a:ext>
              </a:extLst>
            </xdr:cNvPr>
            <xdr:cNvCxnSpPr/>
          </xdr:nvCxnSpPr>
          <xdr:spPr>
            <a:xfrm flipH="1">
              <a:off x="2622514" y="46841696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93" name="Straight Connector 892">
              <a:extLst>
                <a:ext uri="{FF2B5EF4-FFF2-40B4-BE49-F238E27FC236}">
                  <a16:creationId xmlns:a16="http://schemas.microsoft.com/office/drawing/2014/main" id="{A1FE71D5-FFFD-4FAA-8642-0B718BAE6213}"/>
                </a:ext>
              </a:extLst>
            </xdr:cNvPr>
            <xdr:cNvCxnSpPr/>
          </xdr:nvCxnSpPr>
          <xdr:spPr>
            <a:xfrm flipV="1">
              <a:off x="2666174" y="47342018"/>
              <a:ext cx="0" cy="1213427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98" name="Straight Connector 897">
              <a:extLst>
                <a:ext uri="{FF2B5EF4-FFF2-40B4-BE49-F238E27FC236}">
                  <a16:creationId xmlns:a16="http://schemas.microsoft.com/office/drawing/2014/main" id="{442278E4-B796-B148-876B-57EFDF6CDD92}"/>
                </a:ext>
              </a:extLst>
            </xdr:cNvPr>
            <xdr:cNvCxnSpPr/>
          </xdr:nvCxnSpPr>
          <xdr:spPr>
            <a:xfrm>
              <a:off x="7963678" y="47294899"/>
              <a:ext cx="86758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00" name="Straight Connector 899">
              <a:extLst>
                <a:ext uri="{FF2B5EF4-FFF2-40B4-BE49-F238E27FC236}">
                  <a16:creationId xmlns:a16="http://schemas.microsoft.com/office/drawing/2014/main" id="{19F38B48-8744-894D-CB25-C5BB74694303}"/>
                </a:ext>
              </a:extLst>
            </xdr:cNvPr>
            <xdr:cNvCxnSpPr/>
          </xdr:nvCxnSpPr>
          <xdr:spPr>
            <a:xfrm>
              <a:off x="8421635" y="47207232"/>
              <a:ext cx="0" cy="604084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01" name="Straight Connector 900">
              <a:extLst>
                <a:ext uri="{FF2B5EF4-FFF2-40B4-BE49-F238E27FC236}">
                  <a16:creationId xmlns:a16="http://schemas.microsoft.com/office/drawing/2014/main" id="{C691A308-26DE-4779-8610-15392E5AFCF1}"/>
                </a:ext>
              </a:extLst>
            </xdr:cNvPr>
            <xdr:cNvCxnSpPr/>
          </xdr:nvCxnSpPr>
          <xdr:spPr>
            <a:xfrm flipH="1">
              <a:off x="8377979" y="47255935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02" name="Straight Connector 901">
              <a:extLst>
                <a:ext uri="{FF2B5EF4-FFF2-40B4-BE49-F238E27FC236}">
                  <a16:creationId xmlns:a16="http://schemas.microsoft.com/office/drawing/2014/main" id="{8D4A27E4-2401-44C8-BA69-9AFB293A151F}"/>
                </a:ext>
              </a:extLst>
            </xdr:cNvPr>
            <xdr:cNvCxnSpPr/>
          </xdr:nvCxnSpPr>
          <xdr:spPr>
            <a:xfrm>
              <a:off x="8751853" y="47207233"/>
              <a:ext cx="0" cy="604084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03" name="Straight Connector 902">
              <a:extLst>
                <a:ext uri="{FF2B5EF4-FFF2-40B4-BE49-F238E27FC236}">
                  <a16:creationId xmlns:a16="http://schemas.microsoft.com/office/drawing/2014/main" id="{ED719152-DA17-4244-9D80-D075487136A9}"/>
                </a:ext>
              </a:extLst>
            </xdr:cNvPr>
            <xdr:cNvCxnSpPr/>
          </xdr:nvCxnSpPr>
          <xdr:spPr>
            <a:xfrm flipH="1">
              <a:off x="8708197" y="47255936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05" name="Straight Connector 904">
              <a:extLst>
                <a:ext uri="{FF2B5EF4-FFF2-40B4-BE49-F238E27FC236}">
                  <a16:creationId xmlns:a16="http://schemas.microsoft.com/office/drawing/2014/main" id="{CFF89ADC-3843-4389-A335-464CA96B9E84}"/>
                </a:ext>
              </a:extLst>
            </xdr:cNvPr>
            <xdr:cNvCxnSpPr/>
          </xdr:nvCxnSpPr>
          <xdr:spPr>
            <a:xfrm>
              <a:off x="7982362" y="48098956"/>
              <a:ext cx="518695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06" name="Straight Connector 905">
              <a:extLst>
                <a:ext uri="{FF2B5EF4-FFF2-40B4-BE49-F238E27FC236}">
                  <a16:creationId xmlns:a16="http://schemas.microsoft.com/office/drawing/2014/main" id="{5E206F55-E871-4CFC-BAB5-BA7333DECFC1}"/>
                </a:ext>
              </a:extLst>
            </xdr:cNvPr>
            <xdr:cNvCxnSpPr/>
          </xdr:nvCxnSpPr>
          <xdr:spPr>
            <a:xfrm flipH="1">
              <a:off x="8377991" y="48059993"/>
              <a:ext cx="82645" cy="7319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08" name="Straight Connector 907">
              <a:extLst>
                <a:ext uri="{FF2B5EF4-FFF2-40B4-BE49-F238E27FC236}">
                  <a16:creationId xmlns:a16="http://schemas.microsoft.com/office/drawing/2014/main" id="{863C17E6-97C8-4839-9012-B3047776A9B8}"/>
                </a:ext>
              </a:extLst>
            </xdr:cNvPr>
            <xdr:cNvCxnSpPr/>
          </xdr:nvCxnSpPr>
          <xdr:spPr>
            <a:xfrm>
              <a:off x="7982365" y="48898141"/>
              <a:ext cx="84889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09" name="Straight Connector 908">
              <a:extLst>
                <a:ext uri="{FF2B5EF4-FFF2-40B4-BE49-F238E27FC236}">
                  <a16:creationId xmlns:a16="http://schemas.microsoft.com/office/drawing/2014/main" id="{A919A644-B3BA-45C0-BE27-6866AAA725C9}"/>
                </a:ext>
              </a:extLst>
            </xdr:cNvPr>
            <xdr:cNvCxnSpPr/>
          </xdr:nvCxnSpPr>
          <xdr:spPr>
            <a:xfrm flipH="1">
              <a:off x="8377994" y="48859179"/>
              <a:ext cx="82645" cy="7636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0" name="Straight Connector 909">
              <a:extLst>
                <a:ext uri="{FF2B5EF4-FFF2-40B4-BE49-F238E27FC236}">
                  <a16:creationId xmlns:a16="http://schemas.microsoft.com/office/drawing/2014/main" id="{FF3E319D-9F44-4820-940B-22E04628EB51}"/>
                </a:ext>
              </a:extLst>
            </xdr:cNvPr>
            <xdr:cNvCxnSpPr/>
          </xdr:nvCxnSpPr>
          <xdr:spPr>
            <a:xfrm>
              <a:off x="6863970" y="49158043"/>
              <a:ext cx="163709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1" name="Straight Connector 910">
              <a:extLst>
                <a:ext uri="{FF2B5EF4-FFF2-40B4-BE49-F238E27FC236}">
                  <a16:creationId xmlns:a16="http://schemas.microsoft.com/office/drawing/2014/main" id="{465613BB-AD4E-43E0-AB9C-52DA5BE1D732}"/>
                </a:ext>
              </a:extLst>
            </xdr:cNvPr>
            <xdr:cNvCxnSpPr/>
          </xdr:nvCxnSpPr>
          <xdr:spPr>
            <a:xfrm flipH="1">
              <a:off x="8377994" y="49119081"/>
              <a:ext cx="82645" cy="7636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3" name="Straight Connector 912">
              <a:extLst>
                <a:ext uri="{FF2B5EF4-FFF2-40B4-BE49-F238E27FC236}">
                  <a16:creationId xmlns:a16="http://schemas.microsoft.com/office/drawing/2014/main" id="{F4D730D0-DDB6-4D9A-A27E-92815FF8CCCB}"/>
                </a:ext>
              </a:extLst>
            </xdr:cNvPr>
            <xdr:cNvCxnSpPr/>
          </xdr:nvCxnSpPr>
          <xdr:spPr>
            <a:xfrm>
              <a:off x="4968363" y="49158042"/>
              <a:ext cx="1749182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9" name="Straight Connector 918">
              <a:extLst>
                <a:ext uri="{FF2B5EF4-FFF2-40B4-BE49-F238E27FC236}">
                  <a16:creationId xmlns:a16="http://schemas.microsoft.com/office/drawing/2014/main" id="{678E8BC0-6328-4E59-B80C-42C227C0EC6A}"/>
                </a:ext>
              </a:extLst>
            </xdr:cNvPr>
            <xdr:cNvCxnSpPr/>
          </xdr:nvCxnSpPr>
          <xdr:spPr>
            <a:xfrm>
              <a:off x="6863975" y="51297256"/>
              <a:ext cx="1637090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0" name="Straight Connector 919">
              <a:extLst>
                <a:ext uri="{FF2B5EF4-FFF2-40B4-BE49-F238E27FC236}">
                  <a16:creationId xmlns:a16="http://schemas.microsoft.com/office/drawing/2014/main" id="{383829EC-10CC-43A3-A4D9-8508A42F8B31}"/>
                </a:ext>
              </a:extLst>
            </xdr:cNvPr>
            <xdr:cNvCxnSpPr/>
          </xdr:nvCxnSpPr>
          <xdr:spPr>
            <a:xfrm flipH="1">
              <a:off x="8378000" y="51258293"/>
              <a:ext cx="82645" cy="7636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1" name="Straight Connector 920">
              <a:extLst>
                <a:ext uri="{FF2B5EF4-FFF2-40B4-BE49-F238E27FC236}">
                  <a16:creationId xmlns:a16="http://schemas.microsoft.com/office/drawing/2014/main" id="{BCEC40EB-15DC-44FD-944E-C027F08C4CE4}"/>
                </a:ext>
              </a:extLst>
            </xdr:cNvPr>
            <xdr:cNvCxnSpPr/>
          </xdr:nvCxnSpPr>
          <xdr:spPr>
            <a:xfrm>
              <a:off x="4968369" y="51297255"/>
              <a:ext cx="1749182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2" name="Straight Connector 921">
              <a:extLst>
                <a:ext uri="{FF2B5EF4-FFF2-40B4-BE49-F238E27FC236}">
                  <a16:creationId xmlns:a16="http://schemas.microsoft.com/office/drawing/2014/main" id="{AA19EA56-224D-4939-BE0A-89798A58659F}"/>
                </a:ext>
              </a:extLst>
            </xdr:cNvPr>
            <xdr:cNvCxnSpPr/>
          </xdr:nvCxnSpPr>
          <xdr:spPr>
            <a:xfrm>
              <a:off x="6854626" y="53161956"/>
              <a:ext cx="197663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3" name="Straight Connector 922">
              <a:extLst>
                <a:ext uri="{FF2B5EF4-FFF2-40B4-BE49-F238E27FC236}">
                  <a16:creationId xmlns:a16="http://schemas.microsoft.com/office/drawing/2014/main" id="{C2EC7483-B02E-478E-8884-86F5854F4302}"/>
                </a:ext>
              </a:extLst>
            </xdr:cNvPr>
            <xdr:cNvCxnSpPr/>
          </xdr:nvCxnSpPr>
          <xdr:spPr>
            <a:xfrm flipH="1">
              <a:off x="8377997" y="53122994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0" name="Straight Connector 929">
              <a:extLst>
                <a:ext uri="{FF2B5EF4-FFF2-40B4-BE49-F238E27FC236}">
                  <a16:creationId xmlns:a16="http://schemas.microsoft.com/office/drawing/2014/main" id="{D5BAB8B8-9D8D-4AA7-B409-8D9477D7B86F}"/>
                </a:ext>
              </a:extLst>
            </xdr:cNvPr>
            <xdr:cNvCxnSpPr/>
          </xdr:nvCxnSpPr>
          <xdr:spPr>
            <a:xfrm flipH="1">
              <a:off x="8708215" y="53127866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2" name="Straight Connector 931">
              <a:extLst>
                <a:ext uri="{FF2B5EF4-FFF2-40B4-BE49-F238E27FC236}">
                  <a16:creationId xmlns:a16="http://schemas.microsoft.com/office/drawing/2014/main" id="{B96E7B49-330B-4B82-8F2D-78315620AD14}"/>
                </a:ext>
              </a:extLst>
            </xdr:cNvPr>
            <xdr:cNvCxnSpPr/>
          </xdr:nvCxnSpPr>
          <xdr:spPr>
            <a:xfrm flipH="1">
              <a:off x="8708218" y="48859175"/>
              <a:ext cx="82645" cy="7636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4" name="Straight Connector 933">
              <a:extLst>
                <a:ext uri="{FF2B5EF4-FFF2-40B4-BE49-F238E27FC236}">
                  <a16:creationId xmlns:a16="http://schemas.microsoft.com/office/drawing/2014/main" id="{20707C27-0BD0-A08C-8873-E62771667929}"/>
                </a:ext>
              </a:extLst>
            </xdr:cNvPr>
            <xdr:cNvCxnSpPr/>
          </xdr:nvCxnSpPr>
          <xdr:spPr>
            <a:xfrm>
              <a:off x="406035" y="47298218"/>
              <a:ext cx="83021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6" name="Straight Connector 935">
              <a:extLst>
                <a:ext uri="{FF2B5EF4-FFF2-40B4-BE49-F238E27FC236}">
                  <a16:creationId xmlns:a16="http://schemas.microsoft.com/office/drawing/2014/main" id="{E8DFAA30-599A-A286-04F9-1AB91CC43680}"/>
                </a:ext>
              </a:extLst>
            </xdr:cNvPr>
            <xdr:cNvCxnSpPr/>
          </xdr:nvCxnSpPr>
          <xdr:spPr>
            <a:xfrm>
              <a:off x="826623" y="47226713"/>
              <a:ext cx="0" cy="601649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7" name="Straight Connector 936">
              <a:extLst>
                <a:ext uri="{FF2B5EF4-FFF2-40B4-BE49-F238E27FC236}">
                  <a16:creationId xmlns:a16="http://schemas.microsoft.com/office/drawing/2014/main" id="{6068BFCA-7A92-4514-9FCB-0B767A0C037E}"/>
                </a:ext>
              </a:extLst>
            </xdr:cNvPr>
            <xdr:cNvCxnSpPr/>
          </xdr:nvCxnSpPr>
          <xdr:spPr>
            <a:xfrm flipH="1">
              <a:off x="782970" y="47265681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9" name="Straight Connector 938">
              <a:extLst>
                <a:ext uri="{FF2B5EF4-FFF2-40B4-BE49-F238E27FC236}">
                  <a16:creationId xmlns:a16="http://schemas.microsoft.com/office/drawing/2014/main" id="{FEC14000-6620-411A-8DD2-E9FCFB38E846}"/>
                </a:ext>
              </a:extLst>
            </xdr:cNvPr>
            <xdr:cNvCxnSpPr/>
          </xdr:nvCxnSpPr>
          <xdr:spPr>
            <a:xfrm>
              <a:off x="490115" y="47226714"/>
              <a:ext cx="0" cy="603110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0" name="Straight Connector 939">
              <a:extLst>
                <a:ext uri="{FF2B5EF4-FFF2-40B4-BE49-F238E27FC236}">
                  <a16:creationId xmlns:a16="http://schemas.microsoft.com/office/drawing/2014/main" id="{1C575508-0908-4D54-B58B-5C9C2F343CF4}"/>
                </a:ext>
              </a:extLst>
            </xdr:cNvPr>
            <xdr:cNvCxnSpPr/>
          </xdr:nvCxnSpPr>
          <xdr:spPr>
            <a:xfrm flipH="1">
              <a:off x="452751" y="47265682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1" name="Straight Connector 940">
              <a:extLst>
                <a:ext uri="{FF2B5EF4-FFF2-40B4-BE49-F238E27FC236}">
                  <a16:creationId xmlns:a16="http://schemas.microsoft.com/office/drawing/2014/main" id="{5AE34C80-5DFD-460D-8486-E84413323A7A}"/>
                </a:ext>
              </a:extLst>
            </xdr:cNvPr>
            <xdr:cNvCxnSpPr/>
          </xdr:nvCxnSpPr>
          <xdr:spPr>
            <a:xfrm>
              <a:off x="736244" y="48633373"/>
              <a:ext cx="49533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2" name="Straight Connector 941">
              <a:extLst>
                <a:ext uri="{FF2B5EF4-FFF2-40B4-BE49-F238E27FC236}">
                  <a16:creationId xmlns:a16="http://schemas.microsoft.com/office/drawing/2014/main" id="{E536AF7E-E43E-4E10-B55F-B51163C713B8}"/>
                </a:ext>
              </a:extLst>
            </xdr:cNvPr>
            <xdr:cNvCxnSpPr/>
          </xdr:nvCxnSpPr>
          <xdr:spPr>
            <a:xfrm flipH="1">
              <a:off x="782960" y="48594415"/>
              <a:ext cx="82645" cy="7636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4" name="Straight Connector 943">
              <a:extLst>
                <a:ext uri="{FF2B5EF4-FFF2-40B4-BE49-F238E27FC236}">
                  <a16:creationId xmlns:a16="http://schemas.microsoft.com/office/drawing/2014/main" id="{FEEB4B7F-C050-4F05-9615-BBB24E05A945}"/>
                </a:ext>
              </a:extLst>
            </xdr:cNvPr>
            <xdr:cNvCxnSpPr/>
          </xdr:nvCxnSpPr>
          <xdr:spPr>
            <a:xfrm>
              <a:off x="406028" y="49962106"/>
              <a:ext cx="830212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5" name="Straight Connector 944">
              <a:extLst>
                <a:ext uri="{FF2B5EF4-FFF2-40B4-BE49-F238E27FC236}">
                  <a16:creationId xmlns:a16="http://schemas.microsoft.com/office/drawing/2014/main" id="{27B292A9-6309-4EFA-BD14-80737EF1EBC4}"/>
                </a:ext>
              </a:extLst>
            </xdr:cNvPr>
            <xdr:cNvCxnSpPr/>
          </xdr:nvCxnSpPr>
          <xdr:spPr>
            <a:xfrm flipH="1">
              <a:off x="782963" y="49929569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6" name="Straight Connector 945">
              <a:extLst>
                <a:ext uri="{FF2B5EF4-FFF2-40B4-BE49-F238E27FC236}">
                  <a16:creationId xmlns:a16="http://schemas.microsoft.com/office/drawing/2014/main" id="{8C21E8D5-B457-4E10-8BFF-26AFFAD25CA7}"/>
                </a:ext>
              </a:extLst>
            </xdr:cNvPr>
            <xdr:cNvCxnSpPr/>
          </xdr:nvCxnSpPr>
          <xdr:spPr>
            <a:xfrm flipH="1">
              <a:off x="452744" y="49929570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51" name="Straight Connector 950">
              <a:extLst>
                <a:ext uri="{FF2B5EF4-FFF2-40B4-BE49-F238E27FC236}">
                  <a16:creationId xmlns:a16="http://schemas.microsoft.com/office/drawing/2014/main" id="{AC6E6159-C8BD-401E-99B7-2D9C19CE6761}"/>
                </a:ext>
              </a:extLst>
            </xdr:cNvPr>
            <xdr:cNvCxnSpPr/>
          </xdr:nvCxnSpPr>
          <xdr:spPr>
            <a:xfrm>
              <a:off x="387350" y="53161951"/>
              <a:ext cx="252334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52" name="Straight Connector 951">
              <a:extLst>
                <a:ext uri="{FF2B5EF4-FFF2-40B4-BE49-F238E27FC236}">
                  <a16:creationId xmlns:a16="http://schemas.microsoft.com/office/drawing/2014/main" id="{8F202B68-94F3-4F67-B4A1-00A03650E44B}"/>
                </a:ext>
              </a:extLst>
            </xdr:cNvPr>
            <xdr:cNvCxnSpPr/>
          </xdr:nvCxnSpPr>
          <xdr:spPr>
            <a:xfrm flipH="1">
              <a:off x="782963" y="53122994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54" name="Straight Connector 953">
              <a:extLst>
                <a:ext uri="{FF2B5EF4-FFF2-40B4-BE49-F238E27FC236}">
                  <a16:creationId xmlns:a16="http://schemas.microsoft.com/office/drawing/2014/main" id="{98652F7E-6CA7-4976-95C6-E727C1F3E842}"/>
                </a:ext>
              </a:extLst>
            </xdr:cNvPr>
            <xdr:cNvCxnSpPr/>
          </xdr:nvCxnSpPr>
          <xdr:spPr>
            <a:xfrm>
              <a:off x="736233" y="51297253"/>
              <a:ext cx="2174449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55" name="Straight Connector 954">
              <a:extLst>
                <a:ext uri="{FF2B5EF4-FFF2-40B4-BE49-F238E27FC236}">
                  <a16:creationId xmlns:a16="http://schemas.microsoft.com/office/drawing/2014/main" id="{F2038FFF-E002-4CF9-8A3E-52B6AD8D7740}"/>
                </a:ext>
              </a:extLst>
            </xdr:cNvPr>
            <xdr:cNvCxnSpPr/>
          </xdr:nvCxnSpPr>
          <xdr:spPr>
            <a:xfrm flipH="1">
              <a:off x="782950" y="51258295"/>
              <a:ext cx="82645" cy="7636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57" name="Straight Connector 956">
              <a:extLst>
                <a:ext uri="{FF2B5EF4-FFF2-40B4-BE49-F238E27FC236}">
                  <a16:creationId xmlns:a16="http://schemas.microsoft.com/office/drawing/2014/main" id="{8699D78D-FF2D-783E-29BD-A216A281609B}"/>
                </a:ext>
              </a:extLst>
            </xdr:cNvPr>
            <xdr:cNvCxnSpPr/>
          </xdr:nvCxnSpPr>
          <xdr:spPr>
            <a:xfrm>
              <a:off x="3005743" y="51297259"/>
              <a:ext cx="1788167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60" name="Straight Connector 959">
              <a:extLst>
                <a:ext uri="{FF2B5EF4-FFF2-40B4-BE49-F238E27FC236}">
                  <a16:creationId xmlns:a16="http://schemas.microsoft.com/office/drawing/2014/main" id="{29FCE39A-407E-4BD6-437C-6EF402D29A42}"/>
                </a:ext>
              </a:extLst>
            </xdr:cNvPr>
            <xdr:cNvCxnSpPr/>
          </xdr:nvCxnSpPr>
          <xdr:spPr>
            <a:xfrm>
              <a:off x="1273620" y="50001074"/>
              <a:ext cx="0" cy="1213386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62" name="Straight Connector 961">
              <a:extLst>
                <a:ext uri="{FF2B5EF4-FFF2-40B4-BE49-F238E27FC236}">
                  <a16:creationId xmlns:a16="http://schemas.microsoft.com/office/drawing/2014/main" id="{7E95ECD8-A1B3-4F02-BC46-8CC09042340E}"/>
                </a:ext>
              </a:extLst>
            </xdr:cNvPr>
            <xdr:cNvCxnSpPr/>
          </xdr:nvCxnSpPr>
          <xdr:spPr>
            <a:xfrm>
              <a:off x="1273619" y="51368772"/>
              <a:ext cx="0" cy="172986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65" name="Straight Connector 964">
              <a:extLst>
                <a:ext uri="{FF2B5EF4-FFF2-40B4-BE49-F238E27FC236}">
                  <a16:creationId xmlns:a16="http://schemas.microsoft.com/office/drawing/2014/main" id="{A81206BF-0608-5DE7-398B-CD6BE636D4E0}"/>
                </a:ext>
              </a:extLst>
            </xdr:cNvPr>
            <xdr:cNvCxnSpPr/>
          </xdr:nvCxnSpPr>
          <xdr:spPr>
            <a:xfrm>
              <a:off x="1273620" y="53238335"/>
              <a:ext cx="0" cy="41420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67" name="Straight Connector 966">
              <a:extLst>
                <a:ext uri="{FF2B5EF4-FFF2-40B4-BE49-F238E27FC236}">
                  <a16:creationId xmlns:a16="http://schemas.microsoft.com/office/drawing/2014/main" id="{717A8B8E-337B-D45A-CBD1-B00B2801A932}"/>
                </a:ext>
              </a:extLst>
            </xdr:cNvPr>
            <xdr:cNvCxnSpPr/>
          </xdr:nvCxnSpPr>
          <xdr:spPr>
            <a:xfrm>
              <a:off x="1194210" y="53582664"/>
              <a:ext cx="681150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68" name="Straight Connector 967">
              <a:extLst>
                <a:ext uri="{FF2B5EF4-FFF2-40B4-BE49-F238E27FC236}">
                  <a16:creationId xmlns:a16="http://schemas.microsoft.com/office/drawing/2014/main" id="{C5B22D47-D937-4C5B-9B83-FC41637EC056}"/>
                </a:ext>
              </a:extLst>
            </xdr:cNvPr>
            <xdr:cNvCxnSpPr/>
          </xdr:nvCxnSpPr>
          <xdr:spPr>
            <a:xfrm flipH="1">
              <a:off x="1231579" y="53546942"/>
              <a:ext cx="76356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0" name="Straight Connector 969">
              <a:extLst>
                <a:ext uri="{FF2B5EF4-FFF2-40B4-BE49-F238E27FC236}">
                  <a16:creationId xmlns:a16="http://schemas.microsoft.com/office/drawing/2014/main" id="{208D96D9-73C5-40B1-A6FE-1E8B0ECEA116}"/>
                </a:ext>
              </a:extLst>
            </xdr:cNvPr>
            <xdr:cNvCxnSpPr/>
          </xdr:nvCxnSpPr>
          <xdr:spPr>
            <a:xfrm>
              <a:off x="2938724" y="53184758"/>
              <a:ext cx="0" cy="75690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1" name="Straight Connector 970">
              <a:extLst>
                <a:ext uri="{FF2B5EF4-FFF2-40B4-BE49-F238E27FC236}">
                  <a16:creationId xmlns:a16="http://schemas.microsoft.com/office/drawing/2014/main" id="{74A7B6AC-62FA-4D5F-9AF4-637B07145461}"/>
                </a:ext>
              </a:extLst>
            </xdr:cNvPr>
            <xdr:cNvCxnSpPr/>
          </xdr:nvCxnSpPr>
          <xdr:spPr>
            <a:xfrm flipH="1">
              <a:off x="2896684" y="53551813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3" name="Straight Connector 972">
              <a:extLst>
                <a:ext uri="{FF2B5EF4-FFF2-40B4-BE49-F238E27FC236}">
                  <a16:creationId xmlns:a16="http://schemas.microsoft.com/office/drawing/2014/main" id="{7B8C2F3A-3AD2-4F5B-AFDB-99C22C158597}"/>
                </a:ext>
              </a:extLst>
            </xdr:cNvPr>
            <xdr:cNvCxnSpPr/>
          </xdr:nvCxnSpPr>
          <xdr:spPr>
            <a:xfrm>
              <a:off x="4877989" y="53184768"/>
              <a:ext cx="0" cy="47265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4" name="Straight Connector 973">
              <a:extLst>
                <a:ext uri="{FF2B5EF4-FFF2-40B4-BE49-F238E27FC236}">
                  <a16:creationId xmlns:a16="http://schemas.microsoft.com/office/drawing/2014/main" id="{3B125ACB-3A8B-428A-9F12-6C4DA99EA512}"/>
                </a:ext>
              </a:extLst>
            </xdr:cNvPr>
            <xdr:cNvCxnSpPr/>
          </xdr:nvCxnSpPr>
          <xdr:spPr>
            <a:xfrm flipH="1">
              <a:off x="4835949" y="53551823"/>
              <a:ext cx="76356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7" name="Straight Connector 976">
              <a:extLst>
                <a:ext uri="{FF2B5EF4-FFF2-40B4-BE49-F238E27FC236}">
                  <a16:creationId xmlns:a16="http://schemas.microsoft.com/office/drawing/2014/main" id="{FB89B788-3040-4D0F-AE0F-4BCFD2D826EF}"/>
                </a:ext>
              </a:extLst>
            </xdr:cNvPr>
            <xdr:cNvCxnSpPr/>
          </xdr:nvCxnSpPr>
          <xdr:spPr>
            <a:xfrm>
              <a:off x="6821930" y="53184764"/>
              <a:ext cx="0" cy="75690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8" name="Straight Connector 977">
              <a:extLst>
                <a:ext uri="{FF2B5EF4-FFF2-40B4-BE49-F238E27FC236}">
                  <a16:creationId xmlns:a16="http://schemas.microsoft.com/office/drawing/2014/main" id="{B39ECA7B-0377-4EB3-A0FC-B0A60480D928}"/>
                </a:ext>
              </a:extLst>
            </xdr:cNvPr>
            <xdr:cNvCxnSpPr/>
          </xdr:nvCxnSpPr>
          <xdr:spPr>
            <a:xfrm flipH="1">
              <a:off x="6779889" y="53551819"/>
              <a:ext cx="76356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0" name="Straight Connector 979">
              <a:extLst>
                <a:ext uri="{FF2B5EF4-FFF2-40B4-BE49-F238E27FC236}">
                  <a16:creationId xmlns:a16="http://schemas.microsoft.com/office/drawing/2014/main" id="{5008F6AD-076C-A1E9-DD3C-BF1B7ADB4B8A}"/>
                </a:ext>
              </a:extLst>
            </xdr:cNvPr>
            <xdr:cNvCxnSpPr/>
          </xdr:nvCxnSpPr>
          <xdr:spPr>
            <a:xfrm>
              <a:off x="2868655" y="53862040"/>
              <a:ext cx="4023341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1" name="Straight Connector 980">
              <a:extLst>
                <a:ext uri="{FF2B5EF4-FFF2-40B4-BE49-F238E27FC236}">
                  <a16:creationId xmlns:a16="http://schemas.microsoft.com/office/drawing/2014/main" id="{96FB1A7C-4939-4FAB-BAFD-B133B4014B00}"/>
                </a:ext>
              </a:extLst>
            </xdr:cNvPr>
            <xdr:cNvCxnSpPr/>
          </xdr:nvCxnSpPr>
          <xdr:spPr>
            <a:xfrm flipH="1">
              <a:off x="2901355" y="53826326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2" name="Straight Connector 981">
              <a:extLst>
                <a:ext uri="{FF2B5EF4-FFF2-40B4-BE49-F238E27FC236}">
                  <a16:creationId xmlns:a16="http://schemas.microsoft.com/office/drawing/2014/main" id="{B4348A0B-48E9-4184-BB1C-CB75A1AC081E}"/>
                </a:ext>
              </a:extLst>
            </xdr:cNvPr>
            <xdr:cNvCxnSpPr/>
          </xdr:nvCxnSpPr>
          <xdr:spPr>
            <a:xfrm flipH="1">
              <a:off x="6784560" y="53826332"/>
              <a:ext cx="76356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4" name="Straight Connector 983">
              <a:extLst>
                <a:ext uri="{FF2B5EF4-FFF2-40B4-BE49-F238E27FC236}">
                  <a16:creationId xmlns:a16="http://schemas.microsoft.com/office/drawing/2014/main" id="{39E8FAC5-C5F5-4C99-8C28-6464E75B8690}"/>
                </a:ext>
              </a:extLst>
            </xdr:cNvPr>
            <xdr:cNvCxnSpPr/>
          </xdr:nvCxnSpPr>
          <xdr:spPr>
            <a:xfrm>
              <a:off x="7930980" y="53233463"/>
              <a:ext cx="0" cy="42882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5" name="Straight Connector 984">
              <a:extLst>
                <a:ext uri="{FF2B5EF4-FFF2-40B4-BE49-F238E27FC236}">
                  <a16:creationId xmlns:a16="http://schemas.microsoft.com/office/drawing/2014/main" id="{2370760A-1A6B-453B-9E57-EC8C6CBDB458}"/>
                </a:ext>
              </a:extLst>
            </xdr:cNvPr>
            <xdr:cNvCxnSpPr/>
          </xdr:nvCxnSpPr>
          <xdr:spPr>
            <a:xfrm flipH="1">
              <a:off x="7887322" y="53546948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7" name="Straight Connector 986">
              <a:extLst>
                <a:ext uri="{FF2B5EF4-FFF2-40B4-BE49-F238E27FC236}">
                  <a16:creationId xmlns:a16="http://schemas.microsoft.com/office/drawing/2014/main" id="{167671F8-F7E5-CD08-37CE-7F01F4C1C834}"/>
                </a:ext>
              </a:extLst>
            </xdr:cNvPr>
            <xdr:cNvCxnSpPr/>
          </xdr:nvCxnSpPr>
          <xdr:spPr>
            <a:xfrm>
              <a:off x="7930979" y="49206751"/>
              <a:ext cx="0" cy="199465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0" name="Straight Connector 989">
              <a:extLst>
                <a:ext uri="{FF2B5EF4-FFF2-40B4-BE49-F238E27FC236}">
                  <a16:creationId xmlns:a16="http://schemas.microsoft.com/office/drawing/2014/main" id="{09C6932A-500B-5C79-5507-94BF9A185447}"/>
                </a:ext>
              </a:extLst>
            </xdr:cNvPr>
            <xdr:cNvCxnSpPr/>
          </xdr:nvCxnSpPr>
          <xdr:spPr>
            <a:xfrm>
              <a:off x="7930980" y="48941979"/>
              <a:ext cx="0" cy="177104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6" name="Straight Connector 995">
              <a:extLst>
                <a:ext uri="{FF2B5EF4-FFF2-40B4-BE49-F238E27FC236}">
                  <a16:creationId xmlns:a16="http://schemas.microsoft.com/office/drawing/2014/main" id="{D0CF93D4-62F6-98CB-AA22-CAA9D177F269}"/>
                </a:ext>
              </a:extLst>
            </xdr:cNvPr>
            <xdr:cNvCxnSpPr/>
          </xdr:nvCxnSpPr>
          <xdr:spPr>
            <a:xfrm>
              <a:off x="7930979" y="51359028"/>
              <a:ext cx="0" cy="168116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02" name="Straight Connector 1001">
              <a:extLst>
                <a:ext uri="{FF2B5EF4-FFF2-40B4-BE49-F238E27FC236}">
                  <a16:creationId xmlns:a16="http://schemas.microsoft.com/office/drawing/2014/main" id="{8DED6928-0B37-4AEC-8083-6FA1D2D93DC5}"/>
                </a:ext>
              </a:extLst>
            </xdr:cNvPr>
            <xdr:cNvCxnSpPr/>
          </xdr:nvCxnSpPr>
          <xdr:spPr>
            <a:xfrm flipH="1">
              <a:off x="452746" y="53122994"/>
              <a:ext cx="82645" cy="69947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011" name="Group 1010">
              <a:extLst>
                <a:ext uri="{FF2B5EF4-FFF2-40B4-BE49-F238E27FC236}">
                  <a16:creationId xmlns:a16="http://schemas.microsoft.com/office/drawing/2014/main" id="{DEC9EC59-B1AF-415B-9A2E-D4441B1AF50C}"/>
                </a:ext>
              </a:extLst>
            </xdr:cNvPr>
            <xdr:cNvGrpSpPr/>
          </xdr:nvGrpSpPr>
          <xdr:grpSpPr>
            <a:xfrm>
              <a:off x="4001062" y="48378341"/>
              <a:ext cx="325547" cy="284254"/>
              <a:chOff x="4819650" y="10625138"/>
              <a:chExt cx="319088" cy="290512"/>
            </a:xfrm>
          </xdr:grpSpPr>
          <xdr:sp macro="" textlink="">
            <xdr:nvSpPr>
              <xdr:cNvPr id="1012" name="Oval 1011">
                <a:extLst>
                  <a:ext uri="{FF2B5EF4-FFF2-40B4-BE49-F238E27FC236}">
                    <a16:creationId xmlns:a16="http://schemas.microsoft.com/office/drawing/2014/main" id="{4287D230-414B-728A-964F-85F8A668BDC1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13" name="Straight Connector 1012">
                <a:extLst>
                  <a:ext uri="{FF2B5EF4-FFF2-40B4-BE49-F238E27FC236}">
                    <a16:creationId xmlns:a16="http://schemas.microsoft.com/office/drawing/2014/main" id="{C30BC3F2-792E-CAF7-D3D6-3A94715CB822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14" name="Straight Connector 1013">
                <a:extLst>
                  <a:ext uri="{FF2B5EF4-FFF2-40B4-BE49-F238E27FC236}">
                    <a16:creationId xmlns:a16="http://schemas.microsoft.com/office/drawing/2014/main" id="{93B68711-69A4-D53C-8ADC-B11C84A4229C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15" name="Group 1014">
              <a:extLst>
                <a:ext uri="{FF2B5EF4-FFF2-40B4-BE49-F238E27FC236}">
                  <a16:creationId xmlns:a16="http://schemas.microsoft.com/office/drawing/2014/main" id="{17170C86-4C76-4DBA-9C28-1730F8467C4F}"/>
                </a:ext>
              </a:extLst>
            </xdr:cNvPr>
            <xdr:cNvGrpSpPr/>
          </xdr:nvGrpSpPr>
          <xdr:grpSpPr>
            <a:xfrm>
              <a:off x="2452739" y="48719489"/>
              <a:ext cx="325547" cy="284254"/>
              <a:chOff x="4819650" y="10625138"/>
              <a:chExt cx="319088" cy="290512"/>
            </a:xfrm>
          </xdr:grpSpPr>
          <xdr:sp macro="" textlink="">
            <xdr:nvSpPr>
              <xdr:cNvPr id="1016" name="Oval 1015">
                <a:extLst>
                  <a:ext uri="{FF2B5EF4-FFF2-40B4-BE49-F238E27FC236}">
                    <a16:creationId xmlns:a16="http://schemas.microsoft.com/office/drawing/2014/main" id="{00F49918-99E3-392C-1BDA-72ED8CB14265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17" name="Straight Connector 1016">
                <a:extLst>
                  <a:ext uri="{FF2B5EF4-FFF2-40B4-BE49-F238E27FC236}">
                    <a16:creationId xmlns:a16="http://schemas.microsoft.com/office/drawing/2014/main" id="{16B6912F-2EDD-48B6-88B7-0D6BD4C67D1B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18" name="Straight Connector 1017">
                <a:extLst>
                  <a:ext uri="{FF2B5EF4-FFF2-40B4-BE49-F238E27FC236}">
                    <a16:creationId xmlns:a16="http://schemas.microsoft.com/office/drawing/2014/main" id="{363F26E4-7291-4146-1DFE-3D75549ED319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19" name="Group 1018">
              <a:extLst>
                <a:ext uri="{FF2B5EF4-FFF2-40B4-BE49-F238E27FC236}">
                  <a16:creationId xmlns:a16="http://schemas.microsoft.com/office/drawing/2014/main" id="{A60974D0-EDEF-468D-A822-38AE46FB65F4}"/>
                </a:ext>
              </a:extLst>
            </xdr:cNvPr>
            <xdr:cNvGrpSpPr/>
          </xdr:nvGrpSpPr>
          <xdr:grpSpPr>
            <a:xfrm>
              <a:off x="2627190" y="53163580"/>
              <a:ext cx="325547" cy="281079"/>
              <a:chOff x="4819650" y="10625138"/>
              <a:chExt cx="319088" cy="290512"/>
            </a:xfrm>
          </xdr:grpSpPr>
          <xdr:sp macro="" textlink="">
            <xdr:nvSpPr>
              <xdr:cNvPr id="1020" name="Oval 1019">
                <a:extLst>
                  <a:ext uri="{FF2B5EF4-FFF2-40B4-BE49-F238E27FC236}">
                    <a16:creationId xmlns:a16="http://schemas.microsoft.com/office/drawing/2014/main" id="{422510C7-5C45-62AB-5E20-3373043EF5E8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21" name="Straight Connector 1020">
                <a:extLst>
                  <a:ext uri="{FF2B5EF4-FFF2-40B4-BE49-F238E27FC236}">
                    <a16:creationId xmlns:a16="http://schemas.microsoft.com/office/drawing/2014/main" id="{CC0FA3C1-FE0D-6719-A7EB-C93EB7224882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22" name="Straight Connector 1021">
                <a:extLst>
                  <a:ext uri="{FF2B5EF4-FFF2-40B4-BE49-F238E27FC236}">
                    <a16:creationId xmlns:a16="http://schemas.microsoft.com/office/drawing/2014/main" id="{EE7D742B-3FB4-5C10-65F3-B2386EAE0D6A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23" name="Group 1022">
              <a:extLst>
                <a:ext uri="{FF2B5EF4-FFF2-40B4-BE49-F238E27FC236}">
                  <a16:creationId xmlns:a16="http://schemas.microsoft.com/office/drawing/2014/main" id="{433E886D-EBEA-4CC7-8D07-60F05EE7DBEE}"/>
                </a:ext>
              </a:extLst>
            </xdr:cNvPr>
            <xdr:cNvGrpSpPr/>
          </xdr:nvGrpSpPr>
          <xdr:grpSpPr>
            <a:xfrm>
              <a:off x="6779887" y="53179887"/>
              <a:ext cx="325547" cy="284254"/>
              <a:chOff x="4819650" y="10625138"/>
              <a:chExt cx="319088" cy="290512"/>
            </a:xfrm>
          </xdr:grpSpPr>
          <xdr:sp macro="" textlink="">
            <xdr:nvSpPr>
              <xdr:cNvPr id="1024" name="Oval 1023">
                <a:extLst>
                  <a:ext uri="{FF2B5EF4-FFF2-40B4-BE49-F238E27FC236}">
                    <a16:creationId xmlns:a16="http://schemas.microsoft.com/office/drawing/2014/main" id="{590B515E-A0F3-073C-51A3-C2EAE6BA2B43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25" name="Straight Connector 1024">
                <a:extLst>
                  <a:ext uri="{FF2B5EF4-FFF2-40B4-BE49-F238E27FC236}">
                    <a16:creationId xmlns:a16="http://schemas.microsoft.com/office/drawing/2014/main" id="{85F2E266-C510-F003-4AFE-920FC89E06C9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26" name="Straight Connector 1025">
                <a:extLst>
                  <a:ext uri="{FF2B5EF4-FFF2-40B4-BE49-F238E27FC236}">
                    <a16:creationId xmlns:a16="http://schemas.microsoft.com/office/drawing/2014/main" id="{A73F9D7C-F2E4-1886-2D02-E759F70AF58C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27" name="Group 1026">
              <a:extLst>
                <a:ext uri="{FF2B5EF4-FFF2-40B4-BE49-F238E27FC236}">
                  <a16:creationId xmlns:a16="http://schemas.microsoft.com/office/drawing/2014/main" id="{35E247DB-F4C5-4BA5-9E0F-AACB5289BB10}"/>
                </a:ext>
              </a:extLst>
            </xdr:cNvPr>
            <xdr:cNvGrpSpPr/>
          </xdr:nvGrpSpPr>
          <xdr:grpSpPr>
            <a:xfrm>
              <a:off x="6798572" y="48989132"/>
              <a:ext cx="325547" cy="284254"/>
              <a:chOff x="4819650" y="10625138"/>
              <a:chExt cx="319088" cy="290512"/>
            </a:xfrm>
          </xdr:grpSpPr>
          <xdr:sp macro="" textlink="">
            <xdr:nvSpPr>
              <xdr:cNvPr id="1028" name="Oval 1027">
                <a:extLst>
                  <a:ext uri="{FF2B5EF4-FFF2-40B4-BE49-F238E27FC236}">
                    <a16:creationId xmlns:a16="http://schemas.microsoft.com/office/drawing/2014/main" id="{0E3525CB-0355-E0EE-162A-EB7C34E611CA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29" name="Straight Connector 1028">
                <a:extLst>
                  <a:ext uri="{FF2B5EF4-FFF2-40B4-BE49-F238E27FC236}">
                    <a16:creationId xmlns:a16="http://schemas.microsoft.com/office/drawing/2014/main" id="{3739C455-6E93-FDB5-F0E3-656AA784EE0C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30" name="Straight Connector 1029">
                <a:extLst>
                  <a:ext uri="{FF2B5EF4-FFF2-40B4-BE49-F238E27FC236}">
                    <a16:creationId xmlns:a16="http://schemas.microsoft.com/office/drawing/2014/main" id="{2E17A4D0-1EE2-4F71-DA72-83BAC3DFB1DE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31" name="Group 1030">
              <a:extLst>
                <a:ext uri="{FF2B5EF4-FFF2-40B4-BE49-F238E27FC236}">
                  <a16:creationId xmlns:a16="http://schemas.microsoft.com/office/drawing/2014/main" id="{E1F75994-0F58-4E25-A06E-D548349F9AD1}"/>
                </a:ext>
              </a:extLst>
            </xdr:cNvPr>
            <xdr:cNvGrpSpPr/>
          </xdr:nvGrpSpPr>
          <xdr:grpSpPr>
            <a:xfrm>
              <a:off x="2617847" y="50096926"/>
              <a:ext cx="325547" cy="284254"/>
              <a:chOff x="4819650" y="10625138"/>
              <a:chExt cx="319088" cy="290512"/>
            </a:xfrm>
          </xdr:grpSpPr>
          <xdr:sp macro="" textlink="">
            <xdr:nvSpPr>
              <xdr:cNvPr id="1032" name="Oval 1031">
                <a:extLst>
                  <a:ext uri="{FF2B5EF4-FFF2-40B4-BE49-F238E27FC236}">
                    <a16:creationId xmlns:a16="http://schemas.microsoft.com/office/drawing/2014/main" id="{F792767E-85C6-9746-EAD2-6F7976696106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33" name="Straight Connector 1032">
                <a:extLst>
                  <a:ext uri="{FF2B5EF4-FFF2-40B4-BE49-F238E27FC236}">
                    <a16:creationId xmlns:a16="http://schemas.microsoft.com/office/drawing/2014/main" id="{067C9F69-2C71-496E-EC37-D73B9A142AEC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34" name="Straight Connector 1033">
                <a:extLst>
                  <a:ext uri="{FF2B5EF4-FFF2-40B4-BE49-F238E27FC236}">
                    <a16:creationId xmlns:a16="http://schemas.microsoft.com/office/drawing/2014/main" id="{6BAFFF6B-D393-DCCE-AB9C-9895BAEA7F25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35" name="Group 1034">
              <a:extLst>
                <a:ext uri="{FF2B5EF4-FFF2-40B4-BE49-F238E27FC236}">
                  <a16:creationId xmlns:a16="http://schemas.microsoft.com/office/drawing/2014/main" id="{E15E6979-FF1C-44DD-979B-0AAAB95B1F7D}"/>
                </a:ext>
              </a:extLst>
            </xdr:cNvPr>
            <xdr:cNvGrpSpPr/>
          </xdr:nvGrpSpPr>
          <xdr:grpSpPr>
            <a:xfrm>
              <a:off x="1156841" y="50090360"/>
              <a:ext cx="319258" cy="281079"/>
              <a:chOff x="4819650" y="10625138"/>
              <a:chExt cx="319088" cy="290512"/>
            </a:xfrm>
          </xdr:grpSpPr>
          <xdr:sp macro="" textlink="">
            <xdr:nvSpPr>
              <xdr:cNvPr id="1036" name="Oval 1035">
                <a:extLst>
                  <a:ext uri="{FF2B5EF4-FFF2-40B4-BE49-F238E27FC236}">
                    <a16:creationId xmlns:a16="http://schemas.microsoft.com/office/drawing/2014/main" id="{DBAD720B-C05E-FB47-B6F7-E89E6D7477A5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37" name="Straight Connector 1036">
                <a:extLst>
                  <a:ext uri="{FF2B5EF4-FFF2-40B4-BE49-F238E27FC236}">
                    <a16:creationId xmlns:a16="http://schemas.microsoft.com/office/drawing/2014/main" id="{30D9C230-E727-B523-E526-B2F56982F136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38" name="Straight Connector 1037">
                <a:extLst>
                  <a:ext uri="{FF2B5EF4-FFF2-40B4-BE49-F238E27FC236}">
                    <a16:creationId xmlns:a16="http://schemas.microsoft.com/office/drawing/2014/main" id="{104A5FAA-FF4A-8D4B-C439-566F6672CA74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39" name="Group 1038">
              <a:extLst>
                <a:ext uri="{FF2B5EF4-FFF2-40B4-BE49-F238E27FC236}">
                  <a16:creationId xmlns:a16="http://schemas.microsoft.com/office/drawing/2014/main" id="{8B3913E5-998B-471E-A431-309AA8AADB12}"/>
                </a:ext>
              </a:extLst>
            </xdr:cNvPr>
            <xdr:cNvGrpSpPr/>
          </xdr:nvGrpSpPr>
          <xdr:grpSpPr>
            <a:xfrm>
              <a:off x="929389" y="47052928"/>
              <a:ext cx="325547" cy="284254"/>
              <a:chOff x="4819650" y="10625138"/>
              <a:chExt cx="319088" cy="290512"/>
            </a:xfrm>
          </xdr:grpSpPr>
          <xdr:sp macro="" textlink="">
            <xdr:nvSpPr>
              <xdr:cNvPr id="1040" name="Oval 1039">
                <a:extLst>
                  <a:ext uri="{FF2B5EF4-FFF2-40B4-BE49-F238E27FC236}">
                    <a16:creationId xmlns:a16="http://schemas.microsoft.com/office/drawing/2014/main" id="{B00AC8CA-1739-C86C-8B59-39980D3F2D82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41" name="Straight Connector 1040">
                <a:extLst>
                  <a:ext uri="{FF2B5EF4-FFF2-40B4-BE49-F238E27FC236}">
                    <a16:creationId xmlns:a16="http://schemas.microsoft.com/office/drawing/2014/main" id="{F80EA807-B79E-28FB-86B5-F4D90FC79D95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42" name="Straight Connector 1041">
                <a:extLst>
                  <a:ext uri="{FF2B5EF4-FFF2-40B4-BE49-F238E27FC236}">
                    <a16:creationId xmlns:a16="http://schemas.microsoft.com/office/drawing/2014/main" id="{88D75ADD-1D00-C343-A9CC-7BDAC648AA74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43" name="Group 1042">
              <a:extLst>
                <a:ext uri="{FF2B5EF4-FFF2-40B4-BE49-F238E27FC236}">
                  <a16:creationId xmlns:a16="http://schemas.microsoft.com/office/drawing/2014/main" id="{ED351BB7-FE4F-4DF3-9900-203BC35267F1}"/>
                </a:ext>
              </a:extLst>
            </xdr:cNvPr>
            <xdr:cNvGrpSpPr/>
          </xdr:nvGrpSpPr>
          <xdr:grpSpPr>
            <a:xfrm>
              <a:off x="8038416" y="47052928"/>
              <a:ext cx="325547" cy="284254"/>
              <a:chOff x="4819650" y="10625138"/>
              <a:chExt cx="319088" cy="290512"/>
            </a:xfrm>
          </xdr:grpSpPr>
          <xdr:sp macro="" textlink="">
            <xdr:nvSpPr>
              <xdr:cNvPr id="1044" name="Oval 1043">
                <a:extLst>
                  <a:ext uri="{FF2B5EF4-FFF2-40B4-BE49-F238E27FC236}">
                    <a16:creationId xmlns:a16="http://schemas.microsoft.com/office/drawing/2014/main" id="{E81629EC-423D-3278-F22D-F7CB408FEFFE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45" name="Straight Connector 1044">
                <a:extLst>
                  <a:ext uri="{FF2B5EF4-FFF2-40B4-BE49-F238E27FC236}">
                    <a16:creationId xmlns:a16="http://schemas.microsoft.com/office/drawing/2014/main" id="{70D3A553-5B51-8230-2097-4BEC71947AC8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46" name="Straight Connector 1045">
                <a:extLst>
                  <a:ext uri="{FF2B5EF4-FFF2-40B4-BE49-F238E27FC236}">
                    <a16:creationId xmlns:a16="http://schemas.microsoft.com/office/drawing/2014/main" id="{D9614FC7-DC3D-1E7A-1596-B3DE5C26AF4C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51" name="Group 1050">
              <a:extLst>
                <a:ext uri="{FF2B5EF4-FFF2-40B4-BE49-F238E27FC236}">
                  <a16:creationId xmlns:a16="http://schemas.microsoft.com/office/drawing/2014/main" id="{986E3D30-18F9-4C73-A82D-A29458659338}"/>
                </a:ext>
              </a:extLst>
            </xdr:cNvPr>
            <xdr:cNvGrpSpPr/>
          </xdr:nvGrpSpPr>
          <xdr:grpSpPr>
            <a:xfrm>
              <a:off x="4826607" y="51191660"/>
              <a:ext cx="325547" cy="284254"/>
              <a:chOff x="4819650" y="10625138"/>
              <a:chExt cx="319088" cy="290512"/>
            </a:xfrm>
          </xdr:grpSpPr>
          <xdr:sp macro="" textlink="">
            <xdr:nvSpPr>
              <xdr:cNvPr id="1052" name="Oval 1051">
                <a:extLst>
                  <a:ext uri="{FF2B5EF4-FFF2-40B4-BE49-F238E27FC236}">
                    <a16:creationId xmlns:a16="http://schemas.microsoft.com/office/drawing/2014/main" id="{A91E393C-42AF-C114-50D5-A56D1826048D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53" name="Straight Connector 1052">
                <a:extLst>
                  <a:ext uri="{FF2B5EF4-FFF2-40B4-BE49-F238E27FC236}">
                    <a16:creationId xmlns:a16="http://schemas.microsoft.com/office/drawing/2014/main" id="{BC222D36-47B5-31CC-1BF6-6FB1E60CEFF0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54" name="Straight Connector 1053">
                <a:extLst>
                  <a:ext uri="{FF2B5EF4-FFF2-40B4-BE49-F238E27FC236}">
                    <a16:creationId xmlns:a16="http://schemas.microsoft.com/office/drawing/2014/main" id="{0CFB7AB8-A00C-8413-6927-51CA3F2C2E32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55" name="Group 1054">
              <a:extLst>
                <a:ext uri="{FF2B5EF4-FFF2-40B4-BE49-F238E27FC236}">
                  <a16:creationId xmlns:a16="http://schemas.microsoft.com/office/drawing/2014/main" id="{BF100BBD-F488-4DD0-9325-370EEA399C70}"/>
                </a:ext>
              </a:extLst>
            </xdr:cNvPr>
            <xdr:cNvGrpSpPr/>
          </xdr:nvGrpSpPr>
          <xdr:grpSpPr>
            <a:xfrm>
              <a:off x="4222225" y="49197010"/>
              <a:ext cx="325547" cy="284254"/>
              <a:chOff x="4819650" y="10625138"/>
              <a:chExt cx="319088" cy="290512"/>
            </a:xfrm>
          </xdr:grpSpPr>
          <xdr:sp macro="" textlink="">
            <xdr:nvSpPr>
              <xdr:cNvPr id="1056" name="Oval 1055">
                <a:extLst>
                  <a:ext uri="{FF2B5EF4-FFF2-40B4-BE49-F238E27FC236}">
                    <a16:creationId xmlns:a16="http://schemas.microsoft.com/office/drawing/2014/main" id="{A7F96D99-10C3-B291-082D-9B593B35528A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57" name="Straight Connector 1056">
                <a:extLst>
                  <a:ext uri="{FF2B5EF4-FFF2-40B4-BE49-F238E27FC236}">
                    <a16:creationId xmlns:a16="http://schemas.microsoft.com/office/drawing/2014/main" id="{1D75440D-03CD-DA9B-E6FE-C47A415C4F1D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58" name="Straight Connector 1057">
                <a:extLst>
                  <a:ext uri="{FF2B5EF4-FFF2-40B4-BE49-F238E27FC236}">
                    <a16:creationId xmlns:a16="http://schemas.microsoft.com/office/drawing/2014/main" id="{6EF19EBF-3FE8-3489-A19F-74FDF82EE926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59" name="Group 1058">
              <a:extLst>
                <a:ext uri="{FF2B5EF4-FFF2-40B4-BE49-F238E27FC236}">
                  <a16:creationId xmlns:a16="http://schemas.microsoft.com/office/drawing/2014/main" id="{051A668C-47B0-467C-AEF4-46E504A1E8D1}"/>
                </a:ext>
              </a:extLst>
            </xdr:cNvPr>
            <xdr:cNvGrpSpPr/>
          </xdr:nvGrpSpPr>
          <xdr:grpSpPr>
            <a:xfrm>
              <a:off x="5589809" y="47930042"/>
              <a:ext cx="325547" cy="284254"/>
              <a:chOff x="4819650" y="10625138"/>
              <a:chExt cx="319088" cy="290512"/>
            </a:xfrm>
          </xdr:grpSpPr>
          <xdr:sp macro="" textlink="">
            <xdr:nvSpPr>
              <xdr:cNvPr id="1060" name="Oval 1059">
                <a:extLst>
                  <a:ext uri="{FF2B5EF4-FFF2-40B4-BE49-F238E27FC236}">
                    <a16:creationId xmlns:a16="http://schemas.microsoft.com/office/drawing/2014/main" id="{91B4369C-4315-9659-476F-D9B6D5E97255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61" name="Straight Connector 1060">
                <a:extLst>
                  <a:ext uri="{FF2B5EF4-FFF2-40B4-BE49-F238E27FC236}">
                    <a16:creationId xmlns:a16="http://schemas.microsoft.com/office/drawing/2014/main" id="{9ED3E7B1-7F4E-99BA-FEF5-66B3D4227E8A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62" name="Straight Connector 1061">
                <a:extLst>
                  <a:ext uri="{FF2B5EF4-FFF2-40B4-BE49-F238E27FC236}">
                    <a16:creationId xmlns:a16="http://schemas.microsoft.com/office/drawing/2014/main" id="{8AAEF0CD-65EB-DDFA-3BD3-F95DF9AF8AAD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063" name="Group 1062">
              <a:extLst>
                <a:ext uri="{FF2B5EF4-FFF2-40B4-BE49-F238E27FC236}">
                  <a16:creationId xmlns:a16="http://schemas.microsoft.com/office/drawing/2014/main" id="{FC92943A-6694-4779-B451-1C920CEE3024}"/>
                </a:ext>
              </a:extLst>
            </xdr:cNvPr>
            <xdr:cNvGrpSpPr/>
          </xdr:nvGrpSpPr>
          <xdr:grpSpPr>
            <a:xfrm>
              <a:off x="6807915" y="48160721"/>
              <a:ext cx="325547" cy="284254"/>
              <a:chOff x="4819650" y="10625138"/>
              <a:chExt cx="319088" cy="290512"/>
            </a:xfrm>
          </xdr:grpSpPr>
          <xdr:sp macro="" textlink="">
            <xdr:nvSpPr>
              <xdr:cNvPr id="1064" name="Oval 1063">
                <a:extLst>
                  <a:ext uri="{FF2B5EF4-FFF2-40B4-BE49-F238E27FC236}">
                    <a16:creationId xmlns:a16="http://schemas.microsoft.com/office/drawing/2014/main" id="{3927A0B6-B38E-FB52-FEAB-91EC7AA29284}"/>
                  </a:ext>
                </a:extLst>
              </xdr:cNvPr>
              <xdr:cNvSpPr/>
            </xdr:nvSpPr>
            <xdr:spPr>
              <a:xfrm>
                <a:off x="4914900" y="10696575"/>
                <a:ext cx="152400" cy="152400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tr-TR" sz="1100"/>
              </a:p>
            </xdr:txBody>
          </xdr:sp>
          <xdr:cxnSp macro="">
            <xdr:nvCxnSpPr>
              <xdr:cNvPr id="1065" name="Straight Connector 1064">
                <a:extLst>
                  <a:ext uri="{FF2B5EF4-FFF2-40B4-BE49-F238E27FC236}">
                    <a16:creationId xmlns:a16="http://schemas.microsoft.com/office/drawing/2014/main" id="{9E9F112D-FE71-8ECA-6BAE-3D6594B0FB3D}"/>
                  </a:ext>
                </a:extLst>
              </xdr:cNvPr>
              <xdr:cNvCxnSpPr/>
            </xdr:nvCxnSpPr>
            <xdr:spPr>
              <a:xfrm>
                <a:off x="4819650" y="10772775"/>
                <a:ext cx="319088" cy="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66" name="Straight Connector 1065">
                <a:extLst>
                  <a:ext uri="{FF2B5EF4-FFF2-40B4-BE49-F238E27FC236}">
                    <a16:creationId xmlns:a16="http://schemas.microsoft.com/office/drawing/2014/main" id="{4441CB85-C6DD-4DDF-5CC0-BFE5F6B534EA}"/>
                  </a:ext>
                </a:extLst>
              </xdr:cNvPr>
              <xdr:cNvCxnSpPr/>
            </xdr:nvCxnSpPr>
            <xdr:spPr>
              <a:xfrm>
                <a:off x="4991101" y="10625138"/>
                <a:ext cx="0" cy="290512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085" name="Straight Connector 1084">
              <a:extLst>
                <a:ext uri="{FF2B5EF4-FFF2-40B4-BE49-F238E27FC236}">
                  <a16:creationId xmlns:a16="http://schemas.microsoft.com/office/drawing/2014/main" id="{139D1FDF-F0C8-DCE5-5C4A-CDB96D36C8F9}"/>
                </a:ext>
              </a:extLst>
            </xdr:cNvPr>
            <xdr:cNvCxnSpPr/>
          </xdr:nvCxnSpPr>
          <xdr:spPr>
            <a:xfrm flipV="1">
              <a:off x="5070644" y="48276064"/>
              <a:ext cx="1232608" cy="117597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88" name="Straight Connector 1087">
              <a:extLst>
                <a:ext uri="{FF2B5EF4-FFF2-40B4-BE49-F238E27FC236}">
                  <a16:creationId xmlns:a16="http://schemas.microsoft.com/office/drawing/2014/main" id="{DCC18E31-B267-0894-36A2-4CA38474CF8D}"/>
                </a:ext>
              </a:extLst>
            </xdr:cNvPr>
            <xdr:cNvCxnSpPr/>
          </xdr:nvCxnSpPr>
          <xdr:spPr>
            <a:xfrm flipH="1" flipV="1">
              <a:off x="4896602" y="49182322"/>
              <a:ext cx="288250" cy="27458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93" name="Straight Connector 1092">
              <a:extLst>
                <a:ext uri="{FF2B5EF4-FFF2-40B4-BE49-F238E27FC236}">
                  <a16:creationId xmlns:a16="http://schemas.microsoft.com/office/drawing/2014/main" id="{B6BE10E1-A810-18E6-9A12-7871C630DD9B}"/>
                </a:ext>
              </a:extLst>
            </xdr:cNvPr>
            <xdr:cNvCxnSpPr/>
          </xdr:nvCxnSpPr>
          <xdr:spPr>
            <a:xfrm>
              <a:off x="5133470" y="49346443"/>
              <a:ext cx="0" cy="11534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94" name="Straight Connector 1093">
              <a:extLst>
                <a:ext uri="{FF2B5EF4-FFF2-40B4-BE49-F238E27FC236}">
                  <a16:creationId xmlns:a16="http://schemas.microsoft.com/office/drawing/2014/main" id="{648691DB-C291-4809-BDB3-0315BB713485}"/>
                </a:ext>
              </a:extLst>
            </xdr:cNvPr>
            <xdr:cNvCxnSpPr/>
          </xdr:nvCxnSpPr>
          <xdr:spPr>
            <a:xfrm>
              <a:off x="6236229" y="48285802"/>
              <a:ext cx="0" cy="121762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96" name="Straight Connector 1095">
              <a:extLst>
                <a:ext uri="{FF2B5EF4-FFF2-40B4-BE49-F238E27FC236}">
                  <a16:creationId xmlns:a16="http://schemas.microsoft.com/office/drawing/2014/main" id="{AB9F15F4-7C00-55CD-3F74-8FB1E0D01276}"/>
                </a:ext>
              </a:extLst>
            </xdr:cNvPr>
            <xdr:cNvCxnSpPr/>
          </xdr:nvCxnSpPr>
          <xdr:spPr>
            <a:xfrm>
              <a:off x="4566457" y="48301370"/>
              <a:ext cx="653905" cy="63573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98" name="Straight Connector 1097">
              <a:extLst>
                <a:ext uri="{FF2B5EF4-FFF2-40B4-BE49-F238E27FC236}">
                  <a16:creationId xmlns:a16="http://schemas.microsoft.com/office/drawing/2014/main" id="{FD5E8BD6-32D1-4B62-8286-1E0ECA749EB0}"/>
                </a:ext>
              </a:extLst>
            </xdr:cNvPr>
            <xdr:cNvCxnSpPr/>
          </xdr:nvCxnSpPr>
          <xdr:spPr>
            <a:xfrm flipV="1">
              <a:off x="4354637" y="48306665"/>
              <a:ext cx="316204" cy="302353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02" name="Straight Connector 1101">
              <a:extLst>
                <a:ext uri="{FF2B5EF4-FFF2-40B4-BE49-F238E27FC236}">
                  <a16:creationId xmlns:a16="http://schemas.microsoft.com/office/drawing/2014/main" id="{F49EF2E6-85CD-4061-B991-D6345232AA59}"/>
                </a:ext>
              </a:extLst>
            </xdr:cNvPr>
            <xdr:cNvCxnSpPr/>
          </xdr:nvCxnSpPr>
          <xdr:spPr>
            <a:xfrm>
              <a:off x="4624129" y="48290672"/>
              <a:ext cx="0" cy="116891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03" name="Straight Connector 1102">
              <a:extLst>
                <a:ext uri="{FF2B5EF4-FFF2-40B4-BE49-F238E27FC236}">
                  <a16:creationId xmlns:a16="http://schemas.microsoft.com/office/drawing/2014/main" id="{2C9F3513-933C-4123-B6E6-D92194007F1E}"/>
                </a:ext>
              </a:extLst>
            </xdr:cNvPr>
            <xdr:cNvCxnSpPr/>
          </xdr:nvCxnSpPr>
          <xdr:spPr>
            <a:xfrm>
              <a:off x="5170848" y="48831514"/>
              <a:ext cx="0" cy="110469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123825</xdr:colOff>
      <xdr:row>461</xdr:row>
      <xdr:rowOff>138113</xdr:rowOff>
    </xdr:from>
    <xdr:to>
      <xdr:col>21</xdr:col>
      <xdr:colOff>119063</xdr:colOff>
      <xdr:row>464</xdr:row>
      <xdr:rowOff>0</xdr:rowOff>
    </xdr:to>
    <xdr:grpSp>
      <xdr:nvGrpSpPr>
        <xdr:cNvPr id="999" name="Group 998">
          <a:extLst>
            <a:ext uri="{FF2B5EF4-FFF2-40B4-BE49-F238E27FC236}">
              <a16:creationId xmlns:a16="http://schemas.microsoft.com/office/drawing/2014/main" id="{110141F3-A271-4917-B541-65C8AF15DA4D}"/>
            </a:ext>
          </a:extLst>
        </xdr:cNvPr>
        <xdr:cNvGrpSpPr/>
      </xdr:nvGrpSpPr>
      <xdr:grpSpPr>
        <a:xfrm>
          <a:off x="3200400" y="70023038"/>
          <a:ext cx="319088" cy="290512"/>
          <a:chOff x="4819650" y="10625138"/>
          <a:chExt cx="319088" cy="290512"/>
        </a:xfrm>
      </xdr:grpSpPr>
      <xdr:sp macro="" textlink="">
        <xdr:nvSpPr>
          <xdr:cNvPr id="1000" name="Oval 999">
            <a:extLst>
              <a:ext uri="{FF2B5EF4-FFF2-40B4-BE49-F238E27FC236}">
                <a16:creationId xmlns:a16="http://schemas.microsoft.com/office/drawing/2014/main" id="{78105772-6063-18EE-9A40-54A2EA98AA47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1001" name="Straight Connector 1000">
            <a:extLst>
              <a:ext uri="{FF2B5EF4-FFF2-40B4-BE49-F238E27FC236}">
                <a16:creationId xmlns:a16="http://schemas.microsoft.com/office/drawing/2014/main" id="{1A9CA575-06E6-35C3-FE2E-A86043F8990A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47" name="Straight Connector 1046">
            <a:extLst>
              <a:ext uri="{FF2B5EF4-FFF2-40B4-BE49-F238E27FC236}">
                <a16:creationId xmlns:a16="http://schemas.microsoft.com/office/drawing/2014/main" id="{89E6E62F-7602-9C6D-FB25-290D3CCD926F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460</xdr:row>
      <xdr:rowOff>76201</xdr:rowOff>
    </xdr:from>
    <xdr:to>
      <xdr:col>7</xdr:col>
      <xdr:colOff>57150</xdr:colOff>
      <xdr:row>463</xdr:row>
      <xdr:rowOff>71438</xdr:rowOff>
    </xdr:to>
    <xdr:grpSp>
      <xdr:nvGrpSpPr>
        <xdr:cNvPr id="1048" name="Group 1047">
          <a:extLst>
            <a:ext uri="{FF2B5EF4-FFF2-40B4-BE49-F238E27FC236}">
              <a16:creationId xmlns:a16="http://schemas.microsoft.com/office/drawing/2014/main" id="{9191D0D0-2059-4C08-BC31-4E3DA6988C65}"/>
            </a:ext>
          </a:extLst>
        </xdr:cNvPr>
        <xdr:cNvGrpSpPr/>
      </xdr:nvGrpSpPr>
      <xdr:grpSpPr>
        <a:xfrm>
          <a:off x="647700" y="69818251"/>
          <a:ext cx="542925" cy="423862"/>
          <a:chOff x="647700" y="9963151"/>
          <a:chExt cx="542925" cy="423862"/>
        </a:xfrm>
      </xdr:grpSpPr>
      <xdr:cxnSp macro="">
        <xdr:nvCxnSpPr>
          <xdr:cNvPr id="1049" name="Straight Connector 1048">
            <a:extLst>
              <a:ext uri="{FF2B5EF4-FFF2-40B4-BE49-F238E27FC236}">
                <a16:creationId xmlns:a16="http://schemas.microsoft.com/office/drawing/2014/main" id="{9832BCE4-7551-11C6-2B62-6A6619C6EC36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50" name="Straight Connector 1049">
            <a:extLst>
              <a:ext uri="{FF2B5EF4-FFF2-40B4-BE49-F238E27FC236}">
                <a16:creationId xmlns:a16="http://schemas.microsoft.com/office/drawing/2014/main" id="{29645E48-94CE-99C3-AA6F-2583C243C198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67" name="Arc 1066">
            <a:extLst>
              <a:ext uri="{FF2B5EF4-FFF2-40B4-BE49-F238E27FC236}">
                <a16:creationId xmlns:a16="http://schemas.microsoft.com/office/drawing/2014/main" id="{9AB00A7C-5124-35F3-1730-6F2DC308E86C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19</xdr:col>
      <xdr:colOff>123825</xdr:colOff>
      <xdr:row>527</xdr:row>
      <xdr:rowOff>138113</xdr:rowOff>
    </xdr:from>
    <xdr:to>
      <xdr:col>21</xdr:col>
      <xdr:colOff>119063</xdr:colOff>
      <xdr:row>530</xdr:row>
      <xdr:rowOff>0</xdr:rowOff>
    </xdr:to>
    <xdr:grpSp>
      <xdr:nvGrpSpPr>
        <xdr:cNvPr id="1206" name="Group 1205">
          <a:extLst>
            <a:ext uri="{FF2B5EF4-FFF2-40B4-BE49-F238E27FC236}">
              <a16:creationId xmlns:a16="http://schemas.microsoft.com/office/drawing/2014/main" id="{F4A936EA-0CEE-4721-8B05-9ED81884266A}"/>
            </a:ext>
          </a:extLst>
        </xdr:cNvPr>
        <xdr:cNvGrpSpPr/>
      </xdr:nvGrpSpPr>
      <xdr:grpSpPr>
        <a:xfrm>
          <a:off x="3200400" y="79900463"/>
          <a:ext cx="319088" cy="290512"/>
          <a:chOff x="4819650" y="10625138"/>
          <a:chExt cx="319088" cy="290512"/>
        </a:xfrm>
      </xdr:grpSpPr>
      <xdr:sp macro="" textlink="">
        <xdr:nvSpPr>
          <xdr:cNvPr id="1207" name="Oval 1206">
            <a:extLst>
              <a:ext uri="{FF2B5EF4-FFF2-40B4-BE49-F238E27FC236}">
                <a16:creationId xmlns:a16="http://schemas.microsoft.com/office/drawing/2014/main" id="{9B09C46F-200C-9A55-F9CC-EBFD557FC66C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1208" name="Straight Connector 1207">
            <a:extLst>
              <a:ext uri="{FF2B5EF4-FFF2-40B4-BE49-F238E27FC236}">
                <a16:creationId xmlns:a16="http://schemas.microsoft.com/office/drawing/2014/main" id="{7B987B2B-BAAE-F334-2580-4BED8275628E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9" name="Straight Connector 1208">
            <a:extLst>
              <a:ext uri="{FF2B5EF4-FFF2-40B4-BE49-F238E27FC236}">
                <a16:creationId xmlns:a16="http://schemas.microsoft.com/office/drawing/2014/main" id="{F44804A3-C5E0-6C69-DF9E-387BCE9AFBE3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526</xdr:row>
      <xdr:rowOff>76201</xdr:rowOff>
    </xdr:from>
    <xdr:to>
      <xdr:col>7</xdr:col>
      <xdr:colOff>57150</xdr:colOff>
      <xdr:row>529</xdr:row>
      <xdr:rowOff>71438</xdr:rowOff>
    </xdr:to>
    <xdr:grpSp>
      <xdr:nvGrpSpPr>
        <xdr:cNvPr id="1210" name="Group 1209">
          <a:extLst>
            <a:ext uri="{FF2B5EF4-FFF2-40B4-BE49-F238E27FC236}">
              <a16:creationId xmlns:a16="http://schemas.microsoft.com/office/drawing/2014/main" id="{2C9306DA-9712-4E0D-B3E9-FA23551A7412}"/>
            </a:ext>
          </a:extLst>
        </xdr:cNvPr>
        <xdr:cNvGrpSpPr/>
      </xdr:nvGrpSpPr>
      <xdr:grpSpPr>
        <a:xfrm>
          <a:off x="647700" y="79695676"/>
          <a:ext cx="542925" cy="423862"/>
          <a:chOff x="647700" y="9963151"/>
          <a:chExt cx="542925" cy="423862"/>
        </a:xfrm>
      </xdr:grpSpPr>
      <xdr:cxnSp macro="">
        <xdr:nvCxnSpPr>
          <xdr:cNvPr id="1211" name="Straight Connector 1210">
            <a:extLst>
              <a:ext uri="{FF2B5EF4-FFF2-40B4-BE49-F238E27FC236}">
                <a16:creationId xmlns:a16="http://schemas.microsoft.com/office/drawing/2014/main" id="{D050EB91-8C66-F453-FD5D-74B1FE3278A6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2" name="Straight Connector 1211">
            <a:extLst>
              <a:ext uri="{FF2B5EF4-FFF2-40B4-BE49-F238E27FC236}">
                <a16:creationId xmlns:a16="http://schemas.microsoft.com/office/drawing/2014/main" id="{759322BB-AC64-03A7-C2C6-8636FDB9D0DE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13" name="Arc 1212">
            <a:extLst>
              <a:ext uri="{FF2B5EF4-FFF2-40B4-BE49-F238E27FC236}">
                <a16:creationId xmlns:a16="http://schemas.microsoft.com/office/drawing/2014/main" id="{A723A045-F415-016D-12A0-C0AEC2744302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19</xdr:col>
      <xdr:colOff>123825</xdr:colOff>
      <xdr:row>579</xdr:row>
      <xdr:rowOff>138113</xdr:rowOff>
    </xdr:from>
    <xdr:to>
      <xdr:col>21</xdr:col>
      <xdr:colOff>119063</xdr:colOff>
      <xdr:row>582</xdr:row>
      <xdr:rowOff>0</xdr:rowOff>
    </xdr:to>
    <xdr:grpSp>
      <xdr:nvGrpSpPr>
        <xdr:cNvPr id="1461" name="Group 1460">
          <a:extLst>
            <a:ext uri="{FF2B5EF4-FFF2-40B4-BE49-F238E27FC236}">
              <a16:creationId xmlns:a16="http://schemas.microsoft.com/office/drawing/2014/main" id="{C5AEA901-798A-498C-B4DC-6EE12858B74A}"/>
            </a:ext>
          </a:extLst>
        </xdr:cNvPr>
        <xdr:cNvGrpSpPr/>
      </xdr:nvGrpSpPr>
      <xdr:grpSpPr>
        <a:xfrm>
          <a:off x="3200400" y="87777638"/>
          <a:ext cx="319088" cy="290512"/>
          <a:chOff x="4819650" y="10625138"/>
          <a:chExt cx="319088" cy="290512"/>
        </a:xfrm>
      </xdr:grpSpPr>
      <xdr:sp macro="" textlink="">
        <xdr:nvSpPr>
          <xdr:cNvPr id="1462" name="Oval 1461">
            <a:extLst>
              <a:ext uri="{FF2B5EF4-FFF2-40B4-BE49-F238E27FC236}">
                <a16:creationId xmlns:a16="http://schemas.microsoft.com/office/drawing/2014/main" id="{20996AF2-F110-C417-078C-22232F7FA9C6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1463" name="Straight Connector 1462">
            <a:extLst>
              <a:ext uri="{FF2B5EF4-FFF2-40B4-BE49-F238E27FC236}">
                <a16:creationId xmlns:a16="http://schemas.microsoft.com/office/drawing/2014/main" id="{D14C0D32-5554-6F52-4FD9-83937559EAE3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64" name="Straight Connector 1463">
            <a:extLst>
              <a:ext uri="{FF2B5EF4-FFF2-40B4-BE49-F238E27FC236}">
                <a16:creationId xmlns:a16="http://schemas.microsoft.com/office/drawing/2014/main" id="{185921FF-1EDB-42E3-414D-290F36634F21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578</xdr:row>
      <xdr:rowOff>76201</xdr:rowOff>
    </xdr:from>
    <xdr:to>
      <xdr:col>7</xdr:col>
      <xdr:colOff>57150</xdr:colOff>
      <xdr:row>581</xdr:row>
      <xdr:rowOff>71438</xdr:rowOff>
    </xdr:to>
    <xdr:grpSp>
      <xdr:nvGrpSpPr>
        <xdr:cNvPr id="1465" name="Group 1464">
          <a:extLst>
            <a:ext uri="{FF2B5EF4-FFF2-40B4-BE49-F238E27FC236}">
              <a16:creationId xmlns:a16="http://schemas.microsoft.com/office/drawing/2014/main" id="{968AE9B5-5E0E-4704-9078-7CBB6A5562DF}"/>
            </a:ext>
          </a:extLst>
        </xdr:cNvPr>
        <xdr:cNvGrpSpPr/>
      </xdr:nvGrpSpPr>
      <xdr:grpSpPr>
        <a:xfrm>
          <a:off x="647700" y="87572851"/>
          <a:ext cx="542925" cy="423862"/>
          <a:chOff x="647700" y="9963151"/>
          <a:chExt cx="542925" cy="423862"/>
        </a:xfrm>
      </xdr:grpSpPr>
      <xdr:cxnSp macro="">
        <xdr:nvCxnSpPr>
          <xdr:cNvPr id="1466" name="Straight Connector 1465">
            <a:extLst>
              <a:ext uri="{FF2B5EF4-FFF2-40B4-BE49-F238E27FC236}">
                <a16:creationId xmlns:a16="http://schemas.microsoft.com/office/drawing/2014/main" id="{66497951-A627-3CF1-051B-BB2682875951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67" name="Straight Connector 1466">
            <a:extLst>
              <a:ext uri="{FF2B5EF4-FFF2-40B4-BE49-F238E27FC236}">
                <a16:creationId xmlns:a16="http://schemas.microsoft.com/office/drawing/2014/main" id="{9214E90A-BF9F-6173-D43D-809F300F24B4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68" name="Arc 1467">
            <a:extLst>
              <a:ext uri="{FF2B5EF4-FFF2-40B4-BE49-F238E27FC236}">
                <a16:creationId xmlns:a16="http://schemas.microsoft.com/office/drawing/2014/main" id="{537D7F53-0A6F-2F2C-C803-60A89F5EB481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3</xdr:col>
      <xdr:colOff>66665</xdr:colOff>
      <xdr:row>582</xdr:row>
      <xdr:rowOff>57150</xdr:rowOff>
    </xdr:from>
    <xdr:to>
      <xdr:col>54</xdr:col>
      <xdr:colOff>71447</xdr:colOff>
      <xdr:row>631</xdr:row>
      <xdr:rowOff>90488</xdr:rowOff>
    </xdr:to>
    <xdr:grpSp>
      <xdr:nvGrpSpPr>
        <xdr:cNvPr id="1587" name="Group 1586">
          <a:extLst>
            <a:ext uri="{FF2B5EF4-FFF2-40B4-BE49-F238E27FC236}">
              <a16:creationId xmlns:a16="http://schemas.microsoft.com/office/drawing/2014/main" id="{1710DF9C-33CA-07FC-4BD0-180B8FF1403E}"/>
            </a:ext>
          </a:extLst>
        </xdr:cNvPr>
        <xdr:cNvGrpSpPr/>
      </xdr:nvGrpSpPr>
      <xdr:grpSpPr>
        <a:xfrm>
          <a:off x="552440" y="88125300"/>
          <a:ext cx="8262957" cy="7034213"/>
          <a:chOff x="552440" y="74371200"/>
          <a:chExt cx="8262957" cy="7034213"/>
        </a:xfrm>
      </xdr:grpSpPr>
      <xdr:sp macro="" textlink="">
        <xdr:nvSpPr>
          <xdr:cNvPr id="1585" name="Freeform: Shape 1584">
            <a:extLst>
              <a:ext uri="{FF2B5EF4-FFF2-40B4-BE49-F238E27FC236}">
                <a16:creationId xmlns:a16="http://schemas.microsoft.com/office/drawing/2014/main" id="{D1F1E6F4-614D-2679-4057-C514FDA9F85E}"/>
              </a:ext>
            </a:extLst>
          </xdr:cNvPr>
          <xdr:cNvSpPr/>
        </xdr:nvSpPr>
        <xdr:spPr>
          <a:xfrm>
            <a:off x="1333500" y="75418950"/>
            <a:ext cx="6600825" cy="5219700"/>
          </a:xfrm>
          <a:custGeom>
            <a:avLst/>
            <a:gdLst>
              <a:gd name="connsiteX0" fmla="*/ 9525 w 6600825"/>
              <a:gd name="connsiteY0" fmla="*/ 1038225 h 5219700"/>
              <a:gd name="connsiteX1" fmla="*/ 1057275 w 6600825"/>
              <a:gd name="connsiteY1" fmla="*/ 1038225 h 5219700"/>
              <a:gd name="connsiteX2" fmla="*/ 1057275 w 6600825"/>
              <a:gd name="connsiteY2" fmla="*/ 9525 h 5219700"/>
              <a:gd name="connsiteX3" fmla="*/ 2447925 w 6600825"/>
              <a:gd name="connsiteY3" fmla="*/ 9525 h 5219700"/>
              <a:gd name="connsiteX4" fmla="*/ 2447925 w 6600825"/>
              <a:gd name="connsiteY4" fmla="*/ 1047750 h 5219700"/>
              <a:gd name="connsiteX5" fmla="*/ 4171950 w 6600825"/>
              <a:gd name="connsiteY5" fmla="*/ 1047750 h 5219700"/>
              <a:gd name="connsiteX6" fmla="*/ 4171950 w 6600825"/>
              <a:gd name="connsiteY6" fmla="*/ 0 h 5219700"/>
              <a:gd name="connsiteX7" fmla="*/ 5562600 w 6600825"/>
              <a:gd name="connsiteY7" fmla="*/ 0 h 5219700"/>
              <a:gd name="connsiteX8" fmla="*/ 5562600 w 6600825"/>
              <a:gd name="connsiteY8" fmla="*/ 1047750 h 5219700"/>
              <a:gd name="connsiteX9" fmla="*/ 6600825 w 6600825"/>
              <a:gd name="connsiteY9" fmla="*/ 1047750 h 5219700"/>
              <a:gd name="connsiteX10" fmla="*/ 6600825 w 6600825"/>
              <a:gd name="connsiteY10" fmla="*/ 4505325 h 5219700"/>
              <a:gd name="connsiteX11" fmla="*/ 5210175 w 6600825"/>
              <a:gd name="connsiteY11" fmla="*/ 4505325 h 5219700"/>
              <a:gd name="connsiteX12" fmla="*/ 5210175 w 6600825"/>
              <a:gd name="connsiteY12" fmla="*/ 5219700 h 5219700"/>
              <a:gd name="connsiteX13" fmla="*/ 4171950 w 6600825"/>
              <a:gd name="connsiteY13" fmla="*/ 5219700 h 5219700"/>
              <a:gd name="connsiteX14" fmla="*/ 4171950 w 6600825"/>
              <a:gd name="connsiteY14" fmla="*/ 4514850 h 5219700"/>
              <a:gd name="connsiteX15" fmla="*/ 2447925 w 6600825"/>
              <a:gd name="connsiteY15" fmla="*/ 4514850 h 5219700"/>
              <a:gd name="connsiteX16" fmla="*/ 2447925 w 6600825"/>
              <a:gd name="connsiteY16" fmla="*/ 5219700 h 5219700"/>
              <a:gd name="connsiteX17" fmla="*/ 1409700 w 6600825"/>
              <a:gd name="connsiteY17" fmla="*/ 5219700 h 5219700"/>
              <a:gd name="connsiteX18" fmla="*/ 1409700 w 6600825"/>
              <a:gd name="connsiteY18" fmla="*/ 4514850 h 5219700"/>
              <a:gd name="connsiteX19" fmla="*/ 0 w 6600825"/>
              <a:gd name="connsiteY19" fmla="*/ 4514850 h 5219700"/>
              <a:gd name="connsiteX20" fmla="*/ 9525 w 6600825"/>
              <a:gd name="connsiteY20" fmla="*/ 1038225 h 5219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</a:cxnLst>
            <a:rect l="l" t="t" r="r" b="b"/>
            <a:pathLst>
              <a:path w="6600825" h="5219700">
                <a:moveTo>
                  <a:pt x="9525" y="1038225"/>
                </a:moveTo>
                <a:lnTo>
                  <a:pt x="1057275" y="1038225"/>
                </a:lnTo>
                <a:lnTo>
                  <a:pt x="1057275" y="9525"/>
                </a:lnTo>
                <a:lnTo>
                  <a:pt x="2447925" y="9525"/>
                </a:lnTo>
                <a:lnTo>
                  <a:pt x="2447925" y="1047750"/>
                </a:lnTo>
                <a:lnTo>
                  <a:pt x="4171950" y="1047750"/>
                </a:lnTo>
                <a:lnTo>
                  <a:pt x="4171950" y="0"/>
                </a:lnTo>
                <a:lnTo>
                  <a:pt x="5562600" y="0"/>
                </a:lnTo>
                <a:lnTo>
                  <a:pt x="5562600" y="1047750"/>
                </a:lnTo>
                <a:lnTo>
                  <a:pt x="6600825" y="1047750"/>
                </a:lnTo>
                <a:lnTo>
                  <a:pt x="6600825" y="4505325"/>
                </a:lnTo>
                <a:lnTo>
                  <a:pt x="5210175" y="4505325"/>
                </a:lnTo>
                <a:lnTo>
                  <a:pt x="5210175" y="5219700"/>
                </a:lnTo>
                <a:lnTo>
                  <a:pt x="4171950" y="5219700"/>
                </a:lnTo>
                <a:lnTo>
                  <a:pt x="4171950" y="4514850"/>
                </a:lnTo>
                <a:lnTo>
                  <a:pt x="2447925" y="4514850"/>
                </a:lnTo>
                <a:lnTo>
                  <a:pt x="2447925" y="5219700"/>
                </a:lnTo>
                <a:lnTo>
                  <a:pt x="1409700" y="5219700"/>
                </a:lnTo>
                <a:lnTo>
                  <a:pt x="1409700" y="4514850"/>
                </a:lnTo>
                <a:lnTo>
                  <a:pt x="0" y="4514850"/>
                </a:lnTo>
                <a:lnTo>
                  <a:pt x="9525" y="1038225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1265" name="Picture 1264">
            <a:extLst>
              <a:ext uri="{FF2B5EF4-FFF2-40B4-BE49-F238E27FC236}">
                <a16:creationId xmlns:a16="http://schemas.microsoft.com/office/drawing/2014/main" id="{1F1D10A3-6E1F-528B-B7FA-73CBF4132A7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748" t="20143" r="51388" b="42734"/>
          <a:stretch>
            <a:fillRect/>
          </a:stretch>
        </xdr:blipFill>
        <xdr:spPr bwMode="auto">
          <a:xfrm>
            <a:off x="1191219" y="75257025"/>
            <a:ext cx="6894914" cy="5524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267" name="Straight Connector 1266">
            <a:extLst>
              <a:ext uri="{FF2B5EF4-FFF2-40B4-BE49-F238E27FC236}">
                <a16:creationId xmlns:a16="http://schemas.microsoft.com/office/drawing/2014/main" id="{814E6D1D-CD7F-DDBA-E6A9-240E53087DA4}"/>
              </a:ext>
            </a:extLst>
          </xdr:cNvPr>
          <xdr:cNvCxnSpPr/>
        </xdr:nvCxnSpPr>
        <xdr:spPr>
          <a:xfrm flipV="1">
            <a:off x="1347787" y="74371200"/>
            <a:ext cx="0" cy="20431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0" name="Straight Connector 1269">
            <a:extLst>
              <a:ext uri="{FF2B5EF4-FFF2-40B4-BE49-F238E27FC236}">
                <a16:creationId xmlns:a16="http://schemas.microsoft.com/office/drawing/2014/main" id="{E65C49C3-1723-7F89-2496-11177DB026C9}"/>
              </a:ext>
            </a:extLst>
          </xdr:cNvPr>
          <xdr:cNvCxnSpPr/>
        </xdr:nvCxnSpPr>
        <xdr:spPr>
          <a:xfrm>
            <a:off x="1257303" y="75028425"/>
            <a:ext cx="674846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2" name="Straight Connector 1271">
            <a:extLst>
              <a:ext uri="{FF2B5EF4-FFF2-40B4-BE49-F238E27FC236}">
                <a16:creationId xmlns:a16="http://schemas.microsoft.com/office/drawing/2014/main" id="{914846CF-B69E-196C-ACA6-58EB72E64651}"/>
              </a:ext>
            </a:extLst>
          </xdr:cNvPr>
          <xdr:cNvCxnSpPr/>
        </xdr:nvCxnSpPr>
        <xdr:spPr>
          <a:xfrm flipH="1">
            <a:off x="1304925" y="74990324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5" name="Straight Connector 1274">
            <a:extLst>
              <a:ext uri="{FF2B5EF4-FFF2-40B4-BE49-F238E27FC236}">
                <a16:creationId xmlns:a16="http://schemas.microsoft.com/office/drawing/2014/main" id="{31EF16DC-4837-4A99-B6BD-956A890809B7}"/>
              </a:ext>
            </a:extLst>
          </xdr:cNvPr>
          <xdr:cNvCxnSpPr/>
        </xdr:nvCxnSpPr>
        <xdr:spPr>
          <a:xfrm>
            <a:off x="2295525" y="74742675"/>
            <a:ext cx="15525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8" name="Straight Connector 1277">
            <a:extLst>
              <a:ext uri="{FF2B5EF4-FFF2-40B4-BE49-F238E27FC236}">
                <a16:creationId xmlns:a16="http://schemas.microsoft.com/office/drawing/2014/main" id="{84D1B2B2-8794-42B3-8F85-779594AE925A}"/>
              </a:ext>
            </a:extLst>
          </xdr:cNvPr>
          <xdr:cNvCxnSpPr/>
        </xdr:nvCxnSpPr>
        <xdr:spPr>
          <a:xfrm flipV="1">
            <a:off x="2386012" y="74661713"/>
            <a:ext cx="0" cy="7191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9" name="Straight Connector 1278">
            <a:extLst>
              <a:ext uri="{FF2B5EF4-FFF2-40B4-BE49-F238E27FC236}">
                <a16:creationId xmlns:a16="http://schemas.microsoft.com/office/drawing/2014/main" id="{ED645473-AD21-4CBD-8996-9F06ED20B77B}"/>
              </a:ext>
            </a:extLst>
          </xdr:cNvPr>
          <xdr:cNvCxnSpPr/>
        </xdr:nvCxnSpPr>
        <xdr:spPr>
          <a:xfrm flipH="1">
            <a:off x="2343150" y="74990323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3" name="Straight Connector 1282">
            <a:extLst>
              <a:ext uri="{FF2B5EF4-FFF2-40B4-BE49-F238E27FC236}">
                <a16:creationId xmlns:a16="http://schemas.microsoft.com/office/drawing/2014/main" id="{0E0BBCCC-138D-4B42-89C7-D31FC66449C8}"/>
              </a:ext>
            </a:extLst>
          </xdr:cNvPr>
          <xdr:cNvCxnSpPr/>
        </xdr:nvCxnSpPr>
        <xdr:spPr>
          <a:xfrm flipV="1">
            <a:off x="3771898" y="74666475"/>
            <a:ext cx="0" cy="7143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4" name="Straight Connector 1283">
            <a:extLst>
              <a:ext uri="{FF2B5EF4-FFF2-40B4-BE49-F238E27FC236}">
                <a16:creationId xmlns:a16="http://schemas.microsoft.com/office/drawing/2014/main" id="{8D305A39-18CE-49AE-B2A3-E1BF1C9D89B1}"/>
              </a:ext>
            </a:extLst>
          </xdr:cNvPr>
          <xdr:cNvCxnSpPr/>
        </xdr:nvCxnSpPr>
        <xdr:spPr>
          <a:xfrm flipH="1">
            <a:off x="3729036" y="7499032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5" name="Straight Connector 1284">
            <a:extLst>
              <a:ext uri="{FF2B5EF4-FFF2-40B4-BE49-F238E27FC236}">
                <a16:creationId xmlns:a16="http://schemas.microsoft.com/office/drawing/2014/main" id="{48892DF5-A172-4641-979F-0576F55A99BF}"/>
              </a:ext>
            </a:extLst>
          </xdr:cNvPr>
          <xdr:cNvCxnSpPr/>
        </xdr:nvCxnSpPr>
        <xdr:spPr>
          <a:xfrm flipV="1">
            <a:off x="3081337" y="74952221"/>
            <a:ext cx="0" cy="4286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6" name="Straight Connector 1285">
            <a:extLst>
              <a:ext uri="{FF2B5EF4-FFF2-40B4-BE49-F238E27FC236}">
                <a16:creationId xmlns:a16="http://schemas.microsoft.com/office/drawing/2014/main" id="{ACFFEF79-649C-4D37-8B63-7B0E3FBDE29B}"/>
              </a:ext>
            </a:extLst>
          </xdr:cNvPr>
          <xdr:cNvCxnSpPr/>
        </xdr:nvCxnSpPr>
        <xdr:spPr>
          <a:xfrm flipH="1">
            <a:off x="3038475" y="74990319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7" name="Straight Connector 1286">
            <a:extLst>
              <a:ext uri="{FF2B5EF4-FFF2-40B4-BE49-F238E27FC236}">
                <a16:creationId xmlns:a16="http://schemas.microsoft.com/office/drawing/2014/main" id="{75E9DBB6-CAA7-4052-BD1E-242B524C597D}"/>
              </a:ext>
            </a:extLst>
          </xdr:cNvPr>
          <xdr:cNvCxnSpPr/>
        </xdr:nvCxnSpPr>
        <xdr:spPr>
          <a:xfrm flipV="1">
            <a:off x="5505450" y="74671238"/>
            <a:ext cx="0" cy="70960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8" name="Straight Connector 1287">
            <a:extLst>
              <a:ext uri="{FF2B5EF4-FFF2-40B4-BE49-F238E27FC236}">
                <a16:creationId xmlns:a16="http://schemas.microsoft.com/office/drawing/2014/main" id="{240D6C9E-21CC-4690-AE2A-C18C677938A2}"/>
              </a:ext>
            </a:extLst>
          </xdr:cNvPr>
          <xdr:cNvCxnSpPr/>
        </xdr:nvCxnSpPr>
        <xdr:spPr>
          <a:xfrm flipH="1">
            <a:off x="5462588" y="7499032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9" name="Straight Connector 1288">
            <a:extLst>
              <a:ext uri="{FF2B5EF4-FFF2-40B4-BE49-F238E27FC236}">
                <a16:creationId xmlns:a16="http://schemas.microsoft.com/office/drawing/2014/main" id="{F2D9FE72-91EB-453F-B2A4-C6E94F7FCD53}"/>
              </a:ext>
            </a:extLst>
          </xdr:cNvPr>
          <xdr:cNvCxnSpPr/>
        </xdr:nvCxnSpPr>
        <xdr:spPr>
          <a:xfrm flipV="1">
            <a:off x="6891336" y="74652188"/>
            <a:ext cx="0" cy="72865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0" name="Straight Connector 1289">
            <a:extLst>
              <a:ext uri="{FF2B5EF4-FFF2-40B4-BE49-F238E27FC236}">
                <a16:creationId xmlns:a16="http://schemas.microsoft.com/office/drawing/2014/main" id="{4D377C08-B201-4ECA-9922-ED2DD43ABFDD}"/>
              </a:ext>
            </a:extLst>
          </xdr:cNvPr>
          <xdr:cNvCxnSpPr/>
        </xdr:nvCxnSpPr>
        <xdr:spPr>
          <a:xfrm flipH="1">
            <a:off x="6848474" y="74990317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1" name="Straight Connector 1290">
            <a:extLst>
              <a:ext uri="{FF2B5EF4-FFF2-40B4-BE49-F238E27FC236}">
                <a16:creationId xmlns:a16="http://schemas.microsoft.com/office/drawing/2014/main" id="{CDE01967-5222-48FE-8A69-E88570C865D4}"/>
              </a:ext>
            </a:extLst>
          </xdr:cNvPr>
          <xdr:cNvCxnSpPr/>
        </xdr:nvCxnSpPr>
        <xdr:spPr>
          <a:xfrm flipV="1">
            <a:off x="6200775" y="74952218"/>
            <a:ext cx="0" cy="4286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2" name="Straight Connector 1291">
            <a:extLst>
              <a:ext uri="{FF2B5EF4-FFF2-40B4-BE49-F238E27FC236}">
                <a16:creationId xmlns:a16="http://schemas.microsoft.com/office/drawing/2014/main" id="{2AED5325-8FF6-493B-996C-17D1C38A7617}"/>
              </a:ext>
            </a:extLst>
          </xdr:cNvPr>
          <xdr:cNvCxnSpPr/>
        </xdr:nvCxnSpPr>
        <xdr:spPr>
          <a:xfrm flipH="1">
            <a:off x="6157913" y="74990316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3" name="Straight Connector 1292">
            <a:extLst>
              <a:ext uri="{FF2B5EF4-FFF2-40B4-BE49-F238E27FC236}">
                <a16:creationId xmlns:a16="http://schemas.microsoft.com/office/drawing/2014/main" id="{20D99E60-5D9D-4523-99A9-E12F0524685E}"/>
              </a:ext>
            </a:extLst>
          </xdr:cNvPr>
          <xdr:cNvCxnSpPr/>
        </xdr:nvCxnSpPr>
        <xdr:spPr>
          <a:xfrm flipV="1">
            <a:off x="7934323" y="74385488"/>
            <a:ext cx="0" cy="202881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4" name="Straight Connector 1293">
            <a:extLst>
              <a:ext uri="{FF2B5EF4-FFF2-40B4-BE49-F238E27FC236}">
                <a16:creationId xmlns:a16="http://schemas.microsoft.com/office/drawing/2014/main" id="{25C6B6EA-C3AA-4834-B215-5BC83E8016F8}"/>
              </a:ext>
            </a:extLst>
          </xdr:cNvPr>
          <xdr:cNvCxnSpPr/>
        </xdr:nvCxnSpPr>
        <xdr:spPr>
          <a:xfrm flipH="1">
            <a:off x="7891461" y="7499031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9" name="Straight Connector 1298">
            <a:extLst>
              <a:ext uri="{FF2B5EF4-FFF2-40B4-BE49-F238E27FC236}">
                <a16:creationId xmlns:a16="http://schemas.microsoft.com/office/drawing/2014/main" id="{67E97D5F-B5B7-A06E-C4D1-6B830F08C00A}"/>
              </a:ext>
            </a:extLst>
          </xdr:cNvPr>
          <xdr:cNvCxnSpPr/>
        </xdr:nvCxnSpPr>
        <xdr:spPr>
          <a:xfrm>
            <a:off x="7967663" y="76457175"/>
            <a:ext cx="8477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1" name="Straight Connector 1300">
            <a:extLst>
              <a:ext uri="{FF2B5EF4-FFF2-40B4-BE49-F238E27FC236}">
                <a16:creationId xmlns:a16="http://schemas.microsoft.com/office/drawing/2014/main" id="{0360DF3B-6F3C-1E08-E319-D5CA12F355AB}"/>
              </a:ext>
            </a:extLst>
          </xdr:cNvPr>
          <xdr:cNvCxnSpPr/>
        </xdr:nvCxnSpPr>
        <xdr:spPr>
          <a:xfrm>
            <a:off x="8420099" y="76376210"/>
            <a:ext cx="0" cy="433387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3" name="Straight Connector 1302">
            <a:extLst>
              <a:ext uri="{FF2B5EF4-FFF2-40B4-BE49-F238E27FC236}">
                <a16:creationId xmlns:a16="http://schemas.microsoft.com/office/drawing/2014/main" id="{E2B17DA7-A530-45CA-8387-A0A95A1CC32C}"/>
              </a:ext>
            </a:extLst>
          </xdr:cNvPr>
          <xdr:cNvCxnSpPr/>
        </xdr:nvCxnSpPr>
        <xdr:spPr>
          <a:xfrm flipH="1">
            <a:off x="8377238" y="76419075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4" name="Straight Connector 1303">
            <a:extLst>
              <a:ext uri="{FF2B5EF4-FFF2-40B4-BE49-F238E27FC236}">
                <a16:creationId xmlns:a16="http://schemas.microsoft.com/office/drawing/2014/main" id="{D207CF7B-3589-47BF-A2F2-95E9A3B3DE6A}"/>
              </a:ext>
            </a:extLst>
          </xdr:cNvPr>
          <xdr:cNvCxnSpPr/>
        </xdr:nvCxnSpPr>
        <xdr:spPr>
          <a:xfrm>
            <a:off x="8743949" y="76376210"/>
            <a:ext cx="0" cy="361950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5" name="Straight Connector 1304">
            <a:extLst>
              <a:ext uri="{FF2B5EF4-FFF2-40B4-BE49-F238E27FC236}">
                <a16:creationId xmlns:a16="http://schemas.microsoft.com/office/drawing/2014/main" id="{8C9CEFBB-9FE5-4F22-8B58-5BD73A822A53}"/>
              </a:ext>
            </a:extLst>
          </xdr:cNvPr>
          <xdr:cNvCxnSpPr/>
        </xdr:nvCxnSpPr>
        <xdr:spPr>
          <a:xfrm flipH="1">
            <a:off x="8701088" y="76419075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7" name="Straight Connector 1306">
            <a:extLst>
              <a:ext uri="{FF2B5EF4-FFF2-40B4-BE49-F238E27FC236}">
                <a16:creationId xmlns:a16="http://schemas.microsoft.com/office/drawing/2014/main" id="{B4184D5E-2322-8A83-CE84-91731FF90C69}"/>
              </a:ext>
            </a:extLst>
          </xdr:cNvPr>
          <xdr:cNvCxnSpPr/>
        </xdr:nvCxnSpPr>
        <xdr:spPr>
          <a:xfrm>
            <a:off x="7986713" y="77152500"/>
            <a:ext cx="49053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8" name="Straight Connector 1307">
            <a:extLst>
              <a:ext uri="{FF2B5EF4-FFF2-40B4-BE49-F238E27FC236}">
                <a16:creationId xmlns:a16="http://schemas.microsoft.com/office/drawing/2014/main" id="{258F0C5A-5B55-46BB-A5A1-5301A6E43B4B}"/>
              </a:ext>
            </a:extLst>
          </xdr:cNvPr>
          <xdr:cNvCxnSpPr/>
        </xdr:nvCxnSpPr>
        <xdr:spPr>
          <a:xfrm flipH="1">
            <a:off x="8377237" y="7711440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1" name="Straight Connector 1310">
            <a:extLst>
              <a:ext uri="{FF2B5EF4-FFF2-40B4-BE49-F238E27FC236}">
                <a16:creationId xmlns:a16="http://schemas.microsoft.com/office/drawing/2014/main" id="{3E6F2841-A86A-4992-9367-A6A337B49D68}"/>
              </a:ext>
            </a:extLst>
          </xdr:cNvPr>
          <xdr:cNvCxnSpPr/>
        </xdr:nvCxnSpPr>
        <xdr:spPr>
          <a:xfrm>
            <a:off x="7334250" y="77152500"/>
            <a:ext cx="523871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4" name="Straight Connector 1313">
            <a:extLst>
              <a:ext uri="{FF2B5EF4-FFF2-40B4-BE49-F238E27FC236}">
                <a16:creationId xmlns:a16="http://schemas.microsoft.com/office/drawing/2014/main" id="{FA6DA9D4-0928-4E00-BB49-C2FAF6E07014}"/>
              </a:ext>
            </a:extLst>
          </xdr:cNvPr>
          <xdr:cNvCxnSpPr/>
        </xdr:nvCxnSpPr>
        <xdr:spPr>
          <a:xfrm>
            <a:off x="6291263" y="77152500"/>
            <a:ext cx="89057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6" name="Straight Connector 1315">
            <a:extLst>
              <a:ext uri="{FF2B5EF4-FFF2-40B4-BE49-F238E27FC236}">
                <a16:creationId xmlns:a16="http://schemas.microsoft.com/office/drawing/2014/main" id="{0F391E0F-A354-4A88-9E1E-33FEC08DC139}"/>
              </a:ext>
            </a:extLst>
          </xdr:cNvPr>
          <xdr:cNvCxnSpPr/>
        </xdr:nvCxnSpPr>
        <xdr:spPr>
          <a:xfrm>
            <a:off x="7986724" y="78200250"/>
            <a:ext cx="49053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7" name="Straight Connector 1316">
            <a:extLst>
              <a:ext uri="{FF2B5EF4-FFF2-40B4-BE49-F238E27FC236}">
                <a16:creationId xmlns:a16="http://schemas.microsoft.com/office/drawing/2014/main" id="{559A7F1C-9FA8-4151-87E0-1F84E37F2A77}"/>
              </a:ext>
            </a:extLst>
          </xdr:cNvPr>
          <xdr:cNvCxnSpPr/>
        </xdr:nvCxnSpPr>
        <xdr:spPr>
          <a:xfrm flipH="1">
            <a:off x="8377248" y="7816215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8" name="Straight Connector 1317">
            <a:extLst>
              <a:ext uri="{FF2B5EF4-FFF2-40B4-BE49-F238E27FC236}">
                <a16:creationId xmlns:a16="http://schemas.microsoft.com/office/drawing/2014/main" id="{B6240B3E-8449-4376-8EC1-A83A78FD2AF4}"/>
              </a:ext>
            </a:extLst>
          </xdr:cNvPr>
          <xdr:cNvCxnSpPr/>
        </xdr:nvCxnSpPr>
        <xdr:spPr>
          <a:xfrm>
            <a:off x="6267450" y="78200250"/>
            <a:ext cx="1590682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0" name="Straight Connector 1319">
            <a:extLst>
              <a:ext uri="{FF2B5EF4-FFF2-40B4-BE49-F238E27FC236}">
                <a16:creationId xmlns:a16="http://schemas.microsoft.com/office/drawing/2014/main" id="{87961282-94E0-44AF-B8DE-57A0202E8370}"/>
              </a:ext>
            </a:extLst>
          </xdr:cNvPr>
          <xdr:cNvCxnSpPr/>
        </xdr:nvCxnSpPr>
        <xdr:spPr>
          <a:xfrm>
            <a:off x="7986726" y="79419451"/>
            <a:ext cx="49053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1" name="Straight Connector 1320">
            <a:extLst>
              <a:ext uri="{FF2B5EF4-FFF2-40B4-BE49-F238E27FC236}">
                <a16:creationId xmlns:a16="http://schemas.microsoft.com/office/drawing/2014/main" id="{0FEACD71-16E5-465B-A412-7D08F805DE3F}"/>
              </a:ext>
            </a:extLst>
          </xdr:cNvPr>
          <xdr:cNvCxnSpPr/>
        </xdr:nvCxnSpPr>
        <xdr:spPr>
          <a:xfrm flipH="1">
            <a:off x="8377250" y="79381351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2" name="Straight Connector 1321">
            <a:extLst>
              <a:ext uri="{FF2B5EF4-FFF2-40B4-BE49-F238E27FC236}">
                <a16:creationId xmlns:a16="http://schemas.microsoft.com/office/drawing/2014/main" id="{955EFF07-5650-4F67-BBE9-C4828B3913F9}"/>
              </a:ext>
            </a:extLst>
          </xdr:cNvPr>
          <xdr:cNvCxnSpPr/>
        </xdr:nvCxnSpPr>
        <xdr:spPr>
          <a:xfrm>
            <a:off x="7481888" y="79419451"/>
            <a:ext cx="37624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4" name="Straight Connector 1323">
            <a:extLst>
              <a:ext uri="{FF2B5EF4-FFF2-40B4-BE49-F238E27FC236}">
                <a16:creationId xmlns:a16="http://schemas.microsoft.com/office/drawing/2014/main" id="{B90575C0-42F7-40AF-81E3-B2C621B87E74}"/>
              </a:ext>
            </a:extLst>
          </xdr:cNvPr>
          <xdr:cNvCxnSpPr/>
        </xdr:nvCxnSpPr>
        <xdr:spPr>
          <a:xfrm>
            <a:off x="6110288" y="79419451"/>
            <a:ext cx="123825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8" name="Straight Connector 1327">
            <a:extLst>
              <a:ext uri="{FF2B5EF4-FFF2-40B4-BE49-F238E27FC236}">
                <a16:creationId xmlns:a16="http://schemas.microsoft.com/office/drawing/2014/main" id="{1FF031EF-4F26-49E2-8792-0A354ECCF953}"/>
              </a:ext>
            </a:extLst>
          </xdr:cNvPr>
          <xdr:cNvCxnSpPr/>
        </xdr:nvCxnSpPr>
        <xdr:spPr>
          <a:xfrm>
            <a:off x="7967672" y="79933800"/>
            <a:ext cx="8477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9" name="Straight Connector 1328">
            <a:extLst>
              <a:ext uri="{FF2B5EF4-FFF2-40B4-BE49-F238E27FC236}">
                <a16:creationId xmlns:a16="http://schemas.microsoft.com/office/drawing/2014/main" id="{9D6647F2-752C-4DD5-8088-0FD85A0EAE20}"/>
              </a:ext>
            </a:extLst>
          </xdr:cNvPr>
          <xdr:cNvCxnSpPr/>
        </xdr:nvCxnSpPr>
        <xdr:spPr>
          <a:xfrm flipH="1">
            <a:off x="8377247" y="7989570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0" name="Straight Connector 1329">
            <a:extLst>
              <a:ext uri="{FF2B5EF4-FFF2-40B4-BE49-F238E27FC236}">
                <a16:creationId xmlns:a16="http://schemas.microsoft.com/office/drawing/2014/main" id="{1DA1833C-9298-411A-B199-8263A9DDB609}"/>
              </a:ext>
            </a:extLst>
          </xdr:cNvPr>
          <xdr:cNvCxnSpPr/>
        </xdr:nvCxnSpPr>
        <xdr:spPr>
          <a:xfrm flipH="1">
            <a:off x="8701097" y="7989570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2" name="Straight Connector 1331">
            <a:extLst>
              <a:ext uri="{FF2B5EF4-FFF2-40B4-BE49-F238E27FC236}">
                <a16:creationId xmlns:a16="http://schemas.microsoft.com/office/drawing/2014/main" id="{2ECA2EDF-D571-4EC0-AB59-268AA608F6E5}"/>
              </a:ext>
            </a:extLst>
          </xdr:cNvPr>
          <xdr:cNvCxnSpPr/>
        </xdr:nvCxnSpPr>
        <xdr:spPr>
          <a:xfrm>
            <a:off x="6581775" y="80629126"/>
            <a:ext cx="190978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3" name="Straight Connector 1332">
            <a:extLst>
              <a:ext uri="{FF2B5EF4-FFF2-40B4-BE49-F238E27FC236}">
                <a16:creationId xmlns:a16="http://schemas.microsoft.com/office/drawing/2014/main" id="{8334D15E-7E09-40BA-9C84-911D324F68B6}"/>
              </a:ext>
            </a:extLst>
          </xdr:cNvPr>
          <xdr:cNvCxnSpPr/>
        </xdr:nvCxnSpPr>
        <xdr:spPr>
          <a:xfrm flipH="1">
            <a:off x="8377257" y="80591026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7" name="Straight Connector 1336">
            <a:extLst>
              <a:ext uri="{FF2B5EF4-FFF2-40B4-BE49-F238E27FC236}">
                <a16:creationId xmlns:a16="http://schemas.microsoft.com/office/drawing/2014/main" id="{A8A51AFD-3FF1-A030-05B5-469ECC15A03E}"/>
              </a:ext>
            </a:extLst>
          </xdr:cNvPr>
          <xdr:cNvCxnSpPr/>
        </xdr:nvCxnSpPr>
        <xdr:spPr>
          <a:xfrm>
            <a:off x="1347788" y="79976665"/>
            <a:ext cx="0" cy="114299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0" name="Straight Connector 1339">
            <a:extLst>
              <a:ext uri="{FF2B5EF4-FFF2-40B4-BE49-F238E27FC236}">
                <a16:creationId xmlns:a16="http://schemas.microsoft.com/office/drawing/2014/main" id="{CD45A225-155B-BFBD-C65F-BA706911BACC}"/>
              </a:ext>
            </a:extLst>
          </xdr:cNvPr>
          <xdr:cNvCxnSpPr/>
        </xdr:nvCxnSpPr>
        <xdr:spPr>
          <a:xfrm>
            <a:off x="1271587" y="81029181"/>
            <a:ext cx="673417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1" name="Straight Connector 1340">
            <a:extLst>
              <a:ext uri="{FF2B5EF4-FFF2-40B4-BE49-F238E27FC236}">
                <a16:creationId xmlns:a16="http://schemas.microsoft.com/office/drawing/2014/main" id="{220A1A23-579F-4E5A-BF1A-661207C47AC8}"/>
              </a:ext>
            </a:extLst>
          </xdr:cNvPr>
          <xdr:cNvCxnSpPr/>
        </xdr:nvCxnSpPr>
        <xdr:spPr>
          <a:xfrm flipH="1">
            <a:off x="1304924" y="80991073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3" name="Straight Connector 1342">
            <a:extLst>
              <a:ext uri="{FF2B5EF4-FFF2-40B4-BE49-F238E27FC236}">
                <a16:creationId xmlns:a16="http://schemas.microsoft.com/office/drawing/2014/main" id="{9F0F6311-2A8C-4BFA-9EE6-4677A574CBEC}"/>
              </a:ext>
            </a:extLst>
          </xdr:cNvPr>
          <xdr:cNvCxnSpPr/>
        </xdr:nvCxnSpPr>
        <xdr:spPr>
          <a:xfrm>
            <a:off x="2733675" y="80667225"/>
            <a:ext cx="0" cy="7334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4" name="Straight Connector 1343">
            <a:extLst>
              <a:ext uri="{FF2B5EF4-FFF2-40B4-BE49-F238E27FC236}">
                <a16:creationId xmlns:a16="http://schemas.microsoft.com/office/drawing/2014/main" id="{5ED73EAE-94C3-4E0B-BE10-59D45F2200EA}"/>
              </a:ext>
            </a:extLst>
          </xdr:cNvPr>
          <xdr:cNvCxnSpPr/>
        </xdr:nvCxnSpPr>
        <xdr:spPr>
          <a:xfrm flipH="1">
            <a:off x="2690811" y="80991076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6" name="Straight Connector 1345">
            <a:extLst>
              <a:ext uri="{FF2B5EF4-FFF2-40B4-BE49-F238E27FC236}">
                <a16:creationId xmlns:a16="http://schemas.microsoft.com/office/drawing/2014/main" id="{DEB6B4B4-F29F-4243-9A4C-B6E8C46411C0}"/>
              </a:ext>
            </a:extLst>
          </xdr:cNvPr>
          <xdr:cNvCxnSpPr/>
        </xdr:nvCxnSpPr>
        <xdr:spPr>
          <a:xfrm>
            <a:off x="3252787" y="80667229"/>
            <a:ext cx="0" cy="45244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7" name="Straight Connector 1346">
            <a:extLst>
              <a:ext uri="{FF2B5EF4-FFF2-40B4-BE49-F238E27FC236}">
                <a16:creationId xmlns:a16="http://schemas.microsoft.com/office/drawing/2014/main" id="{F483BC89-55D0-4AB2-9C7F-93AE0019A476}"/>
              </a:ext>
            </a:extLst>
          </xdr:cNvPr>
          <xdr:cNvCxnSpPr/>
        </xdr:nvCxnSpPr>
        <xdr:spPr>
          <a:xfrm flipH="1">
            <a:off x="3209923" y="8099108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8" name="Straight Connector 1347">
            <a:extLst>
              <a:ext uri="{FF2B5EF4-FFF2-40B4-BE49-F238E27FC236}">
                <a16:creationId xmlns:a16="http://schemas.microsoft.com/office/drawing/2014/main" id="{5EB92EC8-1919-4F0B-9445-D713D8EE4178}"/>
              </a:ext>
            </a:extLst>
          </xdr:cNvPr>
          <xdr:cNvCxnSpPr/>
        </xdr:nvCxnSpPr>
        <xdr:spPr>
          <a:xfrm>
            <a:off x="3771900" y="80667233"/>
            <a:ext cx="0" cy="71913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9" name="Straight Connector 1348">
            <a:extLst>
              <a:ext uri="{FF2B5EF4-FFF2-40B4-BE49-F238E27FC236}">
                <a16:creationId xmlns:a16="http://schemas.microsoft.com/office/drawing/2014/main" id="{F41191F8-B5E8-4603-A193-42FC8E93FEEE}"/>
              </a:ext>
            </a:extLst>
          </xdr:cNvPr>
          <xdr:cNvCxnSpPr/>
        </xdr:nvCxnSpPr>
        <xdr:spPr>
          <a:xfrm flipH="1">
            <a:off x="3729036" y="80991084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1" name="Straight Connector 1350">
            <a:extLst>
              <a:ext uri="{FF2B5EF4-FFF2-40B4-BE49-F238E27FC236}">
                <a16:creationId xmlns:a16="http://schemas.microsoft.com/office/drawing/2014/main" id="{D4F5F8CE-C95F-49F7-94AF-6B700F1DAFE5}"/>
              </a:ext>
            </a:extLst>
          </xdr:cNvPr>
          <xdr:cNvCxnSpPr/>
        </xdr:nvCxnSpPr>
        <xdr:spPr>
          <a:xfrm>
            <a:off x="5505450" y="80667229"/>
            <a:ext cx="0" cy="72389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2" name="Straight Connector 1351">
            <a:extLst>
              <a:ext uri="{FF2B5EF4-FFF2-40B4-BE49-F238E27FC236}">
                <a16:creationId xmlns:a16="http://schemas.microsoft.com/office/drawing/2014/main" id="{7B8ECF4B-9D16-4C19-BB9A-0F79198920DA}"/>
              </a:ext>
            </a:extLst>
          </xdr:cNvPr>
          <xdr:cNvCxnSpPr/>
        </xdr:nvCxnSpPr>
        <xdr:spPr>
          <a:xfrm flipH="1">
            <a:off x="5462586" y="8099108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3" name="Straight Connector 1352">
            <a:extLst>
              <a:ext uri="{FF2B5EF4-FFF2-40B4-BE49-F238E27FC236}">
                <a16:creationId xmlns:a16="http://schemas.microsoft.com/office/drawing/2014/main" id="{E5183606-9ECE-43B9-A185-07229CE6A9BE}"/>
              </a:ext>
            </a:extLst>
          </xdr:cNvPr>
          <xdr:cNvCxnSpPr/>
        </xdr:nvCxnSpPr>
        <xdr:spPr>
          <a:xfrm>
            <a:off x="6024562" y="80667233"/>
            <a:ext cx="0" cy="45244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4" name="Straight Connector 1353">
            <a:extLst>
              <a:ext uri="{FF2B5EF4-FFF2-40B4-BE49-F238E27FC236}">
                <a16:creationId xmlns:a16="http://schemas.microsoft.com/office/drawing/2014/main" id="{887B9E98-3706-471E-95E4-EEA052521661}"/>
              </a:ext>
            </a:extLst>
          </xdr:cNvPr>
          <xdr:cNvCxnSpPr/>
        </xdr:nvCxnSpPr>
        <xdr:spPr>
          <a:xfrm flipH="1">
            <a:off x="5981698" y="80991084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5" name="Straight Connector 1354">
            <a:extLst>
              <a:ext uri="{FF2B5EF4-FFF2-40B4-BE49-F238E27FC236}">
                <a16:creationId xmlns:a16="http://schemas.microsoft.com/office/drawing/2014/main" id="{8EFF21C4-7FE2-4A72-8F19-F7E020091192}"/>
              </a:ext>
            </a:extLst>
          </xdr:cNvPr>
          <xdr:cNvCxnSpPr/>
        </xdr:nvCxnSpPr>
        <xdr:spPr>
          <a:xfrm>
            <a:off x="6543675" y="80667237"/>
            <a:ext cx="0" cy="73817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6" name="Straight Connector 1355">
            <a:extLst>
              <a:ext uri="{FF2B5EF4-FFF2-40B4-BE49-F238E27FC236}">
                <a16:creationId xmlns:a16="http://schemas.microsoft.com/office/drawing/2014/main" id="{FC1C742E-84C0-4D3D-9B88-5C5A24643E4A}"/>
              </a:ext>
            </a:extLst>
          </xdr:cNvPr>
          <xdr:cNvCxnSpPr/>
        </xdr:nvCxnSpPr>
        <xdr:spPr>
          <a:xfrm flipH="1">
            <a:off x="6500811" y="80991088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7" name="Straight Connector 1356">
            <a:extLst>
              <a:ext uri="{FF2B5EF4-FFF2-40B4-BE49-F238E27FC236}">
                <a16:creationId xmlns:a16="http://schemas.microsoft.com/office/drawing/2014/main" id="{5866FAE3-77FF-44F3-B57C-AF98CE64CEA3}"/>
              </a:ext>
            </a:extLst>
          </xdr:cNvPr>
          <xdr:cNvCxnSpPr/>
        </xdr:nvCxnSpPr>
        <xdr:spPr>
          <a:xfrm>
            <a:off x="7934326" y="79976668"/>
            <a:ext cx="0" cy="114299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8" name="Straight Connector 1357">
            <a:extLst>
              <a:ext uri="{FF2B5EF4-FFF2-40B4-BE49-F238E27FC236}">
                <a16:creationId xmlns:a16="http://schemas.microsoft.com/office/drawing/2014/main" id="{022F4496-66B5-47DA-A02F-58529F006DC4}"/>
              </a:ext>
            </a:extLst>
          </xdr:cNvPr>
          <xdr:cNvCxnSpPr/>
        </xdr:nvCxnSpPr>
        <xdr:spPr>
          <a:xfrm flipH="1">
            <a:off x="7891462" y="80991076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2" name="Straight Connector 1361">
            <a:extLst>
              <a:ext uri="{FF2B5EF4-FFF2-40B4-BE49-F238E27FC236}">
                <a16:creationId xmlns:a16="http://schemas.microsoft.com/office/drawing/2014/main" id="{15C33A80-5868-4371-B7EA-D7306B54902E}"/>
              </a:ext>
            </a:extLst>
          </xdr:cNvPr>
          <xdr:cNvCxnSpPr/>
        </xdr:nvCxnSpPr>
        <xdr:spPr>
          <a:xfrm flipH="1">
            <a:off x="5462587" y="81276825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3" name="Straight Connector 1362">
            <a:extLst>
              <a:ext uri="{FF2B5EF4-FFF2-40B4-BE49-F238E27FC236}">
                <a16:creationId xmlns:a16="http://schemas.microsoft.com/office/drawing/2014/main" id="{4DDCA18C-2D7F-4DEA-A8F1-A4A64ED2BCA4}"/>
              </a:ext>
            </a:extLst>
          </xdr:cNvPr>
          <xdr:cNvCxnSpPr/>
        </xdr:nvCxnSpPr>
        <xdr:spPr>
          <a:xfrm flipH="1">
            <a:off x="6500812" y="81276833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5" name="Straight Connector 1364">
            <a:extLst>
              <a:ext uri="{FF2B5EF4-FFF2-40B4-BE49-F238E27FC236}">
                <a16:creationId xmlns:a16="http://schemas.microsoft.com/office/drawing/2014/main" id="{1AD06E9E-A777-49A1-9416-01EB6C628CB9}"/>
              </a:ext>
            </a:extLst>
          </xdr:cNvPr>
          <xdr:cNvCxnSpPr/>
        </xdr:nvCxnSpPr>
        <xdr:spPr>
          <a:xfrm>
            <a:off x="5434011" y="81314925"/>
            <a:ext cx="11906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6" name="Straight Connector 1365">
            <a:extLst>
              <a:ext uri="{FF2B5EF4-FFF2-40B4-BE49-F238E27FC236}">
                <a16:creationId xmlns:a16="http://schemas.microsoft.com/office/drawing/2014/main" id="{4943126E-4D5F-4439-8A4F-607633A06DE9}"/>
              </a:ext>
            </a:extLst>
          </xdr:cNvPr>
          <xdr:cNvCxnSpPr/>
        </xdr:nvCxnSpPr>
        <xdr:spPr>
          <a:xfrm flipH="1">
            <a:off x="2690817" y="81276829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7" name="Straight Connector 1366">
            <a:extLst>
              <a:ext uri="{FF2B5EF4-FFF2-40B4-BE49-F238E27FC236}">
                <a16:creationId xmlns:a16="http://schemas.microsoft.com/office/drawing/2014/main" id="{343B478F-2943-417F-9F0A-D9D7533647F9}"/>
              </a:ext>
            </a:extLst>
          </xdr:cNvPr>
          <xdr:cNvCxnSpPr/>
        </xdr:nvCxnSpPr>
        <xdr:spPr>
          <a:xfrm flipH="1">
            <a:off x="3729042" y="81276837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8" name="Straight Connector 1367">
            <a:extLst>
              <a:ext uri="{FF2B5EF4-FFF2-40B4-BE49-F238E27FC236}">
                <a16:creationId xmlns:a16="http://schemas.microsoft.com/office/drawing/2014/main" id="{460776CD-39AE-4EBD-A62B-6DF22EF88186}"/>
              </a:ext>
            </a:extLst>
          </xdr:cNvPr>
          <xdr:cNvCxnSpPr/>
        </xdr:nvCxnSpPr>
        <xdr:spPr>
          <a:xfrm>
            <a:off x="2662241" y="81314929"/>
            <a:ext cx="11906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7" name="Straight Connector 1376">
            <a:extLst>
              <a:ext uri="{FF2B5EF4-FFF2-40B4-BE49-F238E27FC236}">
                <a16:creationId xmlns:a16="http://schemas.microsoft.com/office/drawing/2014/main" id="{E0EB806F-3BE4-41CB-A44A-5D6631003FB0}"/>
              </a:ext>
            </a:extLst>
          </xdr:cNvPr>
          <xdr:cNvCxnSpPr/>
        </xdr:nvCxnSpPr>
        <xdr:spPr>
          <a:xfrm flipH="1">
            <a:off x="2347914" y="74699817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8" name="Straight Connector 1377">
            <a:extLst>
              <a:ext uri="{FF2B5EF4-FFF2-40B4-BE49-F238E27FC236}">
                <a16:creationId xmlns:a16="http://schemas.microsoft.com/office/drawing/2014/main" id="{82D88222-5C1A-47C1-9D0D-1D3F1E766F44}"/>
              </a:ext>
            </a:extLst>
          </xdr:cNvPr>
          <xdr:cNvCxnSpPr/>
        </xdr:nvCxnSpPr>
        <xdr:spPr>
          <a:xfrm flipH="1">
            <a:off x="3733800" y="74699814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0" name="Straight Connector 1379">
            <a:extLst>
              <a:ext uri="{FF2B5EF4-FFF2-40B4-BE49-F238E27FC236}">
                <a16:creationId xmlns:a16="http://schemas.microsoft.com/office/drawing/2014/main" id="{1A1BD3DC-3132-424C-9082-B7D19C89D2AE}"/>
              </a:ext>
            </a:extLst>
          </xdr:cNvPr>
          <xdr:cNvCxnSpPr/>
        </xdr:nvCxnSpPr>
        <xdr:spPr>
          <a:xfrm>
            <a:off x="5414962" y="74742676"/>
            <a:ext cx="15525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1" name="Straight Connector 1380">
            <a:extLst>
              <a:ext uri="{FF2B5EF4-FFF2-40B4-BE49-F238E27FC236}">
                <a16:creationId xmlns:a16="http://schemas.microsoft.com/office/drawing/2014/main" id="{CCF8140D-9062-4586-954B-0B18E59C2BA0}"/>
              </a:ext>
            </a:extLst>
          </xdr:cNvPr>
          <xdr:cNvCxnSpPr/>
        </xdr:nvCxnSpPr>
        <xdr:spPr>
          <a:xfrm flipH="1">
            <a:off x="5467351" y="74699818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2" name="Straight Connector 1381">
            <a:extLst>
              <a:ext uri="{FF2B5EF4-FFF2-40B4-BE49-F238E27FC236}">
                <a16:creationId xmlns:a16="http://schemas.microsoft.com/office/drawing/2014/main" id="{48DC9B91-D116-44A8-9CDB-B2B547B86A36}"/>
              </a:ext>
            </a:extLst>
          </xdr:cNvPr>
          <xdr:cNvCxnSpPr/>
        </xdr:nvCxnSpPr>
        <xdr:spPr>
          <a:xfrm flipH="1">
            <a:off x="6853237" y="74699815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5" name="Straight Connector 1384">
            <a:extLst>
              <a:ext uri="{FF2B5EF4-FFF2-40B4-BE49-F238E27FC236}">
                <a16:creationId xmlns:a16="http://schemas.microsoft.com/office/drawing/2014/main" id="{E43C9E09-2E32-ABEA-4714-A6F3822B74E4}"/>
              </a:ext>
            </a:extLst>
          </xdr:cNvPr>
          <xdr:cNvCxnSpPr/>
        </xdr:nvCxnSpPr>
        <xdr:spPr>
          <a:xfrm>
            <a:off x="557213" y="76461939"/>
            <a:ext cx="75724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7" name="Straight Connector 1386">
            <a:extLst>
              <a:ext uri="{FF2B5EF4-FFF2-40B4-BE49-F238E27FC236}">
                <a16:creationId xmlns:a16="http://schemas.microsoft.com/office/drawing/2014/main" id="{644E396A-FE0F-66FD-F109-043B546E8898}"/>
              </a:ext>
            </a:extLst>
          </xdr:cNvPr>
          <xdr:cNvCxnSpPr/>
        </xdr:nvCxnSpPr>
        <xdr:spPr>
          <a:xfrm>
            <a:off x="971549" y="75333225"/>
            <a:ext cx="0" cy="46767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8" name="Straight Connector 1387">
            <a:extLst>
              <a:ext uri="{FF2B5EF4-FFF2-40B4-BE49-F238E27FC236}">
                <a16:creationId xmlns:a16="http://schemas.microsoft.com/office/drawing/2014/main" id="{0B141005-2252-4B4D-BD21-96598DA73BAF}"/>
              </a:ext>
            </a:extLst>
          </xdr:cNvPr>
          <xdr:cNvCxnSpPr/>
        </xdr:nvCxnSpPr>
        <xdr:spPr>
          <a:xfrm flipH="1">
            <a:off x="928693" y="76423841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0" name="Straight Connector 1389">
            <a:extLst>
              <a:ext uri="{FF2B5EF4-FFF2-40B4-BE49-F238E27FC236}">
                <a16:creationId xmlns:a16="http://schemas.microsoft.com/office/drawing/2014/main" id="{9453A522-97EF-4BD6-8125-11F28041BC93}"/>
              </a:ext>
            </a:extLst>
          </xdr:cNvPr>
          <xdr:cNvCxnSpPr/>
        </xdr:nvCxnSpPr>
        <xdr:spPr>
          <a:xfrm>
            <a:off x="647698" y="76385738"/>
            <a:ext cx="0" cy="36195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1" name="Straight Connector 1390">
            <a:extLst>
              <a:ext uri="{FF2B5EF4-FFF2-40B4-BE49-F238E27FC236}">
                <a16:creationId xmlns:a16="http://schemas.microsoft.com/office/drawing/2014/main" id="{7230037D-2830-425C-9797-22B8469CDF12}"/>
              </a:ext>
            </a:extLst>
          </xdr:cNvPr>
          <xdr:cNvCxnSpPr/>
        </xdr:nvCxnSpPr>
        <xdr:spPr>
          <a:xfrm flipH="1">
            <a:off x="604842" y="76423841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2" name="Straight Connector 1391">
            <a:extLst>
              <a:ext uri="{FF2B5EF4-FFF2-40B4-BE49-F238E27FC236}">
                <a16:creationId xmlns:a16="http://schemas.microsoft.com/office/drawing/2014/main" id="{A76E5F24-45B7-486F-830D-47844E652017}"/>
              </a:ext>
            </a:extLst>
          </xdr:cNvPr>
          <xdr:cNvCxnSpPr/>
        </xdr:nvCxnSpPr>
        <xdr:spPr>
          <a:xfrm>
            <a:off x="881039" y="77504921"/>
            <a:ext cx="43817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3" name="Straight Connector 1392">
            <a:extLst>
              <a:ext uri="{FF2B5EF4-FFF2-40B4-BE49-F238E27FC236}">
                <a16:creationId xmlns:a16="http://schemas.microsoft.com/office/drawing/2014/main" id="{A0999639-2876-4BD9-A4ED-2E700819D411}"/>
              </a:ext>
            </a:extLst>
          </xdr:cNvPr>
          <xdr:cNvCxnSpPr/>
        </xdr:nvCxnSpPr>
        <xdr:spPr>
          <a:xfrm flipH="1">
            <a:off x="928668" y="77466823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6" name="Straight Connector 1395">
            <a:extLst>
              <a:ext uri="{FF2B5EF4-FFF2-40B4-BE49-F238E27FC236}">
                <a16:creationId xmlns:a16="http://schemas.microsoft.com/office/drawing/2014/main" id="{BA857B9E-66BA-468C-A907-4DF4EA2D6600}"/>
              </a:ext>
            </a:extLst>
          </xdr:cNvPr>
          <xdr:cNvCxnSpPr/>
        </xdr:nvCxnSpPr>
        <xdr:spPr>
          <a:xfrm>
            <a:off x="1409680" y="77504922"/>
            <a:ext cx="90489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8" name="Straight Connector 1397">
            <a:extLst>
              <a:ext uri="{FF2B5EF4-FFF2-40B4-BE49-F238E27FC236}">
                <a16:creationId xmlns:a16="http://schemas.microsoft.com/office/drawing/2014/main" id="{6D155F19-5F54-4660-A211-168B2436FC48}"/>
              </a:ext>
            </a:extLst>
          </xdr:cNvPr>
          <xdr:cNvCxnSpPr/>
        </xdr:nvCxnSpPr>
        <xdr:spPr>
          <a:xfrm>
            <a:off x="2519345" y="77504922"/>
            <a:ext cx="138590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0" name="Straight Connector 1399">
            <a:extLst>
              <a:ext uri="{FF2B5EF4-FFF2-40B4-BE49-F238E27FC236}">
                <a16:creationId xmlns:a16="http://schemas.microsoft.com/office/drawing/2014/main" id="{4419FD44-2DA4-4393-8D55-208A33AE7AC6}"/>
              </a:ext>
            </a:extLst>
          </xdr:cNvPr>
          <xdr:cNvCxnSpPr/>
        </xdr:nvCxnSpPr>
        <xdr:spPr>
          <a:xfrm>
            <a:off x="881029" y="78890807"/>
            <a:ext cx="43817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1" name="Straight Connector 1400">
            <a:extLst>
              <a:ext uri="{FF2B5EF4-FFF2-40B4-BE49-F238E27FC236}">
                <a16:creationId xmlns:a16="http://schemas.microsoft.com/office/drawing/2014/main" id="{55E678A6-47D0-4B10-884A-6C8839753631}"/>
              </a:ext>
            </a:extLst>
          </xdr:cNvPr>
          <xdr:cNvCxnSpPr/>
        </xdr:nvCxnSpPr>
        <xdr:spPr>
          <a:xfrm flipH="1">
            <a:off x="928658" y="78852709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2" name="Straight Connector 1401">
            <a:extLst>
              <a:ext uri="{FF2B5EF4-FFF2-40B4-BE49-F238E27FC236}">
                <a16:creationId xmlns:a16="http://schemas.microsoft.com/office/drawing/2014/main" id="{4B2A0300-7630-40CB-AD1C-6D4E2D95CA22}"/>
              </a:ext>
            </a:extLst>
          </xdr:cNvPr>
          <xdr:cNvCxnSpPr/>
        </xdr:nvCxnSpPr>
        <xdr:spPr>
          <a:xfrm>
            <a:off x="1409670" y="78890808"/>
            <a:ext cx="90489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3" name="Straight Connector 1402">
            <a:extLst>
              <a:ext uri="{FF2B5EF4-FFF2-40B4-BE49-F238E27FC236}">
                <a16:creationId xmlns:a16="http://schemas.microsoft.com/office/drawing/2014/main" id="{D943B76C-7F3C-46F5-91A0-AF9802A0CC31}"/>
              </a:ext>
            </a:extLst>
          </xdr:cNvPr>
          <xdr:cNvCxnSpPr/>
        </xdr:nvCxnSpPr>
        <xdr:spPr>
          <a:xfrm>
            <a:off x="2519335" y="78890808"/>
            <a:ext cx="138590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4" name="Straight Connector 1403">
            <a:extLst>
              <a:ext uri="{FF2B5EF4-FFF2-40B4-BE49-F238E27FC236}">
                <a16:creationId xmlns:a16="http://schemas.microsoft.com/office/drawing/2014/main" id="{4D7E86F9-0C92-4781-9457-02F7BBF78EA0}"/>
              </a:ext>
            </a:extLst>
          </xdr:cNvPr>
          <xdr:cNvCxnSpPr/>
        </xdr:nvCxnSpPr>
        <xdr:spPr>
          <a:xfrm>
            <a:off x="552440" y="79933798"/>
            <a:ext cx="75724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5" name="Straight Connector 1404">
            <a:extLst>
              <a:ext uri="{FF2B5EF4-FFF2-40B4-BE49-F238E27FC236}">
                <a16:creationId xmlns:a16="http://schemas.microsoft.com/office/drawing/2014/main" id="{ECD638CC-05E4-4A95-8630-0E45692878AF}"/>
              </a:ext>
            </a:extLst>
          </xdr:cNvPr>
          <xdr:cNvCxnSpPr/>
        </xdr:nvCxnSpPr>
        <xdr:spPr>
          <a:xfrm flipH="1">
            <a:off x="923920" y="7989570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6" name="Straight Connector 1405">
            <a:extLst>
              <a:ext uri="{FF2B5EF4-FFF2-40B4-BE49-F238E27FC236}">
                <a16:creationId xmlns:a16="http://schemas.microsoft.com/office/drawing/2014/main" id="{4CA4BD33-6DD3-4018-AB90-D15D346256BA}"/>
              </a:ext>
            </a:extLst>
          </xdr:cNvPr>
          <xdr:cNvCxnSpPr/>
        </xdr:nvCxnSpPr>
        <xdr:spPr>
          <a:xfrm flipH="1">
            <a:off x="600069" y="7989570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0" name="Straight Connector 1409">
            <a:extLst>
              <a:ext uri="{FF2B5EF4-FFF2-40B4-BE49-F238E27FC236}">
                <a16:creationId xmlns:a16="http://schemas.microsoft.com/office/drawing/2014/main" id="{0B978F86-25E0-2EAC-85FD-9B94A871E4AE}"/>
              </a:ext>
            </a:extLst>
          </xdr:cNvPr>
          <xdr:cNvCxnSpPr/>
        </xdr:nvCxnSpPr>
        <xdr:spPr>
          <a:xfrm>
            <a:off x="3948114" y="75942825"/>
            <a:ext cx="0" cy="4762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2" name="Straight Connector 1411">
            <a:extLst>
              <a:ext uri="{FF2B5EF4-FFF2-40B4-BE49-F238E27FC236}">
                <a16:creationId xmlns:a16="http://schemas.microsoft.com/office/drawing/2014/main" id="{CD4C0917-6B80-213C-91C9-048B8043DD9F}"/>
              </a:ext>
            </a:extLst>
          </xdr:cNvPr>
          <xdr:cNvCxnSpPr/>
        </xdr:nvCxnSpPr>
        <xdr:spPr>
          <a:xfrm>
            <a:off x="3895726" y="76028540"/>
            <a:ext cx="148589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6" name="Straight Connector 1415">
            <a:extLst>
              <a:ext uri="{FF2B5EF4-FFF2-40B4-BE49-F238E27FC236}">
                <a16:creationId xmlns:a16="http://schemas.microsoft.com/office/drawing/2014/main" id="{93226B22-1647-4899-9501-A7A11B06EDBB}"/>
              </a:ext>
            </a:extLst>
          </xdr:cNvPr>
          <xdr:cNvCxnSpPr/>
        </xdr:nvCxnSpPr>
        <xdr:spPr>
          <a:xfrm flipH="1">
            <a:off x="3905250" y="75990449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8" name="Straight Connector 1417">
            <a:extLst>
              <a:ext uri="{FF2B5EF4-FFF2-40B4-BE49-F238E27FC236}">
                <a16:creationId xmlns:a16="http://schemas.microsoft.com/office/drawing/2014/main" id="{E4FD8221-4A94-3C4F-E6EB-3D3FDF32DCAD}"/>
              </a:ext>
            </a:extLst>
          </xdr:cNvPr>
          <xdr:cNvCxnSpPr/>
        </xdr:nvCxnSpPr>
        <xdr:spPr>
          <a:xfrm>
            <a:off x="3948114" y="76476225"/>
            <a:ext cx="0" cy="985842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0" name="Straight Connector 1419">
            <a:extLst>
              <a:ext uri="{FF2B5EF4-FFF2-40B4-BE49-F238E27FC236}">
                <a16:creationId xmlns:a16="http://schemas.microsoft.com/office/drawing/2014/main" id="{01ECF8E5-A313-41C9-97CE-C2079AD12CC4}"/>
              </a:ext>
            </a:extLst>
          </xdr:cNvPr>
          <xdr:cNvCxnSpPr/>
        </xdr:nvCxnSpPr>
        <xdr:spPr>
          <a:xfrm>
            <a:off x="5334001" y="75942826"/>
            <a:ext cx="0" cy="4762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1" name="Straight Connector 1420">
            <a:extLst>
              <a:ext uri="{FF2B5EF4-FFF2-40B4-BE49-F238E27FC236}">
                <a16:creationId xmlns:a16="http://schemas.microsoft.com/office/drawing/2014/main" id="{5EDD7037-EFB1-48F6-8A4F-D33DA45F009D}"/>
              </a:ext>
            </a:extLst>
          </xdr:cNvPr>
          <xdr:cNvCxnSpPr/>
        </xdr:nvCxnSpPr>
        <xdr:spPr>
          <a:xfrm flipH="1">
            <a:off x="5291137" y="7599045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2" name="Straight Connector 1421">
            <a:extLst>
              <a:ext uri="{FF2B5EF4-FFF2-40B4-BE49-F238E27FC236}">
                <a16:creationId xmlns:a16="http://schemas.microsoft.com/office/drawing/2014/main" id="{7A0C84DF-7D7A-4C3C-9C39-97775E44523B}"/>
              </a:ext>
            </a:extLst>
          </xdr:cNvPr>
          <xdr:cNvCxnSpPr/>
        </xdr:nvCxnSpPr>
        <xdr:spPr>
          <a:xfrm>
            <a:off x="5334001" y="76476226"/>
            <a:ext cx="0" cy="985842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5" name="Straight Connector 1424">
            <a:extLst>
              <a:ext uri="{FF2B5EF4-FFF2-40B4-BE49-F238E27FC236}">
                <a16:creationId xmlns:a16="http://schemas.microsoft.com/office/drawing/2014/main" id="{E16FE051-666F-8105-75F0-A869E9CDCEB3}"/>
              </a:ext>
            </a:extLst>
          </xdr:cNvPr>
          <xdr:cNvCxnSpPr/>
        </xdr:nvCxnSpPr>
        <xdr:spPr>
          <a:xfrm>
            <a:off x="885825" y="77157266"/>
            <a:ext cx="40481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8" name="Straight Connector 1427">
            <a:extLst>
              <a:ext uri="{FF2B5EF4-FFF2-40B4-BE49-F238E27FC236}">
                <a16:creationId xmlns:a16="http://schemas.microsoft.com/office/drawing/2014/main" id="{815281D0-489D-43A4-B0D2-10C643E3B9EB}"/>
              </a:ext>
            </a:extLst>
          </xdr:cNvPr>
          <xdr:cNvCxnSpPr/>
        </xdr:nvCxnSpPr>
        <xdr:spPr>
          <a:xfrm flipH="1">
            <a:off x="928688" y="77119164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9" name="Straight Connector 1428">
            <a:extLst>
              <a:ext uri="{FF2B5EF4-FFF2-40B4-BE49-F238E27FC236}">
                <a16:creationId xmlns:a16="http://schemas.microsoft.com/office/drawing/2014/main" id="{54F97EC6-CA9E-45E9-B877-9640C7AC5A65}"/>
              </a:ext>
            </a:extLst>
          </xdr:cNvPr>
          <xdr:cNvCxnSpPr/>
        </xdr:nvCxnSpPr>
        <xdr:spPr>
          <a:xfrm>
            <a:off x="2143123" y="77157263"/>
            <a:ext cx="90489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0" name="Straight Connector 1429">
            <a:extLst>
              <a:ext uri="{FF2B5EF4-FFF2-40B4-BE49-F238E27FC236}">
                <a16:creationId xmlns:a16="http://schemas.microsoft.com/office/drawing/2014/main" id="{E9A6FD11-A0AE-4605-B8A0-B537DF81A08F}"/>
              </a:ext>
            </a:extLst>
          </xdr:cNvPr>
          <xdr:cNvCxnSpPr/>
        </xdr:nvCxnSpPr>
        <xdr:spPr>
          <a:xfrm>
            <a:off x="1400175" y="77157263"/>
            <a:ext cx="55245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2" name="Straight Connector 1431">
            <a:extLst>
              <a:ext uri="{FF2B5EF4-FFF2-40B4-BE49-F238E27FC236}">
                <a16:creationId xmlns:a16="http://schemas.microsoft.com/office/drawing/2014/main" id="{00497DF4-D0D9-4576-861C-1E77D58E1625}"/>
              </a:ext>
            </a:extLst>
          </xdr:cNvPr>
          <xdr:cNvCxnSpPr/>
        </xdr:nvCxnSpPr>
        <xdr:spPr>
          <a:xfrm>
            <a:off x="885819" y="79414690"/>
            <a:ext cx="40481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3" name="Straight Connector 1432">
            <a:extLst>
              <a:ext uri="{FF2B5EF4-FFF2-40B4-BE49-F238E27FC236}">
                <a16:creationId xmlns:a16="http://schemas.microsoft.com/office/drawing/2014/main" id="{80949852-D5FE-406B-8F00-263036BEF38A}"/>
              </a:ext>
            </a:extLst>
          </xdr:cNvPr>
          <xdr:cNvCxnSpPr/>
        </xdr:nvCxnSpPr>
        <xdr:spPr>
          <a:xfrm flipH="1">
            <a:off x="928682" y="79376588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4" name="Straight Connector 1433">
            <a:extLst>
              <a:ext uri="{FF2B5EF4-FFF2-40B4-BE49-F238E27FC236}">
                <a16:creationId xmlns:a16="http://schemas.microsoft.com/office/drawing/2014/main" id="{E7FE033B-C0F9-4E99-BB50-795380E558A0}"/>
              </a:ext>
            </a:extLst>
          </xdr:cNvPr>
          <xdr:cNvCxnSpPr/>
        </xdr:nvCxnSpPr>
        <xdr:spPr>
          <a:xfrm>
            <a:off x="1938338" y="79414687"/>
            <a:ext cx="125730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5" name="Straight Connector 1434">
            <a:extLst>
              <a:ext uri="{FF2B5EF4-FFF2-40B4-BE49-F238E27FC236}">
                <a16:creationId xmlns:a16="http://schemas.microsoft.com/office/drawing/2014/main" id="{77B1D4B5-2CE2-4875-AB77-2E7E309AE340}"/>
              </a:ext>
            </a:extLst>
          </xdr:cNvPr>
          <xdr:cNvCxnSpPr/>
        </xdr:nvCxnSpPr>
        <xdr:spPr>
          <a:xfrm>
            <a:off x="1400169" y="79414687"/>
            <a:ext cx="371481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1" name="Straight Connector 1440">
            <a:extLst>
              <a:ext uri="{FF2B5EF4-FFF2-40B4-BE49-F238E27FC236}">
                <a16:creationId xmlns:a16="http://schemas.microsoft.com/office/drawing/2014/main" id="{38127515-9349-457C-BD3B-71C609E4ED27}"/>
              </a:ext>
            </a:extLst>
          </xdr:cNvPr>
          <xdr:cNvCxnSpPr/>
        </xdr:nvCxnSpPr>
        <xdr:spPr>
          <a:xfrm>
            <a:off x="1257300" y="74456926"/>
            <a:ext cx="674846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2" name="Straight Connector 1441">
            <a:extLst>
              <a:ext uri="{FF2B5EF4-FFF2-40B4-BE49-F238E27FC236}">
                <a16:creationId xmlns:a16="http://schemas.microsoft.com/office/drawing/2014/main" id="{22235E92-3386-41FF-A0C7-5923423CF7FF}"/>
              </a:ext>
            </a:extLst>
          </xdr:cNvPr>
          <xdr:cNvCxnSpPr/>
        </xdr:nvCxnSpPr>
        <xdr:spPr>
          <a:xfrm flipH="1">
            <a:off x="1304922" y="74418825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3" name="Straight Connector 1442">
            <a:extLst>
              <a:ext uri="{FF2B5EF4-FFF2-40B4-BE49-F238E27FC236}">
                <a16:creationId xmlns:a16="http://schemas.microsoft.com/office/drawing/2014/main" id="{A7AA42D3-B17E-484A-8B81-1C4A00639E73}"/>
              </a:ext>
            </a:extLst>
          </xdr:cNvPr>
          <xdr:cNvCxnSpPr/>
        </xdr:nvCxnSpPr>
        <xdr:spPr>
          <a:xfrm flipH="1">
            <a:off x="7891462" y="74418826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6" name="Straight Connector 1445">
            <a:extLst>
              <a:ext uri="{FF2B5EF4-FFF2-40B4-BE49-F238E27FC236}">
                <a16:creationId xmlns:a16="http://schemas.microsoft.com/office/drawing/2014/main" id="{0059B71B-FAB1-447D-B864-49EC86485830}"/>
              </a:ext>
            </a:extLst>
          </xdr:cNvPr>
          <xdr:cNvCxnSpPr/>
        </xdr:nvCxnSpPr>
        <xdr:spPr>
          <a:xfrm>
            <a:off x="881056" y="75418949"/>
            <a:ext cx="41434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7" name="Straight Connector 1446">
            <a:extLst>
              <a:ext uri="{FF2B5EF4-FFF2-40B4-BE49-F238E27FC236}">
                <a16:creationId xmlns:a16="http://schemas.microsoft.com/office/drawing/2014/main" id="{655386EA-00DF-4F29-955D-167B02C9AB5B}"/>
              </a:ext>
            </a:extLst>
          </xdr:cNvPr>
          <xdr:cNvCxnSpPr/>
        </xdr:nvCxnSpPr>
        <xdr:spPr>
          <a:xfrm flipH="1">
            <a:off x="928685" y="75380851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9" name="Straight Connector 1448">
            <a:extLst>
              <a:ext uri="{FF2B5EF4-FFF2-40B4-BE49-F238E27FC236}">
                <a16:creationId xmlns:a16="http://schemas.microsoft.com/office/drawing/2014/main" id="{E5356815-E8E6-4C53-B48B-52CB81CED3B7}"/>
              </a:ext>
            </a:extLst>
          </xdr:cNvPr>
          <xdr:cNvCxnSpPr/>
        </xdr:nvCxnSpPr>
        <xdr:spPr>
          <a:xfrm>
            <a:off x="1404936" y="75418950"/>
            <a:ext cx="95250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2" name="Straight Connector 1451">
            <a:extLst>
              <a:ext uri="{FF2B5EF4-FFF2-40B4-BE49-F238E27FC236}">
                <a16:creationId xmlns:a16="http://schemas.microsoft.com/office/drawing/2014/main" id="{A7C26F0B-836A-D445-3708-C113108B2AA6}"/>
              </a:ext>
            </a:extLst>
          </xdr:cNvPr>
          <xdr:cNvCxnSpPr/>
        </xdr:nvCxnSpPr>
        <xdr:spPr>
          <a:xfrm flipH="1">
            <a:off x="3000375" y="77885925"/>
            <a:ext cx="100488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4" name="Straight Connector 1453">
            <a:extLst>
              <a:ext uri="{FF2B5EF4-FFF2-40B4-BE49-F238E27FC236}">
                <a16:creationId xmlns:a16="http://schemas.microsoft.com/office/drawing/2014/main" id="{255B9BCD-6D08-BD63-4595-D21B420A48CB}"/>
              </a:ext>
            </a:extLst>
          </xdr:cNvPr>
          <xdr:cNvCxnSpPr/>
        </xdr:nvCxnSpPr>
        <xdr:spPr>
          <a:xfrm>
            <a:off x="3081338" y="77814487"/>
            <a:ext cx="0" cy="3381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5" name="Straight Connector 1454">
            <a:extLst>
              <a:ext uri="{FF2B5EF4-FFF2-40B4-BE49-F238E27FC236}">
                <a16:creationId xmlns:a16="http://schemas.microsoft.com/office/drawing/2014/main" id="{B1250286-9C87-4CE7-93C0-412B589362AC}"/>
              </a:ext>
            </a:extLst>
          </xdr:cNvPr>
          <xdr:cNvCxnSpPr/>
        </xdr:nvCxnSpPr>
        <xdr:spPr>
          <a:xfrm flipH="1">
            <a:off x="3038474" y="77847826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6" name="Straight Connector 1455">
            <a:extLst>
              <a:ext uri="{FF2B5EF4-FFF2-40B4-BE49-F238E27FC236}">
                <a16:creationId xmlns:a16="http://schemas.microsoft.com/office/drawing/2014/main" id="{161B26F4-FA66-40A8-A0C3-B4B52BC88F39}"/>
              </a:ext>
            </a:extLst>
          </xdr:cNvPr>
          <xdr:cNvCxnSpPr/>
        </xdr:nvCxnSpPr>
        <xdr:spPr>
          <a:xfrm flipH="1">
            <a:off x="3900486" y="77847826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7" name="Straight Connector 1456">
            <a:extLst>
              <a:ext uri="{FF2B5EF4-FFF2-40B4-BE49-F238E27FC236}">
                <a16:creationId xmlns:a16="http://schemas.microsoft.com/office/drawing/2014/main" id="{A98CC173-6BF9-40B1-A9C0-1B0BCDCE2778}"/>
              </a:ext>
            </a:extLst>
          </xdr:cNvPr>
          <xdr:cNvCxnSpPr/>
        </xdr:nvCxnSpPr>
        <xdr:spPr>
          <a:xfrm flipH="1">
            <a:off x="5272075" y="77885922"/>
            <a:ext cx="100488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8" name="Straight Connector 1457">
            <a:extLst>
              <a:ext uri="{FF2B5EF4-FFF2-40B4-BE49-F238E27FC236}">
                <a16:creationId xmlns:a16="http://schemas.microsoft.com/office/drawing/2014/main" id="{64EC86B6-CC69-42F0-91A4-B7B353651134}"/>
              </a:ext>
            </a:extLst>
          </xdr:cNvPr>
          <xdr:cNvCxnSpPr/>
        </xdr:nvCxnSpPr>
        <xdr:spPr>
          <a:xfrm>
            <a:off x="6200775" y="77814484"/>
            <a:ext cx="0" cy="3381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9" name="Straight Connector 1458">
            <a:extLst>
              <a:ext uri="{FF2B5EF4-FFF2-40B4-BE49-F238E27FC236}">
                <a16:creationId xmlns:a16="http://schemas.microsoft.com/office/drawing/2014/main" id="{E1265E32-66B9-4572-9626-01E8782F7C79}"/>
              </a:ext>
            </a:extLst>
          </xdr:cNvPr>
          <xdr:cNvCxnSpPr/>
        </xdr:nvCxnSpPr>
        <xdr:spPr>
          <a:xfrm flipH="1">
            <a:off x="6157911" y="77847823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60" name="Straight Connector 1459">
            <a:extLst>
              <a:ext uri="{FF2B5EF4-FFF2-40B4-BE49-F238E27FC236}">
                <a16:creationId xmlns:a16="http://schemas.microsoft.com/office/drawing/2014/main" id="{52F87FBD-8FDC-4CDA-A1D3-FDB81974C3F8}"/>
              </a:ext>
            </a:extLst>
          </xdr:cNvPr>
          <xdr:cNvCxnSpPr/>
        </xdr:nvCxnSpPr>
        <xdr:spPr>
          <a:xfrm flipH="1">
            <a:off x="5291136" y="77847823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469" name="Group 1468">
            <a:extLst>
              <a:ext uri="{FF2B5EF4-FFF2-40B4-BE49-F238E27FC236}">
                <a16:creationId xmlns:a16="http://schemas.microsoft.com/office/drawing/2014/main" id="{DABD7555-7A3A-4A70-994A-0FE0B549E9F1}"/>
              </a:ext>
            </a:extLst>
          </xdr:cNvPr>
          <xdr:cNvGrpSpPr/>
        </xdr:nvGrpSpPr>
        <xdr:grpSpPr>
          <a:xfrm>
            <a:off x="923925" y="80076675"/>
            <a:ext cx="319088" cy="290512"/>
            <a:chOff x="4819650" y="10625138"/>
            <a:chExt cx="319088" cy="290512"/>
          </a:xfrm>
        </xdr:grpSpPr>
        <xdr:sp macro="" textlink="">
          <xdr:nvSpPr>
            <xdr:cNvPr id="1470" name="Oval 1469">
              <a:extLst>
                <a:ext uri="{FF2B5EF4-FFF2-40B4-BE49-F238E27FC236}">
                  <a16:creationId xmlns:a16="http://schemas.microsoft.com/office/drawing/2014/main" id="{D2151B62-CFC4-032A-7B7A-8890A05055E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471" name="Straight Connector 1470">
              <a:extLst>
                <a:ext uri="{FF2B5EF4-FFF2-40B4-BE49-F238E27FC236}">
                  <a16:creationId xmlns:a16="http://schemas.microsoft.com/office/drawing/2014/main" id="{6CB3C089-B765-6BB5-257F-691863B868F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72" name="Straight Connector 1471">
              <a:extLst>
                <a:ext uri="{FF2B5EF4-FFF2-40B4-BE49-F238E27FC236}">
                  <a16:creationId xmlns:a16="http://schemas.microsoft.com/office/drawing/2014/main" id="{3CE8CDCB-7468-7E25-7897-48EEAADB3132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473" name="Group 1472">
            <a:extLst>
              <a:ext uri="{FF2B5EF4-FFF2-40B4-BE49-F238E27FC236}">
                <a16:creationId xmlns:a16="http://schemas.microsoft.com/office/drawing/2014/main" id="{96DFF531-25F2-4D88-95BD-263A8470E889}"/>
              </a:ext>
            </a:extLst>
          </xdr:cNvPr>
          <xdr:cNvGrpSpPr/>
        </xdr:nvGrpSpPr>
        <xdr:grpSpPr>
          <a:xfrm>
            <a:off x="1952625" y="75228450"/>
            <a:ext cx="319088" cy="290512"/>
            <a:chOff x="4819650" y="10625138"/>
            <a:chExt cx="319088" cy="290512"/>
          </a:xfrm>
        </xdr:grpSpPr>
        <xdr:sp macro="" textlink="">
          <xdr:nvSpPr>
            <xdr:cNvPr id="1474" name="Oval 1473">
              <a:extLst>
                <a:ext uri="{FF2B5EF4-FFF2-40B4-BE49-F238E27FC236}">
                  <a16:creationId xmlns:a16="http://schemas.microsoft.com/office/drawing/2014/main" id="{308308CB-8FB6-662C-4464-A3F8572DA9F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475" name="Straight Connector 1474">
              <a:extLst>
                <a:ext uri="{FF2B5EF4-FFF2-40B4-BE49-F238E27FC236}">
                  <a16:creationId xmlns:a16="http://schemas.microsoft.com/office/drawing/2014/main" id="{0D2B301B-DCF4-A8FC-871E-B2221299ED11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76" name="Straight Connector 1475">
              <a:extLst>
                <a:ext uri="{FF2B5EF4-FFF2-40B4-BE49-F238E27FC236}">
                  <a16:creationId xmlns:a16="http://schemas.microsoft.com/office/drawing/2014/main" id="{53743A39-95EA-6226-407B-795CD331D5B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477" name="Group 1476">
            <a:extLst>
              <a:ext uri="{FF2B5EF4-FFF2-40B4-BE49-F238E27FC236}">
                <a16:creationId xmlns:a16="http://schemas.microsoft.com/office/drawing/2014/main" id="{AC94D626-F129-44D3-A930-2835A2F56F04}"/>
              </a:ext>
            </a:extLst>
          </xdr:cNvPr>
          <xdr:cNvGrpSpPr/>
        </xdr:nvGrpSpPr>
        <xdr:grpSpPr>
          <a:xfrm>
            <a:off x="1971675" y="76123800"/>
            <a:ext cx="319088" cy="290512"/>
            <a:chOff x="4819650" y="10625138"/>
            <a:chExt cx="319088" cy="290512"/>
          </a:xfrm>
        </xdr:grpSpPr>
        <xdr:sp macro="" textlink="">
          <xdr:nvSpPr>
            <xdr:cNvPr id="1478" name="Oval 1477">
              <a:extLst>
                <a:ext uri="{FF2B5EF4-FFF2-40B4-BE49-F238E27FC236}">
                  <a16:creationId xmlns:a16="http://schemas.microsoft.com/office/drawing/2014/main" id="{F8671DC2-29BD-EAE0-9C8E-8D7AA3E17FC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479" name="Straight Connector 1478">
              <a:extLst>
                <a:ext uri="{FF2B5EF4-FFF2-40B4-BE49-F238E27FC236}">
                  <a16:creationId xmlns:a16="http://schemas.microsoft.com/office/drawing/2014/main" id="{765C7917-80A5-F648-8AC6-51B18E5951E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80" name="Straight Connector 1479">
              <a:extLst>
                <a:ext uri="{FF2B5EF4-FFF2-40B4-BE49-F238E27FC236}">
                  <a16:creationId xmlns:a16="http://schemas.microsoft.com/office/drawing/2014/main" id="{92C9110A-3A46-C81B-CC90-B4ABD04A90D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481" name="Group 1480">
            <a:extLst>
              <a:ext uri="{FF2B5EF4-FFF2-40B4-BE49-F238E27FC236}">
                <a16:creationId xmlns:a16="http://schemas.microsoft.com/office/drawing/2014/main" id="{95CEB7FB-8085-4751-A180-F90E9A958127}"/>
              </a:ext>
            </a:extLst>
          </xdr:cNvPr>
          <xdr:cNvGrpSpPr/>
        </xdr:nvGrpSpPr>
        <xdr:grpSpPr>
          <a:xfrm>
            <a:off x="1028700" y="76142850"/>
            <a:ext cx="319088" cy="290512"/>
            <a:chOff x="4819650" y="10625138"/>
            <a:chExt cx="319088" cy="290512"/>
          </a:xfrm>
        </xdr:grpSpPr>
        <xdr:sp macro="" textlink="">
          <xdr:nvSpPr>
            <xdr:cNvPr id="1482" name="Oval 1481">
              <a:extLst>
                <a:ext uri="{FF2B5EF4-FFF2-40B4-BE49-F238E27FC236}">
                  <a16:creationId xmlns:a16="http://schemas.microsoft.com/office/drawing/2014/main" id="{B9B22357-CDFA-C729-892C-716F37CFD7A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483" name="Straight Connector 1482">
              <a:extLst>
                <a:ext uri="{FF2B5EF4-FFF2-40B4-BE49-F238E27FC236}">
                  <a16:creationId xmlns:a16="http://schemas.microsoft.com/office/drawing/2014/main" id="{7FF86492-09FC-FD57-D224-A108C1C2490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84" name="Straight Connector 1483">
              <a:extLst>
                <a:ext uri="{FF2B5EF4-FFF2-40B4-BE49-F238E27FC236}">
                  <a16:creationId xmlns:a16="http://schemas.microsoft.com/office/drawing/2014/main" id="{4F825954-D276-8018-80CC-4780F2C43A0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485" name="Group 1484">
            <a:extLst>
              <a:ext uri="{FF2B5EF4-FFF2-40B4-BE49-F238E27FC236}">
                <a16:creationId xmlns:a16="http://schemas.microsoft.com/office/drawing/2014/main" id="{541A5EA3-0E38-416A-8925-B6E3339CE127}"/>
              </a:ext>
            </a:extLst>
          </xdr:cNvPr>
          <xdr:cNvGrpSpPr/>
        </xdr:nvGrpSpPr>
        <xdr:grpSpPr>
          <a:xfrm>
            <a:off x="5029200" y="76133325"/>
            <a:ext cx="319088" cy="290512"/>
            <a:chOff x="4819650" y="10625138"/>
            <a:chExt cx="319088" cy="290512"/>
          </a:xfrm>
        </xdr:grpSpPr>
        <xdr:sp macro="" textlink="">
          <xdr:nvSpPr>
            <xdr:cNvPr id="1486" name="Oval 1485">
              <a:extLst>
                <a:ext uri="{FF2B5EF4-FFF2-40B4-BE49-F238E27FC236}">
                  <a16:creationId xmlns:a16="http://schemas.microsoft.com/office/drawing/2014/main" id="{6605615C-725F-5754-026E-F896F3064A7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487" name="Straight Connector 1486">
              <a:extLst>
                <a:ext uri="{FF2B5EF4-FFF2-40B4-BE49-F238E27FC236}">
                  <a16:creationId xmlns:a16="http://schemas.microsoft.com/office/drawing/2014/main" id="{0BFA6C02-AB19-0DE0-B566-8F7D4F5AEEE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88" name="Straight Connector 1487">
              <a:extLst>
                <a:ext uri="{FF2B5EF4-FFF2-40B4-BE49-F238E27FC236}">
                  <a16:creationId xmlns:a16="http://schemas.microsoft.com/office/drawing/2014/main" id="{75650F2C-1F52-2538-EEEA-6951CEB7E03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489" name="Group 1488">
            <a:extLst>
              <a:ext uri="{FF2B5EF4-FFF2-40B4-BE49-F238E27FC236}">
                <a16:creationId xmlns:a16="http://schemas.microsoft.com/office/drawing/2014/main" id="{8E13B19C-F35C-42C5-9A3B-2DDF798E67AC}"/>
              </a:ext>
            </a:extLst>
          </xdr:cNvPr>
          <xdr:cNvGrpSpPr/>
        </xdr:nvGrpSpPr>
        <xdr:grpSpPr>
          <a:xfrm>
            <a:off x="3886200" y="76114275"/>
            <a:ext cx="319088" cy="290512"/>
            <a:chOff x="4819650" y="10625138"/>
            <a:chExt cx="319088" cy="290512"/>
          </a:xfrm>
        </xdr:grpSpPr>
        <xdr:sp macro="" textlink="">
          <xdr:nvSpPr>
            <xdr:cNvPr id="1490" name="Oval 1489">
              <a:extLst>
                <a:ext uri="{FF2B5EF4-FFF2-40B4-BE49-F238E27FC236}">
                  <a16:creationId xmlns:a16="http://schemas.microsoft.com/office/drawing/2014/main" id="{2638E264-01D3-C847-2100-3CD7810F20B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491" name="Straight Connector 1490">
              <a:extLst>
                <a:ext uri="{FF2B5EF4-FFF2-40B4-BE49-F238E27FC236}">
                  <a16:creationId xmlns:a16="http://schemas.microsoft.com/office/drawing/2014/main" id="{A524DA17-5FF5-3F22-6EFE-3454B2B96A4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92" name="Straight Connector 1491">
              <a:extLst>
                <a:ext uri="{FF2B5EF4-FFF2-40B4-BE49-F238E27FC236}">
                  <a16:creationId xmlns:a16="http://schemas.microsoft.com/office/drawing/2014/main" id="{32FDEB00-6707-5BF5-B0C7-C59CC1B6C47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493" name="Group 1492">
            <a:extLst>
              <a:ext uri="{FF2B5EF4-FFF2-40B4-BE49-F238E27FC236}">
                <a16:creationId xmlns:a16="http://schemas.microsoft.com/office/drawing/2014/main" id="{152B07D5-1CDD-4ADC-B9EB-FFF067443642}"/>
              </a:ext>
            </a:extLst>
          </xdr:cNvPr>
          <xdr:cNvGrpSpPr/>
        </xdr:nvGrpSpPr>
        <xdr:grpSpPr>
          <a:xfrm>
            <a:off x="5124450" y="75209400"/>
            <a:ext cx="319088" cy="290512"/>
            <a:chOff x="4819650" y="10625138"/>
            <a:chExt cx="319088" cy="290512"/>
          </a:xfrm>
        </xdr:grpSpPr>
        <xdr:sp macro="" textlink="">
          <xdr:nvSpPr>
            <xdr:cNvPr id="1494" name="Oval 1493">
              <a:extLst>
                <a:ext uri="{FF2B5EF4-FFF2-40B4-BE49-F238E27FC236}">
                  <a16:creationId xmlns:a16="http://schemas.microsoft.com/office/drawing/2014/main" id="{B5D52417-8497-7E15-CC4A-2AB9CDABAB36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495" name="Straight Connector 1494">
              <a:extLst>
                <a:ext uri="{FF2B5EF4-FFF2-40B4-BE49-F238E27FC236}">
                  <a16:creationId xmlns:a16="http://schemas.microsoft.com/office/drawing/2014/main" id="{F9733FA2-FFFF-B3BA-14CD-29E49265BBF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96" name="Straight Connector 1495">
              <a:extLst>
                <a:ext uri="{FF2B5EF4-FFF2-40B4-BE49-F238E27FC236}">
                  <a16:creationId xmlns:a16="http://schemas.microsoft.com/office/drawing/2014/main" id="{5127DCB2-D6C4-9A75-105A-58D944F2497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497" name="Group 1496">
            <a:extLst>
              <a:ext uri="{FF2B5EF4-FFF2-40B4-BE49-F238E27FC236}">
                <a16:creationId xmlns:a16="http://schemas.microsoft.com/office/drawing/2014/main" id="{05534291-9B34-4180-9029-A8C51B3A7545}"/>
              </a:ext>
            </a:extLst>
          </xdr:cNvPr>
          <xdr:cNvGrpSpPr/>
        </xdr:nvGrpSpPr>
        <xdr:grpSpPr>
          <a:xfrm>
            <a:off x="3829050" y="75295125"/>
            <a:ext cx="319088" cy="290512"/>
            <a:chOff x="4819650" y="10625138"/>
            <a:chExt cx="319088" cy="290512"/>
          </a:xfrm>
        </xdr:grpSpPr>
        <xdr:sp macro="" textlink="">
          <xdr:nvSpPr>
            <xdr:cNvPr id="1498" name="Oval 1497">
              <a:extLst>
                <a:ext uri="{FF2B5EF4-FFF2-40B4-BE49-F238E27FC236}">
                  <a16:creationId xmlns:a16="http://schemas.microsoft.com/office/drawing/2014/main" id="{E68BA3CE-9A66-81FD-E84A-498B2B941B1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499" name="Straight Connector 1498">
              <a:extLst>
                <a:ext uri="{FF2B5EF4-FFF2-40B4-BE49-F238E27FC236}">
                  <a16:creationId xmlns:a16="http://schemas.microsoft.com/office/drawing/2014/main" id="{2A1F473E-7B17-4E3D-AFC8-9C52E9F641E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00" name="Straight Connector 1499">
              <a:extLst>
                <a:ext uri="{FF2B5EF4-FFF2-40B4-BE49-F238E27FC236}">
                  <a16:creationId xmlns:a16="http://schemas.microsoft.com/office/drawing/2014/main" id="{E2C03506-CBF4-FE7D-DC46-411DC9487AE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01" name="Group 1500">
            <a:extLst>
              <a:ext uri="{FF2B5EF4-FFF2-40B4-BE49-F238E27FC236}">
                <a16:creationId xmlns:a16="http://schemas.microsoft.com/office/drawing/2014/main" id="{8B1D8AB7-BF3D-476D-8417-5A82AEA91173}"/>
              </a:ext>
            </a:extLst>
          </xdr:cNvPr>
          <xdr:cNvGrpSpPr/>
        </xdr:nvGrpSpPr>
        <xdr:grpSpPr>
          <a:xfrm>
            <a:off x="7953375" y="76152375"/>
            <a:ext cx="319088" cy="290512"/>
            <a:chOff x="4819650" y="10625138"/>
            <a:chExt cx="319088" cy="290512"/>
          </a:xfrm>
        </xdr:grpSpPr>
        <xdr:sp macro="" textlink="">
          <xdr:nvSpPr>
            <xdr:cNvPr id="1502" name="Oval 1501">
              <a:extLst>
                <a:ext uri="{FF2B5EF4-FFF2-40B4-BE49-F238E27FC236}">
                  <a16:creationId xmlns:a16="http://schemas.microsoft.com/office/drawing/2014/main" id="{4E4FD434-4E05-CE6F-33E1-713C38D01E6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03" name="Straight Connector 1502">
              <a:extLst>
                <a:ext uri="{FF2B5EF4-FFF2-40B4-BE49-F238E27FC236}">
                  <a16:creationId xmlns:a16="http://schemas.microsoft.com/office/drawing/2014/main" id="{F54A9606-1EEB-B849-1EDF-4BA01BF1481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04" name="Straight Connector 1503">
              <a:extLst>
                <a:ext uri="{FF2B5EF4-FFF2-40B4-BE49-F238E27FC236}">
                  <a16:creationId xmlns:a16="http://schemas.microsoft.com/office/drawing/2014/main" id="{9CEF7CA3-344C-95D9-1094-4FF634F850F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05" name="Group 1504">
            <a:extLst>
              <a:ext uri="{FF2B5EF4-FFF2-40B4-BE49-F238E27FC236}">
                <a16:creationId xmlns:a16="http://schemas.microsoft.com/office/drawing/2014/main" id="{5BB7FDF2-F784-4C56-A7FC-244655769C39}"/>
              </a:ext>
            </a:extLst>
          </xdr:cNvPr>
          <xdr:cNvGrpSpPr/>
        </xdr:nvGrpSpPr>
        <xdr:grpSpPr>
          <a:xfrm>
            <a:off x="6953250" y="76276200"/>
            <a:ext cx="319088" cy="290512"/>
            <a:chOff x="4819650" y="10625138"/>
            <a:chExt cx="319088" cy="290512"/>
          </a:xfrm>
        </xdr:grpSpPr>
        <xdr:sp macro="" textlink="">
          <xdr:nvSpPr>
            <xdr:cNvPr id="1506" name="Oval 1505">
              <a:extLst>
                <a:ext uri="{FF2B5EF4-FFF2-40B4-BE49-F238E27FC236}">
                  <a16:creationId xmlns:a16="http://schemas.microsoft.com/office/drawing/2014/main" id="{6DC193CA-C2CD-62C5-D555-3A00C957436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07" name="Straight Connector 1506">
              <a:extLst>
                <a:ext uri="{FF2B5EF4-FFF2-40B4-BE49-F238E27FC236}">
                  <a16:creationId xmlns:a16="http://schemas.microsoft.com/office/drawing/2014/main" id="{F3A5D55D-CADF-78A5-2A5B-816DF1A048B4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08" name="Straight Connector 1507">
              <a:extLst>
                <a:ext uri="{FF2B5EF4-FFF2-40B4-BE49-F238E27FC236}">
                  <a16:creationId xmlns:a16="http://schemas.microsoft.com/office/drawing/2014/main" id="{87707154-7585-F50B-007A-F44B05EDB165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09" name="Group 1508">
            <a:extLst>
              <a:ext uri="{FF2B5EF4-FFF2-40B4-BE49-F238E27FC236}">
                <a16:creationId xmlns:a16="http://schemas.microsoft.com/office/drawing/2014/main" id="{066F701D-9EC6-417E-92AE-BFD16708661B}"/>
              </a:ext>
            </a:extLst>
          </xdr:cNvPr>
          <xdr:cNvGrpSpPr/>
        </xdr:nvGrpSpPr>
        <xdr:grpSpPr>
          <a:xfrm>
            <a:off x="6981825" y="75390375"/>
            <a:ext cx="319088" cy="290512"/>
            <a:chOff x="4819650" y="10625138"/>
            <a:chExt cx="319088" cy="290512"/>
          </a:xfrm>
        </xdr:grpSpPr>
        <xdr:sp macro="" textlink="">
          <xdr:nvSpPr>
            <xdr:cNvPr id="1510" name="Oval 1509">
              <a:extLst>
                <a:ext uri="{FF2B5EF4-FFF2-40B4-BE49-F238E27FC236}">
                  <a16:creationId xmlns:a16="http://schemas.microsoft.com/office/drawing/2014/main" id="{6B1ED223-9A60-34EE-80FE-C6D64DF356C6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11" name="Straight Connector 1510">
              <a:extLst>
                <a:ext uri="{FF2B5EF4-FFF2-40B4-BE49-F238E27FC236}">
                  <a16:creationId xmlns:a16="http://schemas.microsoft.com/office/drawing/2014/main" id="{45A8B1E8-6A6D-AF44-C222-0A3F4D3A05D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2" name="Straight Connector 1511">
              <a:extLst>
                <a:ext uri="{FF2B5EF4-FFF2-40B4-BE49-F238E27FC236}">
                  <a16:creationId xmlns:a16="http://schemas.microsoft.com/office/drawing/2014/main" id="{83742B2C-863E-D14B-4EC2-2ADAE254180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13" name="Group 1512">
            <a:extLst>
              <a:ext uri="{FF2B5EF4-FFF2-40B4-BE49-F238E27FC236}">
                <a16:creationId xmlns:a16="http://schemas.microsoft.com/office/drawing/2014/main" id="{16C2A7AD-99B1-40DD-9EAE-2D0A17BC1BD3}"/>
              </a:ext>
            </a:extLst>
          </xdr:cNvPr>
          <xdr:cNvGrpSpPr/>
        </xdr:nvGrpSpPr>
        <xdr:grpSpPr>
          <a:xfrm>
            <a:off x="3724275" y="77123925"/>
            <a:ext cx="319088" cy="290512"/>
            <a:chOff x="4819650" y="10625138"/>
            <a:chExt cx="319088" cy="290512"/>
          </a:xfrm>
        </xdr:grpSpPr>
        <xdr:sp macro="" textlink="">
          <xdr:nvSpPr>
            <xdr:cNvPr id="1514" name="Oval 1513">
              <a:extLst>
                <a:ext uri="{FF2B5EF4-FFF2-40B4-BE49-F238E27FC236}">
                  <a16:creationId xmlns:a16="http://schemas.microsoft.com/office/drawing/2014/main" id="{B24A8C62-4B6E-EB32-CF05-EB117C6C61F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15" name="Straight Connector 1514">
              <a:extLst>
                <a:ext uri="{FF2B5EF4-FFF2-40B4-BE49-F238E27FC236}">
                  <a16:creationId xmlns:a16="http://schemas.microsoft.com/office/drawing/2014/main" id="{6EBD30C3-D281-9453-E0F3-4514B2B1E39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6" name="Straight Connector 1515">
              <a:extLst>
                <a:ext uri="{FF2B5EF4-FFF2-40B4-BE49-F238E27FC236}">
                  <a16:creationId xmlns:a16="http://schemas.microsoft.com/office/drawing/2014/main" id="{1FB2C5FF-64B6-2A19-DC97-A6BB66E99EF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17" name="Group 1516">
            <a:extLst>
              <a:ext uri="{FF2B5EF4-FFF2-40B4-BE49-F238E27FC236}">
                <a16:creationId xmlns:a16="http://schemas.microsoft.com/office/drawing/2014/main" id="{FA4E7D84-F2C7-4E72-90AE-B7611169F4DC}"/>
              </a:ext>
            </a:extLst>
          </xdr:cNvPr>
          <xdr:cNvGrpSpPr/>
        </xdr:nvGrpSpPr>
        <xdr:grpSpPr>
          <a:xfrm>
            <a:off x="7905750" y="80029050"/>
            <a:ext cx="319088" cy="290512"/>
            <a:chOff x="4819650" y="10625138"/>
            <a:chExt cx="319088" cy="290512"/>
          </a:xfrm>
        </xdr:grpSpPr>
        <xdr:sp macro="" textlink="">
          <xdr:nvSpPr>
            <xdr:cNvPr id="1518" name="Oval 1517">
              <a:extLst>
                <a:ext uri="{FF2B5EF4-FFF2-40B4-BE49-F238E27FC236}">
                  <a16:creationId xmlns:a16="http://schemas.microsoft.com/office/drawing/2014/main" id="{C0754FF9-62CD-909F-6920-95E00A33F05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19" name="Straight Connector 1518">
              <a:extLst>
                <a:ext uri="{FF2B5EF4-FFF2-40B4-BE49-F238E27FC236}">
                  <a16:creationId xmlns:a16="http://schemas.microsoft.com/office/drawing/2014/main" id="{D2C422F8-7F66-C2BE-B956-995FFBEE1D0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20" name="Straight Connector 1519">
              <a:extLst>
                <a:ext uri="{FF2B5EF4-FFF2-40B4-BE49-F238E27FC236}">
                  <a16:creationId xmlns:a16="http://schemas.microsoft.com/office/drawing/2014/main" id="{635C5397-F8A6-EDDC-6C38-43921153328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21" name="Group 1520">
            <a:extLst>
              <a:ext uri="{FF2B5EF4-FFF2-40B4-BE49-F238E27FC236}">
                <a16:creationId xmlns:a16="http://schemas.microsoft.com/office/drawing/2014/main" id="{F2B8D376-CA46-4554-993B-5DC77E5C970E}"/>
              </a:ext>
            </a:extLst>
          </xdr:cNvPr>
          <xdr:cNvGrpSpPr/>
        </xdr:nvGrpSpPr>
        <xdr:grpSpPr>
          <a:xfrm>
            <a:off x="6553200" y="80676750"/>
            <a:ext cx="319088" cy="290512"/>
            <a:chOff x="4819650" y="10625138"/>
            <a:chExt cx="319088" cy="290512"/>
          </a:xfrm>
        </xdr:grpSpPr>
        <xdr:sp macro="" textlink="">
          <xdr:nvSpPr>
            <xdr:cNvPr id="1522" name="Oval 1521">
              <a:extLst>
                <a:ext uri="{FF2B5EF4-FFF2-40B4-BE49-F238E27FC236}">
                  <a16:creationId xmlns:a16="http://schemas.microsoft.com/office/drawing/2014/main" id="{7A5ED9FD-9595-D51D-40C3-F78F623846AC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23" name="Straight Connector 1522">
              <a:extLst>
                <a:ext uri="{FF2B5EF4-FFF2-40B4-BE49-F238E27FC236}">
                  <a16:creationId xmlns:a16="http://schemas.microsoft.com/office/drawing/2014/main" id="{B2187370-4878-D89D-A8D7-16BBA14349DD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24" name="Straight Connector 1523">
              <a:extLst>
                <a:ext uri="{FF2B5EF4-FFF2-40B4-BE49-F238E27FC236}">
                  <a16:creationId xmlns:a16="http://schemas.microsoft.com/office/drawing/2014/main" id="{36C87C77-3153-E98B-789A-B370EDABAED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25" name="Group 1524">
            <a:extLst>
              <a:ext uri="{FF2B5EF4-FFF2-40B4-BE49-F238E27FC236}">
                <a16:creationId xmlns:a16="http://schemas.microsoft.com/office/drawing/2014/main" id="{519C1689-ADCC-47CD-951A-3B11FC69EA7B}"/>
              </a:ext>
            </a:extLst>
          </xdr:cNvPr>
          <xdr:cNvGrpSpPr/>
        </xdr:nvGrpSpPr>
        <xdr:grpSpPr>
          <a:xfrm>
            <a:off x="6734175" y="80095725"/>
            <a:ext cx="319088" cy="290512"/>
            <a:chOff x="4819650" y="10625138"/>
            <a:chExt cx="319088" cy="290512"/>
          </a:xfrm>
        </xdr:grpSpPr>
        <xdr:sp macro="" textlink="">
          <xdr:nvSpPr>
            <xdr:cNvPr id="1526" name="Oval 1525">
              <a:extLst>
                <a:ext uri="{FF2B5EF4-FFF2-40B4-BE49-F238E27FC236}">
                  <a16:creationId xmlns:a16="http://schemas.microsoft.com/office/drawing/2014/main" id="{F5849997-ED04-3689-0562-BAF16DF06BE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27" name="Straight Connector 1526">
              <a:extLst>
                <a:ext uri="{FF2B5EF4-FFF2-40B4-BE49-F238E27FC236}">
                  <a16:creationId xmlns:a16="http://schemas.microsoft.com/office/drawing/2014/main" id="{E174DC74-FFD3-5FEE-9F95-1CA8F81A5E7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28" name="Straight Connector 1527">
              <a:extLst>
                <a:ext uri="{FF2B5EF4-FFF2-40B4-BE49-F238E27FC236}">
                  <a16:creationId xmlns:a16="http://schemas.microsoft.com/office/drawing/2014/main" id="{6582893F-47CE-557B-F079-E21E7006E85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29" name="Group 1528">
            <a:extLst>
              <a:ext uri="{FF2B5EF4-FFF2-40B4-BE49-F238E27FC236}">
                <a16:creationId xmlns:a16="http://schemas.microsoft.com/office/drawing/2014/main" id="{4C70009C-7492-4153-B501-F20F00F286E8}"/>
              </a:ext>
            </a:extLst>
          </xdr:cNvPr>
          <xdr:cNvGrpSpPr/>
        </xdr:nvGrpSpPr>
        <xdr:grpSpPr>
          <a:xfrm>
            <a:off x="5133975" y="80657700"/>
            <a:ext cx="319088" cy="290512"/>
            <a:chOff x="4819650" y="10625138"/>
            <a:chExt cx="319088" cy="290512"/>
          </a:xfrm>
        </xdr:grpSpPr>
        <xdr:sp macro="" textlink="">
          <xdr:nvSpPr>
            <xdr:cNvPr id="1530" name="Oval 1529">
              <a:extLst>
                <a:ext uri="{FF2B5EF4-FFF2-40B4-BE49-F238E27FC236}">
                  <a16:creationId xmlns:a16="http://schemas.microsoft.com/office/drawing/2014/main" id="{F9742966-04AA-6D98-B036-7DE4E59AFF4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31" name="Straight Connector 1530">
              <a:extLst>
                <a:ext uri="{FF2B5EF4-FFF2-40B4-BE49-F238E27FC236}">
                  <a16:creationId xmlns:a16="http://schemas.microsoft.com/office/drawing/2014/main" id="{2BCE0483-6CFE-7CA0-4746-FF5DF579602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32" name="Straight Connector 1531">
              <a:extLst>
                <a:ext uri="{FF2B5EF4-FFF2-40B4-BE49-F238E27FC236}">
                  <a16:creationId xmlns:a16="http://schemas.microsoft.com/office/drawing/2014/main" id="{C629EDC5-6E42-7F0A-EAF5-3C48141299D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33" name="Group 1532">
            <a:extLst>
              <a:ext uri="{FF2B5EF4-FFF2-40B4-BE49-F238E27FC236}">
                <a16:creationId xmlns:a16="http://schemas.microsoft.com/office/drawing/2014/main" id="{B71F5A14-507D-4C70-A06E-093F8601535B}"/>
              </a:ext>
            </a:extLst>
          </xdr:cNvPr>
          <xdr:cNvGrpSpPr/>
        </xdr:nvGrpSpPr>
        <xdr:grpSpPr>
          <a:xfrm>
            <a:off x="5124450" y="80076675"/>
            <a:ext cx="319088" cy="290512"/>
            <a:chOff x="4819650" y="10625138"/>
            <a:chExt cx="319088" cy="290512"/>
          </a:xfrm>
        </xdr:grpSpPr>
        <xdr:sp macro="" textlink="">
          <xdr:nvSpPr>
            <xdr:cNvPr id="1534" name="Oval 1533">
              <a:extLst>
                <a:ext uri="{FF2B5EF4-FFF2-40B4-BE49-F238E27FC236}">
                  <a16:creationId xmlns:a16="http://schemas.microsoft.com/office/drawing/2014/main" id="{2411A42C-2678-434C-3133-DE005AD5E90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35" name="Straight Connector 1534">
              <a:extLst>
                <a:ext uri="{FF2B5EF4-FFF2-40B4-BE49-F238E27FC236}">
                  <a16:creationId xmlns:a16="http://schemas.microsoft.com/office/drawing/2014/main" id="{8758E1C0-0BB5-B17B-BADA-FF2B123986F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36" name="Straight Connector 1535">
              <a:extLst>
                <a:ext uri="{FF2B5EF4-FFF2-40B4-BE49-F238E27FC236}">
                  <a16:creationId xmlns:a16="http://schemas.microsoft.com/office/drawing/2014/main" id="{EC2B5B8B-6B5E-AB43-F3FF-86F7E64E9431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37" name="Group 1536">
            <a:extLst>
              <a:ext uri="{FF2B5EF4-FFF2-40B4-BE49-F238E27FC236}">
                <a16:creationId xmlns:a16="http://schemas.microsoft.com/office/drawing/2014/main" id="{363E08A5-6E16-4029-A569-F6B97AB4CDA3}"/>
              </a:ext>
            </a:extLst>
          </xdr:cNvPr>
          <xdr:cNvGrpSpPr/>
        </xdr:nvGrpSpPr>
        <xdr:grpSpPr>
          <a:xfrm>
            <a:off x="3762375" y="80638650"/>
            <a:ext cx="319088" cy="290512"/>
            <a:chOff x="4819650" y="10625138"/>
            <a:chExt cx="319088" cy="290512"/>
          </a:xfrm>
        </xdr:grpSpPr>
        <xdr:sp macro="" textlink="">
          <xdr:nvSpPr>
            <xdr:cNvPr id="1538" name="Oval 1537">
              <a:extLst>
                <a:ext uri="{FF2B5EF4-FFF2-40B4-BE49-F238E27FC236}">
                  <a16:creationId xmlns:a16="http://schemas.microsoft.com/office/drawing/2014/main" id="{D05FB638-FE43-6D34-C0F5-EB2B9A3EEAC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39" name="Straight Connector 1538">
              <a:extLst>
                <a:ext uri="{FF2B5EF4-FFF2-40B4-BE49-F238E27FC236}">
                  <a16:creationId xmlns:a16="http://schemas.microsoft.com/office/drawing/2014/main" id="{BB6A2498-C4A3-A187-F318-00A2D826B93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40" name="Straight Connector 1539">
              <a:extLst>
                <a:ext uri="{FF2B5EF4-FFF2-40B4-BE49-F238E27FC236}">
                  <a16:creationId xmlns:a16="http://schemas.microsoft.com/office/drawing/2014/main" id="{B940F0A6-D687-0B39-9B32-8A85E3744AF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41" name="Group 1540">
            <a:extLst>
              <a:ext uri="{FF2B5EF4-FFF2-40B4-BE49-F238E27FC236}">
                <a16:creationId xmlns:a16="http://schemas.microsoft.com/office/drawing/2014/main" id="{ADFE8B5C-B7A3-40E4-AD16-02F04FE8E9E5}"/>
              </a:ext>
            </a:extLst>
          </xdr:cNvPr>
          <xdr:cNvGrpSpPr/>
        </xdr:nvGrpSpPr>
        <xdr:grpSpPr>
          <a:xfrm>
            <a:off x="3848100" y="80076675"/>
            <a:ext cx="319088" cy="290512"/>
            <a:chOff x="4819650" y="10625138"/>
            <a:chExt cx="319088" cy="290512"/>
          </a:xfrm>
        </xdr:grpSpPr>
        <xdr:sp macro="" textlink="">
          <xdr:nvSpPr>
            <xdr:cNvPr id="1542" name="Oval 1541">
              <a:extLst>
                <a:ext uri="{FF2B5EF4-FFF2-40B4-BE49-F238E27FC236}">
                  <a16:creationId xmlns:a16="http://schemas.microsoft.com/office/drawing/2014/main" id="{4AF6B5AE-CEE8-2003-CB83-2C71548F7C56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43" name="Straight Connector 1542">
              <a:extLst>
                <a:ext uri="{FF2B5EF4-FFF2-40B4-BE49-F238E27FC236}">
                  <a16:creationId xmlns:a16="http://schemas.microsoft.com/office/drawing/2014/main" id="{A1B69E85-8FF3-E70C-367F-F62A61EA9D0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44" name="Straight Connector 1543">
              <a:extLst>
                <a:ext uri="{FF2B5EF4-FFF2-40B4-BE49-F238E27FC236}">
                  <a16:creationId xmlns:a16="http://schemas.microsoft.com/office/drawing/2014/main" id="{B92F4C1B-47A9-370A-567F-42A7A1EBD13E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45" name="Group 1544">
            <a:extLst>
              <a:ext uri="{FF2B5EF4-FFF2-40B4-BE49-F238E27FC236}">
                <a16:creationId xmlns:a16="http://schemas.microsoft.com/office/drawing/2014/main" id="{9099F47B-D91B-45FD-A045-615582975C24}"/>
              </a:ext>
            </a:extLst>
          </xdr:cNvPr>
          <xdr:cNvGrpSpPr/>
        </xdr:nvGrpSpPr>
        <xdr:grpSpPr>
          <a:xfrm>
            <a:off x="2381250" y="80648175"/>
            <a:ext cx="319088" cy="290512"/>
            <a:chOff x="4819650" y="10625138"/>
            <a:chExt cx="319088" cy="290512"/>
          </a:xfrm>
        </xdr:grpSpPr>
        <xdr:sp macro="" textlink="">
          <xdr:nvSpPr>
            <xdr:cNvPr id="1546" name="Oval 1545">
              <a:extLst>
                <a:ext uri="{FF2B5EF4-FFF2-40B4-BE49-F238E27FC236}">
                  <a16:creationId xmlns:a16="http://schemas.microsoft.com/office/drawing/2014/main" id="{BC27069C-226B-907D-9F01-87BB0DEE619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47" name="Straight Connector 1546">
              <a:extLst>
                <a:ext uri="{FF2B5EF4-FFF2-40B4-BE49-F238E27FC236}">
                  <a16:creationId xmlns:a16="http://schemas.microsoft.com/office/drawing/2014/main" id="{0EDCAC78-C28C-3A20-A0E8-FAEDC7C65D3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48" name="Straight Connector 1547">
              <a:extLst>
                <a:ext uri="{FF2B5EF4-FFF2-40B4-BE49-F238E27FC236}">
                  <a16:creationId xmlns:a16="http://schemas.microsoft.com/office/drawing/2014/main" id="{4349A520-4E4E-1A7B-89CB-08F0C28D4D9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49" name="Group 1548">
            <a:extLst>
              <a:ext uri="{FF2B5EF4-FFF2-40B4-BE49-F238E27FC236}">
                <a16:creationId xmlns:a16="http://schemas.microsoft.com/office/drawing/2014/main" id="{B8D7478D-F82A-4374-B0DD-FA9BB575C162}"/>
              </a:ext>
            </a:extLst>
          </xdr:cNvPr>
          <xdr:cNvGrpSpPr/>
        </xdr:nvGrpSpPr>
        <xdr:grpSpPr>
          <a:xfrm>
            <a:off x="2295525" y="80105250"/>
            <a:ext cx="319088" cy="290512"/>
            <a:chOff x="4819650" y="10625138"/>
            <a:chExt cx="319088" cy="290512"/>
          </a:xfrm>
        </xdr:grpSpPr>
        <xdr:sp macro="" textlink="">
          <xdr:nvSpPr>
            <xdr:cNvPr id="1550" name="Oval 1549">
              <a:extLst>
                <a:ext uri="{FF2B5EF4-FFF2-40B4-BE49-F238E27FC236}">
                  <a16:creationId xmlns:a16="http://schemas.microsoft.com/office/drawing/2014/main" id="{C33314A7-1127-E330-D8C4-DF543C33FC56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51" name="Straight Connector 1550">
              <a:extLst>
                <a:ext uri="{FF2B5EF4-FFF2-40B4-BE49-F238E27FC236}">
                  <a16:creationId xmlns:a16="http://schemas.microsoft.com/office/drawing/2014/main" id="{F9485700-55B7-9E9C-3A88-49543363379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52" name="Straight Connector 1551">
              <a:extLst>
                <a:ext uri="{FF2B5EF4-FFF2-40B4-BE49-F238E27FC236}">
                  <a16:creationId xmlns:a16="http://schemas.microsoft.com/office/drawing/2014/main" id="{84098A66-621D-1372-39F9-5D14CDE2B2E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57" name="Group 1556">
            <a:extLst>
              <a:ext uri="{FF2B5EF4-FFF2-40B4-BE49-F238E27FC236}">
                <a16:creationId xmlns:a16="http://schemas.microsoft.com/office/drawing/2014/main" id="{1511CDB0-6974-49BF-92AE-30C251FC32E3}"/>
              </a:ext>
            </a:extLst>
          </xdr:cNvPr>
          <xdr:cNvGrpSpPr/>
        </xdr:nvGrpSpPr>
        <xdr:grpSpPr>
          <a:xfrm>
            <a:off x="5372100" y="79124175"/>
            <a:ext cx="319088" cy="290512"/>
            <a:chOff x="4819650" y="10625138"/>
            <a:chExt cx="319088" cy="290512"/>
          </a:xfrm>
        </xdr:grpSpPr>
        <xdr:sp macro="" textlink="">
          <xdr:nvSpPr>
            <xdr:cNvPr id="1558" name="Oval 1557">
              <a:extLst>
                <a:ext uri="{FF2B5EF4-FFF2-40B4-BE49-F238E27FC236}">
                  <a16:creationId xmlns:a16="http://schemas.microsoft.com/office/drawing/2014/main" id="{F79E21D9-8ACE-DCFF-3F4E-EB814ED11E1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59" name="Straight Connector 1558">
              <a:extLst>
                <a:ext uri="{FF2B5EF4-FFF2-40B4-BE49-F238E27FC236}">
                  <a16:creationId xmlns:a16="http://schemas.microsoft.com/office/drawing/2014/main" id="{3F7D856E-DCDC-531A-BAD1-EFF1865008C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60" name="Straight Connector 1559">
              <a:extLst>
                <a:ext uri="{FF2B5EF4-FFF2-40B4-BE49-F238E27FC236}">
                  <a16:creationId xmlns:a16="http://schemas.microsoft.com/office/drawing/2014/main" id="{0199B84B-837E-251D-DC35-790D45E79C8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61" name="Group 1560">
            <a:extLst>
              <a:ext uri="{FF2B5EF4-FFF2-40B4-BE49-F238E27FC236}">
                <a16:creationId xmlns:a16="http://schemas.microsoft.com/office/drawing/2014/main" id="{6A79572E-261C-4671-8D3B-11E8877C13B2}"/>
              </a:ext>
            </a:extLst>
          </xdr:cNvPr>
          <xdr:cNvGrpSpPr/>
        </xdr:nvGrpSpPr>
        <xdr:grpSpPr>
          <a:xfrm>
            <a:off x="3667125" y="79133700"/>
            <a:ext cx="319088" cy="290512"/>
            <a:chOff x="4819650" y="10625138"/>
            <a:chExt cx="319088" cy="290512"/>
          </a:xfrm>
        </xdr:grpSpPr>
        <xdr:sp macro="" textlink="">
          <xdr:nvSpPr>
            <xdr:cNvPr id="1562" name="Oval 1561">
              <a:extLst>
                <a:ext uri="{FF2B5EF4-FFF2-40B4-BE49-F238E27FC236}">
                  <a16:creationId xmlns:a16="http://schemas.microsoft.com/office/drawing/2014/main" id="{01130388-DFA0-BC98-DCE5-1988D5EF1320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63" name="Straight Connector 1562">
              <a:extLst>
                <a:ext uri="{FF2B5EF4-FFF2-40B4-BE49-F238E27FC236}">
                  <a16:creationId xmlns:a16="http://schemas.microsoft.com/office/drawing/2014/main" id="{10FD78B3-0D80-B79A-F297-30818B30626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64" name="Straight Connector 1563">
              <a:extLst>
                <a:ext uri="{FF2B5EF4-FFF2-40B4-BE49-F238E27FC236}">
                  <a16:creationId xmlns:a16="http://schemas.microsoft.com/office/drawing/2014/main" id="{196EC452-9A76-699C-8303-716708ABF42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65" name="Group 1564">
            <a:extLst>
              <a:ext uri="{FF2B5EF4-FFF2-40B4-BE49-F238E27FC236}">
                <a16:creationId xmlns:a16="http://schemas.microsoft.com/office/drawing/2014/main" id="{63863014-4A1F-4BC0-9C90-2AC274B8761E}"/>
              </a:ext>
            </a:extLst>
          </xdr:cNvPr>
          <xdr:cNvGrpSpPr/>
        </xdr:nvGrpSpPr>
        <xdr:grpSpPr>
          <a:xfrm>
            <a:off x="5276850" y="77181075"/>
            <a:ext cx="319088" cy="290512"/>
            <a:chOff x="4819650" y="10625138"/>
            <a:chExt cx="319088" cy="290512"/>
          </a:xfrm>
        </xdr:grpSpPr>
        <xdr:sp macro="" textlink="">
          <xdr:nvSpPr>
            <xdr:cNvPr id="1566" name="Oval 1565">
              <a:extLst>
                <a:ext uri="{FF2B5EF4-FFF2-40B4-BE49-F238E27FC236}">
                  <a16:creationId xmlns:a16="http://schemas.microsoft.com/office/drawing/2014/main" id="{E0F5ED61-B04B-FC67-97BA-AA0D6BAA2A00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67" name="Straight Connector 1566">
              <a:extLst>
                <a:ext uri="{FF2B5EF4-FFF2-40B4-BE49-F238E27FC236}">
                  <a16:creationId xmlns:a16="http://schemas.microsoft.com/office/drawing/2014/main" id="{D7F8904F-42C2-2F45-32D6-390CD6F03A2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68" name="Straight Connector 1567">
              <a:extLst>
                <a:ext uri="{FF2B5EF4-FFF2-40B4-BE49-F238E27FC236}">
                  <a16:creationId xmlns:a16="http://schemas.microsoft.com/office/drawing/2014/main" id="{9FE0BF4A-73E2-655F-308C-803AF83655A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69" name="Group 1568">
            <a:extLst>
              <a:ext uri="{FF2B5EF4-FFF2-40B4-BE49-F238E27FC236}">
                <a16:creationId xmlns:a16="http://schemas.microsoft.com/office/drawing/2014/main" id="{20A1A1F1-186E-4A35-9A2B-9609D9918CCB}"/>
              </a:ext>
            </a:extLst>
          </xdr:cNvPr>
          <xdr:cNvGrpSpPr/>
        </xdr:nvGrpSpPr>
        <xdr:grpSpPr>
          <a:xfrm>
            <a:off x="5934075" y="78409800"/>
            <a:ext cx="319088" cy="290512"/>
            <a:chOff x="4819650" y="10625138"/>
            <a:chExt cx="319088" cy="290512"/>
          </a:xfrm>
        </xdr:grpSpPr>
        <xdr:sp macro="" textlink="">
          <xdr:nvSpPr>
            <xdr:cNvPr id="1570" name="Oval 1569">
              <a:extLst>
                <a:ext uri="{FF2B5EF4-FFF2-40B4-BE49-F238E27FC236}">
                  <a16:creationId xmlns:a16="http://schemas.microsoft.com/office/drawing/2014/main" id="{822E9AF6-AB2C-C2E7-435D-70063753185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71" name="Straight Connector 1570">
              <a:extLst>
                <a:ext uri="{FF2B5EF4-FFF2-40B4-BE49-F238E27FC236}">
                  <a16:creationId xmlns:a16="http://schemas.microsoft.com/office/drawing/2014/main" id="{B64A75B4-5BA9-60D3-5FC7-CF83C472052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72" name="Straight Connector 1571">
              <a:extLst>
                <a:ext uri="{FF2B5EF4-FFF2-40B4-BE49-F238E27FC236}">
                  <a16:creationId xmlns:a16="http://schemas.microsoft.com/office/drawing/2014/main" id="{BBA5C7C2-A37C-1D02-86CB-51C59369963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73" name="Group 1572">
            <a:extLst>
              <a:ext uri="{FF2B5EF4-FFF2-40B4-BE49-F238E27FC236}">
                <a16:creationId xmlns:a16="http://schemas.microsoft.com/office/drawing/2014/main" id="{5AD3E578-7D7C-4CAE-948A-63F7FEB1F525}"/>
              </a:ext>
            </a:extLst>
          </xdr:cNvPr>
          <xdr:cNvGrpSpPr/>
        </xdr:nvGrpSpPr>
        <xdr:grpSpPr>
          <a:xfrm>
            <a:off x="5943600" y="77171550"/>
            <a:ext cx="319088" cy="290512"/>
            <a:chOff x="4819650" y="10625138"/>
            <a:chExt cx="319088" cy="290512"/>
          </a:xfrm>
        </xdr:grpSpPr>
        <xdr:sp macro="" textlink="">
          <xdr:nvSpPr>
            <xdr:cNvPr id="1574" name="Oval 1573">
              <a:extLst>
                <a:ext uri="{FF2B5EF4-FFF2-40B4-BE49-F238E27FC236}">
                  <a16:creationId xmlns:a16="http://schemas.microsoft.com/office/drawing/2014/main" id="{93F891E9-DFFF-D63F-BD03-EEED4D56C4F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75" name="Straight Connector 1574">
              <a:extLst>
                <a:ext uri="{FF2B5EF4-FFF2-40B4-BE49-F238E27FC236}">
                  <a16:creationId xmlns:a16="http://schemas.microsoft.com/office/drawing/2014/main" id="{AFEEE7D7-ABDD-A00D-EC4E-B92F6147265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76" name="Straight Connector 1575">
              <a:extLst>
                <a:ext uri="{FF2B5EF4-FFF2-40B4-BE49-F238E27FC236}">
                  <a16:creationId xmlns:a16="http://schemas.microsoft.com/office/drawing/2014/main" id="{92CD31C1-49DC-5EE8-BB81-5719A3488DC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577" name="Group 1576">
            <a:extLst>
              <a:ext uri="{FF2B5EF4-FFF2-40B4-BE49-F238E27FC236}">
                <a16:creationId xmlns:a16="http://schemas.microsoft.com/office/drawing/2014/main" id="{EEEAE791-3AB0-405F-A036-060507890103}"/>
              </a:ext>
            </a:extLst>
          </xdr:cNvPr>
          <xdr:cNvGrpSpPr/>
        </xdr:nvGrpSpPr>
        <xdr:grpSpPr>
          <a:xfrm>
            <a:off x="2847975" y="77190600"/>
            <a:ext cx="319088" cy="290512"/>
            <a:chOff x="4819650" y="10625138"/>
            <a:chExt cx="319088" cy="290512"/>
          </a:xfrm>
        </xdr:grpSpPr>
        <xdr:sp macro="" textlink="">
          <xdr:nvSpPr>
            <xdr:cNvPr id="1578" name="Oval 1577">
              <a:extLst>
                <a:ext uri="{FF2B5EF4-FFF2-40B4-BE49-F238E27FC236}">
                  <a16:creationId xmlns:a16="http://schemas.microsoft.com/office/drawing/2014/main" id="{0554A17B-C18B-E2FD-AB5D-8FF405C6712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579" name="Straight Connector 1578">
              <a:extLst>
                <a:ext uri="{FF2B5EF4-FFF2-40B4-BE49-F238E27FC236}">
                  <a16:creationId xmlns:a16="http://schemas.microsoft.com/office/drawing/2014/main" id="{331CFCC6-9F29-EB70-E7FC-1AC2334CB95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80" name="Straight Connector 1579">
              <a:extLst>
                <a:ext uri="{FF2B5EF4-FFF2-40B4-BE49-F238E27FC236}">
                  <a16:creationId xmlns:a16="http://schemas.microsoft.com/office/drawing/2014/main" id="{31946287-42E0-8213-49FA-926138AA224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33</xdr:col>
      <xdr:colOff>123825</xdr:colOff>
      <xdr:row>579</xdr:row>
      <xdr:rowOff>138113</xdr:rowOff>
    </xdr:from>
    <xdr:to>
      <xdr:col>35</xdr:col>
      <xdr:colOff>119063</xdr:colOff>
      <xdr:row>582</xdr:row>
      <xdr:rowOff>0</xdr:rowOff>
    </xdr:to>
    <xdr:grpSp>
      <xdr:nvGrpSpPr>
        <xdr:cNvPr id="1581" name="Group 1580">
          <a:extLst>
            <a:ext uri="{FF2B5EF4-FFF2-40B4-BE49-F238E27FC236}">
              <a16:creationId xmlns:a16="http://schemas.microsoft.com/office/drawing/2014/main" id="{B8045B99-ED7E-4A39-AE89-0EB843C32A23}"/>
            </a:ext>
          </a:extLst>
        </xdr:cNvPr>
        <xdr:cNvGrpSpPr/>
      </xdr:nvGrpSpPr>
      <xdr:grpSpPr>
        <a:xfrm>
          <a:off x="5467350" y="87777638"/>
          <a:ext cx="319088" cy="290512"/>
          <a:chOff x="4819650" y="10625138"/>
          <a:chExt cx="319088" cy="290512"/>
        </a:xfrm>
      </xdr:grpSpPr>
      <xdr:sp macro="" textlink="">
        <xdr:nvSpPr>
          <xdr:cNvPr id="1582" name="Oval 1581">
            <a:extLst>
              <a:ext uri="{FF2B5EF4-FFF2-40B4-BE49-F238E27FC236}">
                <a16:creationId xmlns:a16="http://schemas.microsoft.com/office/drawing/2014/main" id="{2E26EE4E-26DE-DFA7-416D-1A32886A2CEA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1583" name="Straight Connector 1582">
            <a:extLst>
              <a:ext uri="{FF2B5EF4-FFF2-40B4-BE49-F238E27FC236}">
                <a16:creationId xmlns:a16="http://schemas.microsoft.com/office/drawing/2014/main" id="{C47D8A1C-70BC-F96D-5154-3DE3BDD8F594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84" name="Straight Connector 1583">
            <a:extLst>
              <a:ext uri="{FF2B5EF4-FFF2-40B4-BE49-F238E27FC236}">
                <a16:creationId xmlns:a16="http://schemas.microsoft.com/office/drawing/2014/main" id="{6603C0F0-F0EB-4139-6DF3-0D62F1907B86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123825</xdr:colOff>
      <xdr:row>636</xdr:row>
      <xdr:rowOff>138113</xdr:rowOff>
    </xdr:from>
    <xdr:to>
      <xdr:col>21</xdr:col>
      <xdr:colOff>119063</xdr:colOff>
      <xdr:row>639</xdr:row>
      <xdr:rowOff>0</xdr:rowOff>
    </xdr:to>
    <xdr:grpSp>
      <xdr:nvGrpSpPr>
        <xdr:cNvPr id="1599" name="Group 1598">
          <a:extLst>
            <a:ext uri="{FF2B5EF4-FFF2-40B4-BE49-F238E27FC236}">
              <a16:creationId xmlns:a16="http://schemas.microsoft.com/office/drawing/2014/main" id="{76C2A3F0-9353-44CC-B5E8-BB21ECC99174}"/>
            </a:ext>
          </a:extLst>
        </xdr:cNvPr>
        <xdr:cNvGrpSpPr/>
      </xdr:nvGrpSpPr>
      <xdr:grpSpPr>
        <a:xfrm>
          <a:off x="3200400" y="96369188"/>
          <a:ext cx="319088" cy="290512"/>
          <a:chOff x="4819650" y="10625138"/>
          <a:chExt cx="319088" cy="290512"/>
        </a:xfrm>
      </xdr:grpSpPr>
      <xdr:sp macro="" textlink="">
        <xdr:nvSpPr>
          <xdr:cNvPr id="1600" name="Oval 1599">
            <a:extLst>
              <a:ext uri="{FF2B5EF4-FFF2-40B4-BE49-F238E27FC236}">
                <a16:creationId xmlns:a16="http://schemas.microsoft.com/office/drawing/2014/main" id="{F39C6D19-60CE-7582-8256-712A8143CC2C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1601" name="Straight Connector 1600">
            <a:extLst>
              <a:ext uri="{FF2B5EF4-FFF2-40B4-BE49-F238E27FC236}">
                <a16:creationId xmlns:a16="http://schemas.microsoft.com/office/drawing/2014/main" id="{D5633935-4891-FD0E-7DDB-4AC472F012B9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02" name="Straight Connector 1601">
            <a:extLst>
              <a:ext uri="{FF2B5EF4-FFF2-40B4-BE49-F238E27FC236}">
                <a16:creationId xmlns:a16="http://schemas.microsoft.com/office/drawing/2014/main" id="{1B9B3DEC-39FC-D20B-CD6A-91143D0487BA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635</xdr:row>
      <xdr:rowOff>76201</xdr:rowOff>
    </xdr:from>
    <xdr:to>
      <xdr:col>7</xdr:col>
      <xdr:colOff>57150</xdr:colOff>
      <xdr:row>638</xdr:row>
      <xdr:rowOff>71438</xdr:rowOff>
    </xdr:to>
    <xdr:grpSp>
      <xdr:nvGrpSpPr>
        <xdr:cNvPr id="1603" name="Group 1602">
          <a:extLst>
            <a:ext uri="{FF2B5EF4-FFF2-40B4-BE49-F238E27FC236}">
              <a16:creationId xmlns:a16="http://schemas.microsoft.com/office/drawing/2014/main" id="{CC89B67B-2215-478D-9B9E-71E3B408197C}"/>
            </a:ext>
          </a:extLst>
        </xdr:cNvPr>
        <xdr:cNvGrpSpPr/>
      </xdr:nvGrpSpPr>
      <xdr:grpSpPr>
        <a:xfrm>
          <a:off x="647700" y="96164401"/>
          <a:ext cx="542925" cy="423862"/>
          <a:chOff x="647700" y="9963151"/>
          <a:chExt cx="542925" cy="423862"/>
        </a:xfrm>
      </xdr:grpSpPr>
      <xdr:cxnSp macro="">
        <xdr:nvCxnSpPr>
          <xdr:cNvPr id="1604" name="Straight Connector 1603">
            <a:extLst>
              <a:ext uri="{FF2B5EF4-FFF2-40B4-BE49-F238E27FC236}">
                <a16:creationId xmlns:a16="http://schemas.microsoft.com/office/drawing/2014/main" id="{02BD03F8-9CD4-34F1-AFC9-FEEE69A61C31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05" name="Straight Connector 1604">
            <a:extLst>
              <a:ext uri="{FF2B5EF4-FFF2-40B4-BE49-F238E27FC236}">
                <a16:creationId xmlns:a16="http://schemas.microsoft.com/office/drawing/2014/main" id="{4B36A34C-1DA7-F8E2-C772-EE28EA569125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06" name="Arc 1605">
            <a:extLst>
              <a:ext uri="{FF2B5EF4-FFF2-40B4-BE49-F238E27FC236}">
                <a16:creationId xmlns:a16="http://schemas.microsoft.com/office/drawing/2014/main" id="{FFEB2FA8-01FD-E685-03B5-19BC8E26F7DA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12</xdr:col>
      <xdr:colOff>85725</xdr:colOff>
      <xdr:row>638</xdr:row>
      <xdr:rowOff>66675</xdr:rowOff>
    </xdr:from>
    <xdr:to>
      <xdr:col>48</xdr:col>
      <xdr:colOff>85725</xdr:colOff>
      <xdr:row>694</xdr:row>
      <xdr:rowOff>85728</xdr:rowOff>
    </xdr:to>
    <xdr:grpSp>
      <xdr:nvGrpSpPr>
        <xdr:cNvPr id="1668" name="Group 1667">
          <a:extLst>
            <a:ext uri="{FF2B5EF4-FFF2-40B4-BE49-F238E27FC236}">
              <a16:creationId xmlns:a16="http://schemas.microsoft.com/office/drawing/2014/main" id="{4DADE773-6602-336A-6433-E17A51685488}"/>
            </a:ext>
          </a:extLst>
        </xdr:cNvPr>
        <xdr:cNvGrpSpPr/>
      </xdr:nvGrpSpPr>
      <xdr:grpSpPr>
        <a:xfrm>
          <a:off x="2028825" y="96583500"/>
          <a:ext cx="5829300" cy="8020053"/>
          <a:chOff x="2066925" y="81181575"/>
          <a:chExt cx="5943600" cy="7842253"/>
        </a:xfrm>
      </xdr:grpSpPr>
      <xdr:sp macro="" textlink="">
        <xdr:nvSpPr>
          <xdr:cNvPr id="1667" name="Freeform: Shape 1666">
            <a:extLst>
              <a:ext uri="{FF2B5EF4-FFF2-40B4-BE49-F238E27FC236}">
                <a16:creationId xmlns:a16="http://schemas.microsoft.com/office/drawing/2014/main" id="{074B8BDB-89CE-0977-0BD8-8E04ADFE64B1}"/>
              </a:ext>
            </a:extLst>
          </xdr:cNvPr>
          <xdr:cNvSpPr/>
        </xdr:nvSpPr>
        <xdr:spPr>
          <a:xfrm>
            <a:off x="2901950" y="81813400"/>
            <a:ext cx="4283075" cy="6473825"/>
          </a:xfrm>
          <a:custGeom>
            <a:avLst/>
            <a:gdLst>
              <a:gd name="connsiteX0" fmla="*/ 1809750 w 4200525"/>
              <a:gd name="connsiteY0" fmla="*/ 0 h 6619875"/>
              <a:gd name="connsiteX1" fmla="*/ 3305175 w 4200525"/>
              <a:gd name="connsiteY1" fmla="*/ 0 h 6619875"/>
              <a:gd name="connsiteX2" fmla="*/ 3305175 w 4200525"/>
              <a:gd name="connsiteY2" fmla="*/ 3609975 h 6619875"/>
              <a:gd name="connsiteX3" fmla="*/ 4200525 w 4200525"/>
              <a:gd name="connsiteY3" fmla="*/ 3609975 h 6619875"/>
              <a:gd name="connsiteX4" fmla="*/ 4200525 w 4200525"/>
              <a:gd name="connsiteY4" fmla="*/ 6619875 h 6619875"/>
              <a:gd name="connsiteX5" fmla="*/ 0 w 4200525"/>
              <a:gd name="connsiteY5" fmla="*/ 6619875 h 6619875"/>
              <a:gd name="connsiteX6" fmla="*/ 0 w 4200525"/>
              <a:gd name="connsiteY6" fmla="*/ 1209675 h 6619875"/>
              <a:gd name="connsiteX7" fmla="*/ 1809750 w 4200525"/>
              <a:gd name="connsiteY7" fmla="*/ 1209675 h 6619875"/>
              <a:gd name="connsiteX8" fmla="*/ 1809750 w 4200525"/>
              <a:gd name="connsiteY8" fmla="*/ 0 h 66198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4200525" h="6619875">
                <a:moveTo>
                  <a:pt x="1809750" y="0"/>
                </a:moveTo>
                <a:lnTo>
                  <a:pt x="3305175" y="0"/>
                </a:lnTo>
                <a:lnTo>
                  <a:pt x="3305175" y="3609975"/>
                </a:lnTo>
                <a:lnTo>
                  <a:pt x="4200525" y="3609975"/>
                </a:lnTo>
                <a:lnTo>
                  <a:pt x="4200525" y="6619875"/>
                </a:lnTo>
                <a:lnTo>
                  <a:pt x="0" y="6619875"/>
                </a:lnTo>
                <a:lnTo>
                  <a:pt x="0" y="1209675"/>
                </a:lnTo>
                <a:lnTo>
                  <a:pt x="1809750" y="1209675"/>
                </a:lnTo>
                <a:lnTo>
                  <a:pt x="1809750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275" name="Picture 274">
            <a:extLst>
              <a:ext uri="{FF2B5EF4-FFF2-40B4-BE49-F238E27FC236}">
                <a16:creationId xmlns:a16="http://schemas.microsoft.com/office/drawing/2014/main" id="{1494BF1D-872A-74F4-D3DC-34080403A10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605" t="14533" r="48303" b="37985"/>
          <a:stretch>
            <a:fillRect/>
          </a:stretch>
        </xdr:blipFill>
        <xdr:spPr bwMode="auto">
          <a:xfrm rot="5400000">
            <a:off x="1714501" y="82777920"/>
            <a:ext cx="6667500" cy="455431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51" name="Straight Connector 350">
            <a:extLst>
              <a:ext uri="{FF2B5EF4-FFF2-40B4-BE49-F238E27FC236}">
                <a16:creationId xmlns:a16="http://schemas.microsoft.com/office/drawing/2014/main" id="{3091D442-0CBB-8F6A-07CB-978F897B588E}"/>
              </a:ext>
            </a:extLst>
          </xdr:cNvPr>
          <xdr:cNvCxnSpPr/>
        </xdr:nvCxnSpPr>
        <xdr:spPr>
          <a:xfrm>
            <a:off x="6311900" y="81813400"/>
            <a:ext cx="167005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4" name="Straight Connector 423">
            <a:extLst>
              <a:ext uri="{FF2B5EF4-FFF2-40B4-BE49-F238E27FC236}">
                <a16:creationId xmlns:a16="http://schemas.microsoft.com/office/drawing/2014/main" id="{785B3F32-6E23-4D64-7E10-F005E7FE6385}"/>
              </a:ext>
            </a:extLst>
          </xdr:cNvPr>
          <xdr:cNvCxnSpPr/>
        </xdr:nvCxnSpPr>
        <xdr:spPr>
          <a:xfrm>
            <a:off x="7594600" y="81740378"/>
            <a:ext cx="0" cy="661352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7" name="Straight Connector 456">
            <a:extLst>
              <a:ext uri="{FF2B5EF4-FFF2-40B4-BE49-F238E27FC236}">
                <a16:creationId xmlns:a16="http://schemas.microsoft.com/office/drawing/2014/main" id="{183D0F7F-E447-F7B1-C65E-EE2F68F8DF29}"/>
              </a:ext>
            </a:extLst>
          </xdr:cNvPr>
          <xdr:cNvCxnSpPr/>
        </xdr:nvCxnSpPr>
        <xdr:spPr>
          <a:xfrm flipH="1">
            <a:off x="7553326" y="81778475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2" name="Straight Connector 471">
            <a:extLst>
              <a:ext uri="{FF2B5EF4-FFF2-40B4-BE49-F238E27FC236}">
                <a16:creationId xmlns:a16="http://schemas.microsoft.com/office/drawing/2014/main" id="{EB5B55BC-8650-40DF-9386-F3A2486E3326}"/>
              </a:ext>
            </a:extLst>
          </xdr:cNvPr>
          <xdr:cNvCxnSpPr/>
        </xdr:nvCxnSpPr>
        <xdr:spPr>
          <a:xfrm>
            <a:off x="7924800" y="81740377"/>
            <a:ext cx="0" cy="66135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1" name="Straight Connector 490">
            <a:extLst>
              <a:ext uri="{FF2B5EF4-FFF2-40B4-BE49-F238E27FC236}">
                <a16:creationId xmlns:a16="http://schemas.microsoft.com/office/drawing/2014/main" id="{8737C4BA-089F-4EA2-9CCD-E592FD4480EF}"/>
              </a:ext>
            </a:extLst>
          </xdr:cNvPr>
          <xdr:cNvCxnSpPr/>
        </xdr:nvCxnSpPr>
        <xdr:spPr>
          <a:xfrm flipH="1">
            <a:off x="7883526" y="81778474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4" name="Straight Connector 563">
            <a:extLst>
              <a:ext uri="{FF2B5EF4-FFF2-40B4-BE49-F238E27FC236}">
                <a16:creationId xmlns:a16="http://schemas.microsoft.com/office/drawing/2014/main" id="{E2E7C545-9877-4906-9AA9-BE7C9290A744}"/>
              </a:ext>
            </a:extLst>
          </xdr:cNvPr>
          <xdr:cNvCxnSpPr/>
        </xdr:nvCxnSpPr>
        <xdr:spPr>
          <a:xfrm>
            <a:off x="6316663" y="82554763"/>
            <a:ext cx="133509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7" name="Straight Connector 626">
            <a:extLst>
              <a:ext uri="{FF2B5EF4-FFF2-40B4-BE49-F238E27FC236}">
                <a16:creationId xmlns:a16="http://schemas.microsoft.com/office/drawing/2014/main" id="{D448D419-A792-4F21-8E03-5DEA4254A579}"/>
              </a:ext>
            </a:extLst>
          </xdr:cNvPr>
          <xdr:cNvCxnSpPr/>
        </xdr:nvCxnSpPr>
        <xdr:spPr>
          <a:xfrm flipH="1">
            <a:off x="7553336" y="82516662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3" name="Straight Connector 732">
            <a:extLst>
              <a:ext uri="{FF2B5EF4-FFF2-40B4-BE49-F238E27FC236}">
                <a16:creationId xmlns:a16="http://schemas.microsoft.com/office/drawing/2014/main" id="{09A4A4C2-B963-DBB7-B66C-ABF333F53161}"/>
              </a:ext>
            </a:extLst>
          </xdr:cNvPr>
          <xdr:cNvCxnSpPr/>
        </xdr:nvCxnSpPr>
        <xdr:spPr>
          <a:xfrm>
            <a:off x="5595938" y="82554762"/>
            <a:ext cx="631821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5" name="Straight Connector 754">
            <a:extLst>
              <a:ext uri="{FF2B5EF4-FFF2-40B4-BE49-F238E27FC236}">
                <a16:creationId xmlns:a16="http://schemas.microsoft.com/office/drawing/2014/main" id="{F12A0E64-22D3-41B5-8E44-BDA62E436BC5}"/>
              </a:ext>
            </a:extLst>
          </xdr:cNvPr>
          <xdr:cNvCxnSpPr/>
        </xdr:nvCxnSpPr>
        <xdr:spPr>
          <a:xfrm>
            <a:off x="6316663" y="83729514"/>
            <a:ext cx="133509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3" name="Straight Connector 762">
            <a:extLst>
              <a:ext uri="{FF2B5EF4-FFF2-40B4-BE49-F238E27FC236}">
                <a16:creationId xmlns:a16="http://schemas.microsoft.com/office/drawing/2014/main" id="{361073C1-3594-4DF4-A62D-A44F7B67D787}"/>
              </a:ext>
            </a:extLst>
          </xdr:cNvPr>
          <xdr:cNvCxnSpPr/>
        </xdr:nvCxnSpPr>
        <xdr:spPr>
          <a:xfrm flipH="1">
            <a:off x="7553336" y="83691413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6" name="Straight Connector 765">
            <a:extLst>
              <a:ext uri="{FF2B5EF4-FFF2-40B4-BE49-F238E27FC236}">
                <a16:creationId xmlns:a16="http://schemas.microsoft.com/office/drawing/2014/main" id="{E8CE6FF1-A4DA-4655-96F2-9F095B687722}"/>
              </a:ext>
            </a:extLst>
          </xdr:cNvPr>
          <xdr:cNvCxnSpPr/>
        </xdr:nvCxnSpPr>
        <xdr:spPr>
          <a:xfrm>
            <a:off x="5595938" y="83729513"/>
            <a:ext cx="631821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4" name="Straight Connector 783">
            <a:extLst>
              <a:ext uri="{FF2B5EF4-FFF2-40B4-BE49-F238E27FC236}">
                <a16:creationId xmlns:a16="http://schemas.microsoft.com/office/drawing/2014/main" id="{F484A0D0-C046-4A8F-866D-761BBA2233EB}"/>
              </a:ext>
            </a:extLst>
          </xdr:cNvPr>
          <xdr:cNvCxnSpPr/>
        </xdr:nvCxnSpPr>
        <xdr:spPr>
          <a:xfrm>
            <a:off x="6316680" y="84607402"/>
            <a:ext cx="133509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1" name="Straight Connector 790">
            <a:extLst>
              <a:ext uri="{FF2B5EF4-FFF2-40B4-BE49-F238E27FC236}">
                <a16:creationId xmlns:a16="http://schemas.microsoft.com/office/drawing/2014/main" id="{06728769-2638-4C4D-A4FE-C64D4E3C1B78}"/>
              </a:ext>
            </a:extLst>
          </xdr:cNvPr>
          <xdr:cNvCxnSpPr/>
        </xdr:nvCxnSpPr>
        <xdr:spPr>
          <a:xfrm flipH="1">
            <a:off x="7553353" y="84572476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3" name="Straight Connector 792">
            <a:extLst>
              <a:ext uri="{FF2B5EF4-FFF2-40B4-BE49-F238E27FC236}">
                <a16:creationId xmlns:a16="http://schemas.microsoft.com/office/drawing/2014/main" id="{B85B2CF8-A843-466C-AD9E-D9C2785903FE}"/>
              </a:ext>
            </a:extLst>
          </xdr:cNvPr>
          <xdr:cNvCxnSpPr/>
        </xdr:nvCxnSpPr>
        <xdr:spPr>
          <a:xfrm>
            <a:off x="4637088" y="84607401"/>
            <a:ext cx="159068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4" name="Straight Connector 903">
            <a:extLst>
              <a:ext uri="{FF2B5EF4-FFF2-40B4-BE49-F238E27FC236}">
                <a16:creationId xmlns:a16="http://schemas.microsoft.com/office/drawing/2014/main" id="{9B02062A-CB35-4234-A4BF-DE644532D6D3}"/>
              </a:ext>
            </a:extLst>
          </xdr:cNvPr>
          <xdr:cNvCxnSpPr/>
        </xdr:nvCxnSpPr>
        <xdr:spPr>
          <a:xfrm>
            <a:off x="7237413" y="85344003"/>
            <a:ext cx="76358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4" name="Straight Connector 923">
            <a:extLst>
              <a:ext uri="{FF2B5EF4-FFF2-40B4-BE49-F238E27FC236}">
                <a16:creationId xmlns:a16="http://schemas.microsoft.com/office/drawing/2014/main" id="{761035E0-E441-4757-B135-D0C9C02789D4}"/>
              </a:ext>
            </a:extLst>
          </xdr:cNvPr>
          <xdr:cNvCxnSpPr/>
        </xdr:nvCxnSpPr>
        <xdr:spPr>
          <a:xfrm flipH="1">
            <a:off x="7553353" y="85305902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6" name="Straight Connector 965">
            <a:extLst>
              <a:ext uri="{FF2B5EF4-FFF2-40B4-BE49-F238E27FC236}">
                <a16:creationId xmlns:a16="http://schemas.microsoft.com/office/drawing/2014/main" id="{4CF5F625-3D4C-44FE-83E8-FE4181E0D9C6}"/>
              </a:ext>
            </a:extLst>
          </xdr:cNvPr>
          <xdr:cNvCxnSpPr/>
        </xdr:nvCxnSpPr>
        <xdr:spPr>
          <a:xfrm>
            <a:off x="7237415" y="88282463"/>
            <a:ext cx="77311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6" name="Straight Connector 985">
            <a:extLst>
              <a:ext uri="{FF2B5EF4-FFF2-40B4-BE49-F238E27FC236}">
                <a16:creationId xmlns:a16="http://schemas.microsoft.com/office/drawing/2014/main" id="{BA3FE297-C4D8-4EBA-A3A5-2D6FD4D4202E}"/>
              </a:ext>
            </a:extLst>
          </xdr:cNvPr>
          <xdr:cNvCxnSpPr/>
        </xdr:nvCxnSpPr>
        <xdr:spPr>
          <a:xfrm flipH="1">
            <a:off x="7553355" y="88244362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4" name="Straight Connector 1183">
            <a:extLst>
              <a:ext uri="{FF2B5EF4-FFF2-40B4-BE49-F238E27FC236}">
                <a16:creationId xmlns:a16="http://schemas.microsoft.com/office/drawing/2014/main" id="{23E3610D-EF4F-4405-9A1D-488F2BF46D8F}"/>
              </a:ext>
            </a:extLst>
          </xdr:cNvPr>
          <xdr:cNvCxnSpPr/>
        </xdr:nvCxnSpPr>
        <xdr:spPr>
          <a:xfrm flipH="1">
            <a:off x="7883555" y="88244362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6" name="Straight Connector 1185">
            <a:extLst>
              <a:ext uri="{FF2B5EF4-FFF2-40B4-BE49-F238E27FC236}">
                <a16:creationId xmlns:a16="http://schemas.microsoft.com/office/drawing/2014/main" id="{A306D09D-5966-40AA-867E-AA56DBC3781D}"/>
              </a:ext>
            </a:extLst>
          </xdr:cNvPr>
          <xdr:cNvCxnSpPr/>
        </xdr:nvCxnSpPr>
        <xdr:spPr>
          <a:xfrm>
            <a:off x="7237417" y="86817204"/>
            <a:ext cx="41436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1" name="Straight Connector 1190">
            <a:extLst>
              <a:ext uri="{FF2B5EF4-FFF2-40B4-BE49-F238E27FC236}">
                <a16:creationId xmlns:a16="http://schemas.microsoft.com/office/drawing/2014/main" id="{DCE93714-299A-44F5-85B5-4664FAF20E4B}"/>
              </a:ext>
            </a:extLst>
          </xdr:cNvPr>
          <xdr:cNvCxnSpPr/>
        </xdr:nvCxnSpPr>
        <xdr:spPr>
          <a:xfrm flipH="1">
            <a:off x="7553357" y="86779103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6" name="Straight Connector 1195">
            <a:extLst>
              <a:ext uri="{FF2B5EF4-FFF2-40B4-BE49-F238E27FC236}">
                <a16:creationId xmlns:a16="http://schemas.microsoft.com/office/drawing/2014/main" id="{9B4B9176-8DA0-6FE2-54AA-84B8147F5B8D}"/>
              </a:ext>
            </a:extLst>
          </xdr:cNvPr>
          <xdr:cNvCxnSpPr/>
        </xdr:nvCxnSpPr>
        <xdr:spPr>
          <a:xfrm>
            <a:off x="2901950" y="88330089"/>
            <a:ext cx="0" cy="68897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5" name="Straight Connector 1204">
            <a:extLst>
              <a:ext uri="{FF2B5EF4-FFF2-40B4-BE49-F238E27FC236}">
                <a16:creationId xmlns:a16="http://schemas.microsoft.com/office/drawing/2014/main" id="{CCC587A7-F4FE-061E-B0C2-022AC7EA656E}"/>
              </a:ext>
            </a:extLst>
          </xdr:cNvPr>
          <xdr:cNvCxnSpPr/>
        </xdr:nvCxnSpPr>
        <xdr:spPr>
          <a:xfrm>
            <a:off x="2830511" y="88658700"/>
            <a:ext cx="444341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4" name="Straight Connector 1213">
            <a:extLst>
              <a:ext uri="{FF2B5EF4-FFF2-40B4-BE49-F238E27FC236}">
                <a16:creationId xmlns:a16="http://schemas.microsoft.com/office/drawing/2014/main" id="{1920912E-50A1-4F63-B29B-0A8BBD9425D2}"/>
              </a:ext>
            </a:extLst>
          </xdr:cNvPr>
          <xdr:cNvCxnSpPr/>
        </xdr:nvCxnSpPr>
        <xdr:spPr>
          <a:xfrm flipH="1">
            <a:off x="2863850" y="88623774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5" name="Straight Connector 1214">
            <a:extLst>
              <a:ext uri="{FF2B5EF4-FFF2-40B4-BE49-F238E27FC236}">
                <a16:creationId xmlns:a16="http://schemas.microsoft.com/office/drawing/2014/main" id="{FC19D040-E1FD-4DB1-AA6C-9EC54704FA93}"/>
              </a:ext>
            </a:extLst>
          </xdr:cNvPr>
          <xdr:cNvCxnSpPr/>
        </xdr:nvCxnSpPr>
        <xdr:spPr>
          <a:xfrm>
            <a:off x="2830510" y="88938101"/>
            <a:ext cx="443389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6" name="Straight Connector 1215">
            <a:extLst>
              <a:ext uri="{FF2B5EF4-FFF2-40B4-BE49-F238E27FC236}">
                <a16:creationId xmlns:a16="http://schemas.microsoft.com/office/drawing/2014/main" id="{E0B74967-BF30-44F6-8B3A-58338B828C81}"/>
              </a:ext>
            </a:extLst>
          </xdr:cNvPr>
          <xdr:cNvCxnSpPr/>
        </xdr:nvCxnSpPr>
        <xdr:spPr>
          <a:xfrm flipH="1">
            <a:off x="2863849" y="88903175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7" name="Straight Connector 1216">
            <a:extLst>
              <a:ext uri="{FF2B5EF4-FFF2-40B4-BE49-F238E27FC236}">
                <a16:creationId xmlns:a16="http://schemas.microsoft.com/office/drawing/2014/main" id="{2F1CCDAE-B345-4977-872D-524449A8A293}"/>
              </a:ext>
            </a:extLst>
          </xdr:cNvPr>
          <xdr:cNvCxnSpPr/>
        </xdr:nvCxnSpPr>
        <xdr:spPr>
          <a:xfrm>
            <a:off x="7199312" y="88334854"/>
            <a:ext cx="0" cy="68897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3" name="Straight Connector 1262">
            <a:extLst>
              <a:ext uri="{FF2B5EF4-FFF2-40B4-BE49-F238E27FC236}">
                <a16:creationId xmlns:a16="http://schemas.microsoft.com/office/drawing/2014/main" id="{6107D883-F8B5-42FC-9CDE-C79A35E1EB8A}"/>
              </a:ext>
            </a:extLst>
          </xdr:cNvPr>
          <xdr:cNvCxnSpPr/>
        </xdr:nvCxnSpPr>
        <xdr:spPr>
          <a:xfrm flipH="1">
            <a:off x="7161212" y="88628539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6" name="Straight Connector 1265">
            <a:extLst>
              <a:ext uri="{FF2B5EF4-FFF2-40B4-BE49-F238E27FC236}">
                <a16:creationId xmlns:a16="http://schemas.microsoft.com/office/drawing/2014/main" id="{82F9184C-8B8D-41ED-AC33-D1CDA593170E}"/>
              </a:ext>
            </a:extLst>
          </xdr:cNvPr>
          <xdr:cNvCxnSpPr/>
        </xdr:nvCxnSpPr>
        <xdr:spPr>
          <a:xfrm flipH="1">
            <a:off x="7161211" y="88907940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1" name="Straight Connector 1270">
            <a:extLst>
              <a:ext uri="{FF2B5EF4-FFF2-40B4-BE49-F238E27FC236}">
                <a16:creationId xmlns:a16="http://schemas.microsoft.com/office/drawing/2014/main" id="{3FC0D3B8-D607-4923-9E76-55B8C1911273}"/>
              </a:ext>
            </a:extLst>
          </xdr:cNvPr>
          <xdr:cNvCxnSpPr/>
        </xdr:nvCxnSpPr>
        <xdr:spPr>
          <a:xfrm>
            <a:off x="4591051" y="88325325"/>
            <a:ext cx="0" cy="41435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3" name="Straight Connector 1272">
            <a:extLst>
              <a:ext uri="{FF2B5EF4-FFF2-40B4-BE49-F238E27FC236}">
                <a16:creationId xmlns:a16="http://schemas.microsoft.com/office/drawing/2014/main" id="{4DFCD5AD-CE6A-48B1-9089-2994561604D4}"/>
              </a:ext>
            </a:extLst>
          </xdr:cNvPr>
          <xdr:cNvCxnSpPr/>
        </xdr:nvCxnSpPr>
        <xdr:spPr>
          <a:xfrm flipH="1">
            <a:off x="4552950" y="88623795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6" name="Straight Connector 1275">
            <a:extLst>
              <a:ext uri="{FF2B5EF4-FFF2-40B4-BE49-F238E27FC236}">
                <a16:creationId xmlns:a16="http://schemas.microsoft.com/office/drawing/2014/main" id="{DAAC654D-C920-402F-8C15-1471CF0514E5}"/>
              </a:ext>
            </a:extLst>
          </xdr:cNvPr>
          <xdr:cNvCxnSpPr/>
        </xdr:nvCxnSpPr>
        <xdr:spPr>
          <a:xfrm>
            <a:off x="4591051" y="86760050"/>
            <a:ext cx="0" cy="1477978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0" name="Straight Connector 1279">
            <a:extLst>
              <a:ext uri="{FF2B5EF4-FFF2-40B4-BE49-F238E27FC236}">
                <a16:creationId xmlns:a16="http://schemas.microsoft.com/office/drawing/2014/main" id="{DBCBC26F-D898-4C02-9DCA-F727A4CD855D}"/>
              </a:ext>
            </a:extLst>
          </xdr:cNvPr>
          <xdr:cNvCxnSpPr/>
        </xdr:nvCxnSpPr>
        <xdr:spPr>
          <a:xfrm>
            <a:off x="4741857" y="88325322"/>
            <a:ext cx="0" cy="41435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1" name="Straight Connector 1280">
            <a:extLst>
              <a:ext uri="{FF2B5EF4-FFF2-40B4-BE49-F238E27FC236}">
                <a16:creationId xmlns:a16="http://schemas.microsoft.com/office/drawing/2014/main" id="{BC309764-562D-4489-9F1B-DFA76171565F}"/>
              </a:ext>
            </a:extLst>
          </xdr:cNvPr>
          <xdr:cNvCxnSpPr/>
        </xdr:nvCxnSpPr>
        <xdr:spPr>
          <a:xfrm flipH="1">
            <a:off x="4703756" y="88623792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2" name="Straight Connector 1281">
            <a:extLst>
              <a:ext uri="{FF2B5EF4-FFF2-40B4-BE49-F238E27FC236}">
                <a16:creationId xmlns:a16="http://schemas.microsoft.com/office/drawing/2014/main" id="{065FC737-C2ED-48A5-B3F6-C83F80E16758}"/>
              </a:ext>
            </a:extLst>
          </xdr:cNvPr>
          <xdr:cNvCxnSpPr/>
        </xdr:nvCxnSpPr>
        <xdr:spPr>
          <a:xfrm>
            <a:off x="4741861" y="86875938"/>
            <a:ext cx="0" cy="1343042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6" name="Straight Connector 1295">
            <a:extLst>
              <a:ext uri="{FF2B5EF4-FFF2-40B4-BE49-F238E27FC236}">
                <a16:creationId xmlns:a16="http://schemas.microsoft.com/office/drawing/2014/main" id="{F04A6702-81EE-47AE-823F-85FAC096FC7F}"/>
              </a:ext>
            </a:extLst>
          </xdr:cNvPr>
          <xdr:cNvCxnSpPr/>
        </xdr:nvCxnSpPr>
        <xdr:spPr>
          <a:xfrm>
            <a:off x="5665782" y="88325324"/>
            <a:ext cx="0" cy="41435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7" name="Straight Connector 1296">
            <a:extLst>
              <a:ext uri="{FF2B5EF4-FFF2-40B4-BE49-F238E27FC236}">
                <a16:creationId xmlns:a16="http://schemas.microsoft.com/office/drawing/2014/main" id="{06C02567-02B2-40EA-8559-A1007DD142B5}"/>
              </a:ext>
            </a:extLst>
          </xdr:cNvPr>
          <xdr:cNvCxnSpPr/>
        </xdr:nvCxnSpPr>
        <xdr:spPr>
          <a:xfrm flipH="1">
            <a:off x="5627681" y="88623794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8" name="Straight Connector 1297">
            <a:extLst>
              <a:ext uri="{FF2B5EF4-FFF2-40B4-BE49-F238E27FC236}">
                <a16:creationId xmlns:a16="http://schemas.microsoft.com/office/drawing/2014/main" id="{7C1F00BF-A10E-4231-91E2-8971D6897044}"/>
              </a:ext>
            </a:extLst>
          </xdr:cNvPr>
          <xdr:cNvCxnSpPr/>
        </xdr:nvCxnSpPr>
        <xdr:spPr>
          <a:xfrm>
            <a:off x="5665786" y="86875940"/>
            <a:ext cx="0" cy="1343042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2" name="Straight Connector 1301">
            <a:extLst>
              <a:ext uri="{FF2B5EF4-FFF2-40B4-BE49-F238E27FC236}">
                <a16:creationId xmlns:a16="http://schemas.microsoft.com/office/drawing/2014/main" id="{2AAD1A40-341B-B7B2-073C-6A23FF6B05BA}"/>
              </a:ext>
            </a:extLst>
          </xdr:cNvPr>
          <xdr:cNvCxnSpPr/>
        </xdr:nvCxnSpPr>
        <xdr:spPr>
          <a:xfrm>
            <a:off x="2387600" y="81818164"/>
            <a:ext cx="231139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0" name="Straight Connector 1309">
            <a:extLst>
              <a:ext uri="{FF2B5EF4-FFF2-40B4-BE49-F238E27FC236}">
                <a16:creationId xmlns:a16="http://schemas.microsoft.com/office/drawing/2014/main" id="{E8876CD0-8B0C-A8CF-A517-6565290345AD}"/>
              </a:ext>
            </a:extLst>
          </xdr:cNvPr>
          <xdr:cNvCxnSpPr/>
        </xdr:nvCxnSpPr>
        <xdr:spPr>
          <a:xfrm>
            <a:off x="2476501" y="81735612"/>
            <a:ext cx="0" cy="66135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2" name="Straight Connector 1311">
            <a:extLst>
              <a:ext uri="{FF2B5EF4-FFF2-40B4-BE49-F238E27FC236}">
                <a16:creationId xmlns:a16="http://schemas.microsoft.com/office/drawing/2014/main" id="{BE50D821-FB43-4EC1-B720-6DA77C61F61F}"/>
              </a:ext>
            </a:extLst>
          </xdr:cNvPr>
          <xdr:cNvCxnSpPr/>
        </xdr:nvCxnSpPr>
        <xdr:spPr>
          <a:xfrm flipH="1">
            <a:off x="2435226" y="81783238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5" name="Straight Connector 1314">
            <a:extLst>
              <a:ext uri="{FF2B5EF4-FFF2-40B4-BE49-F238E27FC236}">
                <a16:creationId xmlns:a16="http://schemas.microsoft.com/office/drawing/2014/main" id="{70F3592C-C044-4058-879A-3003AE2AB7EB}"/>
              </a:ext>
            </a:extLst>
          </xdr:cNvPr>
          <xdr:cNvCxnSpPr/>
        </xdr:nvCxnSpPr>
        <xdr:spPr>
          <a:xfrm>
            <a:off x="2066925" y="82997675"/>
            <a:ext cx="7969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9" name="Straight Connector 1318">
            <a:extLst>
              <a:ext uri="{FF2B5EF4-FFF2-40B4-BE49-F238E27FC236}">
                <a16:creationId xmlns:a16="http://schemas.microsoft.com/office/drawing/2014/main" id="{CE6812E9-7AC6-49C6-905B-DFF6DCCE1463}"/>
              </a:ext>
            </a:extLst>
          </xdr:cNvPr>
          <xdr:cNvCxnSpPr/>
        </xdr:nvCxnSpPr>
        <xdr:spPr>
          <a:xfrm flipH="1">
            <a:off x="2435226" y="82959574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5" name="Straight Connector 1324">
            <a:extLst>
              <a:ext uri="{FF2B5EF4-FFF2-40B4-BE49-F238E27FC236}">
                <a16:creationId xmlns:a16="http://schemas.microsoft.com/office/drawing/2014/main" id="{59601AB2-53B1-46A1-91FD-031E78FB7EA4}"/>
              </a:ext>
            </a:extLst>
          </xdr:cNvPr>
          <xdr:cNvCxnSpPr/>
        </xdr:nvCxnSpPr>
        <xdr:spPr>
          <a:xfrm>
            <a:off x="2387582" y="84610574"/>
            <a:ext cx="47625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6" name="Straight Connector 1325">
            <a:extLst>
              <a:ext uri="{FF2B5EF4-FFF2-40B4-BE49-F238E27FC236}">
                <a16:creationId xmlns:a16="http://schemas.microsoft.com/office/drawing/2014/main" id="{EEEC19B4-26CD-4AD3-870F-F1F77AABF213}"/>
              </a:ext>
            </a:extLst>
          </xdr:cNvPr>
          <xdr:cNvCxnSpPr/>
        </xdr:nvCxnSpPr>
        <xdr:spPr>
          <a:xfrm flipH="1">
            <a:off x="2435208" y="84572473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6" name="Straight Connector 1335">
            <a:extLst>
              <a:ext uri="{FF2B5EF4-FFF2-40B4-BE49-F238E27FC236}">
                <a16:creationId xmlns:a16="http://schemas.microsoft.com/office/drawing/2014/main" id="{8196535D-80E6-41E9-B0D6-AEE57F2AA830}"/>
              </a:ext>
            </a:extLst>
          </xdr:cNvPr>
          <xdr:cNvCxnSpPr/>
        </xdr:nvCxnSpPr>
        <xdr:spPr>
          <a:xfrm>
            <a:off x="2387576" y="86672740"/>
            <a:ext cx="47625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8" name="Straight Connector 1337">
            <a:extLst>
              <a:ext uri="{FF2B5EF4-FFF2-40B4-BE49-F238E27FC236}">
                <a16:creationId xmlns:a16="http://schemas.microsoft.com/office/drawing/2014/main" id="{2DBA8D72-7D29-46A5-9035-AB54C8C02EEC}"/>
              </a:ext>
            </a:extLst>
          </xdr:cNvPr>
          <xdr:cNvCxnSpPr/>
        </xdr:nvCxnSpPr>
        <xdr:spPr>
          <a:xfrm flipH="1">
            <a:off x="2435202" y="86634639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2" name="Straight Connector 1341">
            <a:extLst>
              <a:ext uri="{FF2B5EF4-FFF2-40B4-BE49-F238E27FC236}">
                <a16:creationId xmlns:a16="http://schemas.microsoft.com/office/drawing/2014/main" id="{3346D093-701C-A41C-314A-260FA154984B}"/>
              </a:ext>
            </a:extLst>
          </xdr:cNvPr>
          <xdr:cNvCxnSpPr/>
        </xdr:nvCxnSpPr>
        <xdr:spPr>
          <a:xfrm>
            <a:off x="2959105" y="86672738"/>
            <a:ext cx="157955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0" name="Straight Connector 1349">
            <a:extLst>
              <a:ext uri="{FF2B5EF4-FFF2-40B4-BE49-F238E27FC236}">
                <a16:creationId xmlns:a16="http://schemas.microsoft.com/office/drawing/2014/main" id="{C88065CB-0832-4E44-8DBC-AA80DB5BD4C5}"/>
              </a:ext>
            </a:extLst>
          </xdr:cNvPr>
          <xdr:cNvCxnSpPr/>
        </xdr:nvCxnSpPr>
        <xdr:spPr>
          <a:xfrm>
            <a:off x="2387580" y="86817205"/>
            <a:ext cx="47625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9" name="Straight Connector 1358">
            <a:extLst>
              <a:ext uri="{FF2B5EF4-FFF2-40B4-BE49-F238E27FC236}">
                <a16:creationId xmlns:a16="http://schemas.microsoft.com/office/drawing/2014/main" id="{FE9ACEFC-6604-4F61-B5A8-D3F53A614B09}"/>
              </a:ext>
            </a:extLst>
          </xdr:cNvPr>
          <xdr:cNvCxnSpPr/>
        </xdr:nvCxnSpPr>
        <xdr:spPr>
          <a:xfrm flipH="1">
            <a:off x="2435206" y="86779104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0" name="Straight Connector 1359">
            <a:extLst>
              <a:ext uri="{FF2B5EF4-FFF2-40B4-BE49-F238E27FC236}">
                <a16:creationId xmlns:a16="http://schemas.microsoft.com/office/drawing/2014/main" id="{2BB33031-D73D-447F-8D3E-3BD7186A3D6D}"/>
              </a:ext>
            </a:extLst>
          </xdr:cNvPr>
          <xdr:cNvCxnSpPr/>
        </xdr:nvCxnSpPr>
        <xdr:spPr>
          <a:xfrm>
            <a:off x="2959109" y="86817203"/>
            <a:ext cx="175417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4" name="Straight Connector 1363">
            <a:extLst>
              <a:ext uri="{FF2B5EF4-FFF2-40B4-BE49-F238E27FC236}">
                <a16:creationId xmlns:a16="http://schemas.microsoft.com/office/drawing/2014/main" id="{A85C5508-7196-4A36-8703-048E892A6BB1}"/>
              </a:ext>
            </a:extLst>
          </xdr:cNvPr>
          <xdr:cNvCxnSpPr/>
        </xdr:nvCxnSpPr>
        <xdr:spPr>
          <a:xfrm>
            <a:off x="2085975" y="88282469"/>
            <a:ext cx="77784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9" name="Straight Connector 1368">
            <a:extLst>
              <a:ext uri="{FF2B5EF4-FFF2-40B4-BE49-F238E27FC236}">
                <a16:creationId xmlns:a16="http://schemas.microsoft.com/office/drawing/2014/main" id="{0DD7AD2B-5838-445A-A591-AE2C1274D308}"/>
              </a:ext>
            </a:extLst>
          </xdr:cNvPr>
          <xdr:cNvCxnSpPr/>
        </xdr:nvCxnSpPr>
        <xdr:spPr>
          <a:xfrm flipH="1">
            <a:off x="2435199" y="88244368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2" name="Straight Connector 1371">
            <a:extLst>
              <a:ext uri="{FF2B5EF4-FFF2-40B4-BE49-F238E27FC236}">
                <a16:creationId xmlns:a16="http://schemas.microsoft.com/office/drawing/2014/main" id="{B7D996EA-BBF3-4052-A018-F5E4491B7C4F}"/>
              </a:ext>
            </a:extLst>
          </xdr:cNvPr>
          <xdr:cNvCxnSpPr/>
        </xdr:nvCxnSpPr>
        <xdr:spPr>
          <a:xfrm>
            <a:off x="2146300" y="82915125"/>
            <a:ext cx="0" cy="54340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3" name="Straight Connector 1372">
            <a:extLst>
              <a:ext uri="{FF2B5EF4-FFF2-40B4-BE49-F238E27FC236}">
                <a16:creationId xmlns:a16="http://schemas.microsoft.com/office/drawing/2014/main" id="{3AF3163E-7551-4689-9A4D-9A31C30E27ED}"/>
              </a:ext>
            </a:extLst>
          </xdr:cNvPr>
          <xdr:cNvCxnSpPr/>
        </xdr:nvCxnSpPr>
        <xdr:spPr>
          <a:xfrm flipH="1">
            <a:off x="2104998" y="88244368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5" name="Straight Connector 1374">
            <a:extLst>
              <a:ext uri="{FF2B5EF4-FFF2-40B4-BE49-F238E27FC236}">
                <a16:creationId xmlns:a16="http://schemas.microsoft.com/office/drawing/2014/main" id="{44FAB4FD-B0CC-44CB-85D7-343184D460AA}"/>
              </a:ext>
            </a:extLst>
          </xdr:cNvPr>
          <xdr:cNvCxnSpPr/>
        </xdr:nvCxnSpPr>
        <xdr:spPr>
          <a:xfrm flipH="1">
            <a:off x="2105026" y="82959572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3" name="Straight Connector 1382">
            <a:extLst>
              <a:ext uri="{FF2B5EF4-FFF2-40B4-BE49-F238E27FC236}">
                <a16:creationId xmlns:a16="http://schemas.microsoft.com/office/drawing/2014/main" id="{E9778956-2B6D-FC37-7070-622DBD369087}"/>
              </a:ext>
            </a:extLst>
          </xdr:cNvPr>
          <xdr:cNvCxnSpPr/>
        </xdr:nvCxnSpPr>
        <xdr:spPr>
          <a:xfrm flipV="1">
            <a:off x="2901950" y="81460975"/>
            <a:ext cx="0" cy="149383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6" name="Straight Connector 1385">
            <a:extLst>
              <a:ext uri="{FF2B5EF4-FFF2-40B4-BE49-F238E27FC236}">
                <a16:creationId xmlns:a16="http://schemas.microsoft.com/office/drawing/2014/main" id="{60DD19A6-CDD4-7517-3404-ABD11F4B6380}"/>
              </a:ext>
            </a:extLst>
          </xdr:cNvPr>
          <xdr:cNvCxnSpPr/>
        </xdr:nvCxnSpPr>
        <xdr:spPr>
          <a:xfrm>
            <a:off x="2820989" y="81538762"/>
            <a:ext cx="444341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4" name="Straight Connector 1393">
            <a:extLst>
              <a:ext uri="{FF2B5EF4-FFF2-40B4-BE49-F238E27FC236}">
                <a16:creationId xmlns:a16="http://schemas.microsoft.com/office/drawing/2014/main" id="{C6A7D630-5C3B-44C7-A0B0-354A53D7EB4D}"/>
              </a:ext>
            </a:extLst>
          </xdr:cNvPr>
          <xdr:cNvCxnSpPr/>
        </xdr:nvCxnSpPr>
        <xdr:spPr>
          <a:xfrm flipH="1">
            <a:off x="2863852" y="81503837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5" name="Straight Connector 1394">
            <a:extLst>
              <a:ext uri="{FF2B5EF4-FFF2-40B4-BE49-F238E27FC236}">
                <a16:creationId xmlns:a16="http://schemas.microsoft.com/office/drawing/2014/main" id="{E2D0DB1B-0C7D-42E1-9EB2-47E72768EC19}"/>
              </a:ext>
            </a:extLst>
          </xdr:cNvPr>
          <xdr:cNvCxnSpPr/>
        </xdr:nvCxnSpPr>
        <xdr:spPr>
          <a:xfrm>
            <a:off x="4670425" y="81257774"/>
            <a:ext cx="16795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9" name="Straight Connector 1398">
            <a:extLst>
              <a:ext uri="{FF2B5EF4-FFF2-40B4-BE49-F238E27FC236}">
                <a16:creationId xmlns:a16="http://schemas.microsoft.com/office/drawing/2014/main" id="{B2763195-6605-41BD-A35E-BC4C2D6C5565}"/>
              </a:ext>
            </a:extLst>
          </xdr:cNvPr>
          <xdr:cNvCxnSpPr/>
        </xdr:nvCxnSpPr>
        <xdr:spPr>
          <a:xfrm flipV="1">
            <a:off x="4741862" y="81181575"/>
            <a:ext cx="0" cy="6064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7" name="Straight Connector 1406">
            <a:extLst>
              <a:ext uri="{FF2B5EF4-FFF2-40B4-BE49-F238E27FC236}">
                <a16:creationId xmlns:a16="http://schemas.microsoft.com/office/drawing/2014/main" id="{C28AC2A4-A8B4-43BD-A459-B0A7F6B63A24}"/>
              </a:ext>
            </a:extLst>
          </xdr:cNvPr>
          <xdr:cNvCxnSpPr/>
        </xdr:nvCxnSpPr>
        <xdr:spPr>
          <a:xfrm flipH="1">
            <a:off x="4703763" y="81503844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9" name="Straight Connector 1408">
            <a:extLst>
              <a:ext uri="{FF2B5EF4-FFF2-40B4-BE49-F238E27FC236}">
                <a16:creationId xmlns:a16="http://schemas.microsoft.com/office/drawing/2014/main" id="{69B86D8A-F1D8-44F8-BA1B-8ACD9B1E0783}"/>
              </a:ext>
            </a:extLst>
          </xdr:cNvPr>
          <xdr:cNvCxnSpPr/>
        </xdr:nvCxnSpPr>
        <xdr:spPr>
          <a:xfrm flipV="1">
            <a:off x="6278563" y="81191100"/>
            <a:ext cx="0" cy="59689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1" name="Straight Connector 1410">
            <a:extLst>
              <a:ext uri="{FF2B5EF4-FFF2-40B4-BE49-F238E27FC236}">
                <a16:creationId xmlns:a16="http://schemas.microsoft.com/office/drawing/2014/main" id="{DB34DE73-4414-4824-BD45-4015E294EBBE}"/>
              </a:ext>
            </a:extLst>
          </xdr:cNvPr>
          <xdr:cNvCxnSpPr/>
        </xdr:nvCxnSpPr>
        <xdr:spPr>
          <a:xfrm flipH="1">
            <a:off x="6237289" y="81503840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3" name="Straight Connector 1412">
            <a:extLst>
              <a:ext uri="{FF2B5EF4-FFF2-40B4-BE49-F238E27FC236}">
                <a16:creationId xmlns:a16="http://schemas.microsoft.com/office/drawing/2014/main" id="{8722AFEF-5400-48B4-9887-F14083642FEE}"/>
              </a:ext>
            </a:extLst>
          </xdr:cNvPr>
          <xdr:cNvCxnSpPr/>
        </xdr:nvCxnSpPr>
        <xdr:spPr>
          <a:xfrm flipV="1">
            <a:off x="5510215" y="81480017"/>
            <a:ext cx="0" cy="3079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4" name="Straight Connector 1413">
            <a:extLst>
              <a:ext uri="{FF2B5EF4-FFF2-40B4-BE49-F238E27FC236}">
                <a16:creationId xmlns:a16="http://schemas.microsoft.com/office/drawing/2014/main" id="{3DB982F3-9ECA-4BDA-9D2C-4155F89DAC66}"/>
              </a:ext>
            </a:extLst>
          </xdr:cNvPr>
          <xdr:cNvCxnSpPr/>
        </xdr:nvCxnSpPr>
        <xdr:spPr>
          <a:xfrm flipH="1">
            <a:off x="5472116" y="81503828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5" name="Straight Connector 1414">
            <a:extLst>
              <a:ext uri="{FF2B5EF4-FFF2-40B4-BE49-F238E27FC236}">
                <a16:creationId xmlns:a16="http://schemas.microsoft.com/office/drawing/2014/main" id="{C23D0BAE-6387-4A1E-934F-F9495DB9DC45}"/>
              </a:ext>
            </a:extLst>
          </xdr:cNvPr>
          <xdr:cNvCxnSpPr/>
        </xdr:nvCxnSpPr>
        <xdr:spPr>
          <a:xfrm flipV="1">
            <a:off x="7199314" y="81475266"/>
            <a:ext cx="0" cy="28415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7" name="Straight Connector 1416">
            <a:extLst>
              <a:ext uri="{FF2B5EF4-FFF2-40B4-BE49-F238E27FC236}">
                <a16:creationId xmlns:a16="http://schemas.microsoft.com/office/drawing/2014/main" id="{6294AA55-FCAF-40BF-9DEE-8075189EE075}"/>
              </a:ext>
            </a:extLst>
          </xdr:cNvPr>
          <xdr:cNvCxnSpPr/>
        </xdr:nvCxnSpPr>
        <xdr:spPr>
          <a:xfrm flipH="1">
            <a:off x="7161215" y="81499077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7" name="Straight Connector 1436">
            <a:extLst>
              <a:ext uri="{FF2B5EF4-FFF2-40B4-BE49-F238E27FC236}">
                <a16:creationId xmlns:a16="http://schemas.microsoft.com/office/drawing/2014/main" id="{13DD25E8-7F1A-412C-9CBD-AABF79910FC2}"/>
              </a:ext>
            </a:extLst>
          </xdr:cNvPr>
          <xdr:cNvCxnSpPr/>
        </xdr:nvCxnSpPr>
        <xdr:spPr>
          <a:xfrm flipH="1">
            <a:off x="4703761" y="81219680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8" name="Straight Connector 1437">
            <a:extLst>
              <a:ext uri="{FF2B5EF4-FFF2-40B4-BE49-F238E27FC236}">
                <a16:creationId xmlns:a16="http://schemas.microsoft.com/office/drawing/2014/main" id="{0C004E8E-E4B7-4F70-BCE7-02DCACE21F39}"/>
              </a:ext>
            </a:extLst>
          </xdr:cNvPr>
          <xdr:cNvCxnSpPr/>
        </xdr:nvCxnSpPr>
        <xdr:spPr>
          <a:xfrm flipH="1">
            <a:off x="6237287" y="81219676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5" name="Straight Connector 1444">
            <a:extLst>
              <a:ext uri="{FF2B5EF4-FFF2-40B4-BE49-F238E27FC236}">
                <a16:creationId xmlns:a16="http://schemas.microsoft.com/office/drawing/2014/main" id="{F3E5C747-21B8-4D55-A370-68FE0F04C477}"/>
              </a:ext>
            </a:extLst>
          </xdr:cNvPr>
          <xdr:cNvCxnSpPr/>
        </xdr:nvCxnSpPr>
        <xdr:spPr>
          <a:xfrm flipV="1">
            <a:off x="7199313" y="81880082"/>
            <a:ext cx="0" cy="60641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0" name="Straight Connector 1449">
            <a:extLst>
              <a:ext uri="{FF2B5EF4-FFF2-40B4-BE49-F238E27FC236}">
                <a16:creationId xmlns:a16="http://schemas.microsoft.com/office/drawing/2014/main" id="{F2D32A4E-AAEE-4AD7-9F43-C6B729B83436}"/>
              </a:ext>
            </a:extLst>
          </xdr:cNvPr>
          <xdr:cNvCxnSpPr/>
        </xdr:nvCxnSpPr>
        <xdr:spPr>
          <a:xfrm flipV="1">
            <a:off x="7199309" y="82635744"/>
            <a:ext cx="0" cy="103185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53" name="Straight Connector 1452">
            <a:extLst>
              <a:ext uri="{FF2B5EF4-FFF2-40B4-BE49-F238E27FC236}">
                <a16:creationId xmlns:a16="http://schemas.microsoft.com/office/drawing/2014/main" id="{B7DCDDB0-95B9-46DA-91BC-2BB7D26AEB5B}"/>
              </a:ext>
            </a:extLst>
          </xdr:cNvPr>
          <xdr:cNvCxnSpPr/>
        </xdr:nvCxnSpPr>
        <xdr:spPr>
          <a:xfrm flipV="1">
            <a:off x="7199303" y="83816846"/>
            <a:ext cx="0" cy="71752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4" name="Straight Connector 1553">
            <a:extLst>
              <a:ext uri="{FF2B5EF4-FFF2-40B4-BE49-F238E27FC236}">
                <a16:creationId xmlns:a16="http://schemas.microsoft.com/office/drawing/2014/main" id="{260D0CFD-02D5-4A15-8818-582C4CE686BD}"/>
              </a:ext>
            </a:extLst>
          </xdr:cNvPr>
          <xdr:cNvCxnSpPr/>
        </xdr:nvCxnSpPr>
        <xdr:spPr>
          <a:xfrm flipV="1">
            <a:off x="7199301" y="84664550"/>
            <a:ext cx="0" cy="64135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88" name="Straight Connector 1587">
            <a:extLst>
              <a:ext uri="{FF2B5EF4-FFF2-40B4-BE49-F238E27FC236}">
                <a16:creationId xmlns:a16="http://schemas.microsoft.com/office/drawing/2014/main" id="{AE867E50-7EF3-948D-F701-A14EA00E051C}"/>
              </a:ext>
            </a:extLst>
          </xdr:cNvPr>
          <xdr:cNvCxnSpPr/>
        </xdr:nvCxnSpPr>
        <xdr:spPr>
          <a:xfrm>
            <a:off x="2995613" y="84607401"/>
            <a:ext cx="149541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1" name="Straight Connector 1590">
            <a:extLst>
              <a:ext uri="{FF2B5EF4-FFF2-40B4-BE49-F238E27FC236}">
                <a16:creationId xmlns:a16="http://schemas.microsoft.com/office/drawing/2014/main" id="{893E3EC1-F861-48F5-9463-0226AC7F971D}"/>
              </a:ext>
            </a:extLst>
          </xdr:cNvPr>
          <xdr:cNvCxnSpPr/>
        </xdr:nvCxnSpPr>
        <xdr:spPr>
          <a:xfrm flipH="1">
            <a:off x="7883525" y="85309074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3" name="Straight Connector 1592">
            <a:extLst>
              <a:ext uri="{FF2B5EF4-FFF2-40B4-BE49-F238E27FC236}">
                <a16:creationId xmlns:a16="http://schemas.microsoft.com/office/drawing/2014/main" id="{C5C5C36F-3BBA-4444-9930-6140CBE7AAE0}"/>
              </a:ext>
            </a:extLst>
          </xdr:cNvPr>
          <xdr:cNvCxnSpPr/>
        </xdr:nvCxnSpPr>
        <xdr:spPr>
          <a:xfrm flipV="1">
            <a:off x="4344981" y="83488208"/>
            <a:ext cx="1033466" cy="98901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6" name="Straight Connector 1595">
            <a:extLst>
              <a:ext uri="{FF2B5EF4-FFF2-40B4-BE49-F238E27FC236}">
                <a16:creationId xmlns:a16="http://schemas.microsoft.com/office/drawing/2014/main" id="{7BDC9F1D-C6A9-21F7-6510-E3750CDC6873}"/>
              </a:ext>
            </a:extLst>
          </xdr:cNvPr>
          <xdr:cNvCxnSpPr/>
        </xdr:nvCxnSpPr>
        <xdr:spPr>
          <a:xfrm>
            <a:off x="5316538" y="83483450"/>
            <a:ext cx="4762" cy="1206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8" name="Straight Connector 1597">
            <a:extLst>
              <a:ext uri="{FF2B5EF4-FFF2-40B4-BE49-F238E27FC236}">
                <a16:creationId xmlns:a16="http://schemas.microsoft.com/office/drawing/2014/main" id="{7BD03FB5-0319-4E01-A954-FAE995627E4C}"/>
              </a:ext>
            </a:extLst>
          </xdr:cNvPr>
          <xdr:cNvCxnSpPr/>
        </xdr:nvCxnSpPr>
        <xdr:spPr>
          <a:xfrm>
            <a:off x="4397378" y="84366100"/>
            <a:ext cx="4762" cy="1206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607" name="Group 1606">
            <a:extLst>
              <a:ext uri="{FF2B5EF4-FFF2-40B4-BE49-F238E27FC236}">
                <a16:creationId xmlns:a16="http://schemas.microsoft.com/office/drawing/2014/main" id="{7B63FA0E-5AE4-4CAE-885B-12A8DA9A1DBF}"/>
              </a:ext>
            </a:extLst>
          </xdr:cNvPr>
          <xdr:cNvGrpSpPr/>
        </xdr:nvGrpSpPr>
        <xdr:grpSpPr>
          <a:xfrm>
            <a:off x="6369050" y="81605438"/>
            <a:ext cx="325438" cy="284162"/>
            <a:chOff x="4819650" y="10625138"/>
            <a:chExt cx="319088" cy="290512"/>
          </a:xfrm>
        </xdr:grpSpPr>
        <xdr:sp macro="" textlink="">
          <xdr:nvSpPr>
            <xdr:cNvPr id="1608" name="Oval 1607">
              <a:extLst>
                <a:ext uri="{FF2B5EF4-FFF2-40B4-BE49-F238E27FC236}">
                  <a16:creationId xmlns:a16="http://schemas.microsoft.com/office/drawing/2014/main" id="{074F763B-BB75-EEBF-E72C-BC94175E130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09" name="Straight Connector 1608">
              <a:extLst>
                <a:ext uri="{FF2B5EF4-FFF2-40B4-BE49-F238E27FC236}">
                  <a16:creationId xmlns:a16="http://schemas.microsoft.com/office/drawing/2014/main" id="{B7F71D3F-23DF-9E24-F632-20F61E3178E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10" name="Straight Connector 1609">
              <a:extLst>
                <a:ext uri="{FF2B5EF4-FFF2-40B4-BE49-F238E27FC236}">
                  <a16:creationId xmlns:a16="http://schemas.microsoft.com/office/drawing/2014/main" id="{33CE4501-EEC2-0DBC-39F1-30EC32DC1FD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15" name="Group 1614">
            <a:extLst>
              <a:ext uri="{FF2B5EF4-FFF2-40B4-BE49-F238E27FC236}">
                <a16:creationId xmlns:a16="http://schemas.microsoft.com/office/drawing/2014/main" id="{26BD1DF8-B1D1-4595-8EBE-4899CD6E496D}"/>
              </a:ext>
            </a:extLst>
          </xdr:cNvPr>
          <xdr:cNvGrpSpPr/>
        </xdr:nvGrpSpPr>
        <xdr:grpSpPr>
          <a:xfrm>
            <a:off x="4610100" y="86852125"/>
            <a:ext cx="325438" cy="284162"/>
            <a:chOff x="4819650" y="10625138"/>
            <a:chExt cx="319088" cy="290512"/>
          </a:xfrm>
        </xdr:grpSpPr>
        <xdr:sp macro="" textlink="">
          <xdr:nvSpPr>
            <xdr:cNvPr id="1616" name="Oval 1615">
              <a:extLst>
                <a:ext uri="{FF2B5EF4-FFF2-40B4-BE49-F238E27FC236}">
                  <a16:creationId xmlns:a16="http://schemas.microsoft.com/office/drawing/2014/main" id="{B0BE1BC7-2014-83F2-4DF5-B57CF969862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17" name="Straight Connector 1616">
              <a:extLst>
                <a:ext uri="{FF2B5EF4-FFF2-40B4-BE49-F238E27FC236}">
                  <a16:creationId xmlns:a16="http://schemas.microsoft.com/office/drawing/2014/main" id="{7F730A40-EB72-50B6-E68D-4940C57EAA91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18" name="Straight Connector 1617">
              <a:extLst>
                <a:ext uri="{FF2B5EF4-FFF2-40B4-BE49-F238E27FC236}">
                  <a16:creationId xmlns:a16="http://schemas.microsoft.com/office/drawing/2014/main" id="{B12D8698-E5FA-F6E5-AF2F-B1E225D3E59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19" name="Group 1618">
            <a:extLst>
              <a:ext uri="{FF2B5EF4-FFF2-40B4-BE49-F238E27FC236}">
                <a16:creationId xmlns:a16="http://schemas.microsoft.com/office/drawing/2014/main" id="{1F552E3E-18B3-43F5-8153-47D653C20439}"/>
              </a:ext>
            </a:extLst>
          </xdr:cNvPr>
          <xdr:cNvGrpSpPr/>
        </xdr:nvGrpSpPr>
        <xdr:grpSpPr>
          <a:xfrm>
            <a:off x="5641975" y="86769575"/>
            <a:ext cx="325438" cy="284162"/>
            <a:chOff x="4819650" y="10625138"/>
            <a:chExt cx="319088" cy="290512"/>
          </a:xfrm>
        </xdr:grpSpPr>
        <xdr:sp macro="" textlink="">
          <xdr:nvSpPr>
            <xdr:cNvPr id="1620" name="Oval 1619">
              <a:extLst>
                <a:ext uri="{FF2B5EF4-FFF2-40B4-BE49-F238E27FC236}">
                  <a16:creationId xmlns:a16="http://schemas.microsoft.com/office/drawing/2014/main" id="{518EED8B-0CBF-A70E-73AD-3441D4A6D38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21" name="Straight Connector 1620">
              <a:extLst>
                <a:ext uri="{FF2B5EF4-FFF2-40B4-BE49-F238E27FC236}">
                  <a16:creationId xmlns:a16="http://schemas.microsoft.com/office/drawing/2014/main" id="{23106782-2584-B2D4-A07C-540FDEB8DA21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22" name="Straight Connector 1621">
              <a:extLst>
                <a:ext uri="{FF2B5EF4-FFF2-40B4-BE49-F238E27FC236}">
                  <a16:creationId xmlns:a16="http://schemas.microsoft.com/office/drawing/2014/main" id="{8FC6B9F2-2C96-F46D-2627-2AFCB4EC74A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23" name="Group 1622">
            <a:extLst>
              <a:ext uri="{FF2B5EF4-FFF2-40B4-BE49-F238E27FC236}">
                <a16:creationId xmlns:a16="http://schemas.microsoft.com/office/drawing/2014/main" id="{30AA20C7-A633-4E69-8DE7-66569054AE7B}"/>
              </a:ext>
            </a:extLst>
          </xdr:cNvPr>
          <xdr:cNvGrpSpPr/>
        </xdr:nvGrpSpPr>
        <xdr:grpSpPr>
          <a:xfrm>
            <a:off x="4194175" y="86442550"/>
            <a:ext cx="325438" cy="284162"/>
            <a:chOff x="4819650" y="10625138"/>
            <a:chExt cx="319088" cy="290512"/>
          </a:xfrm>
        </xdr:grpSpPr>
        <xdr:sp macro="" textlink="">
          <xdr:nvSpPr>
            <xdr:cNvPr id="1624" name="Oval 1623">
              <a:extLst>
                <a:ext uri="{FF2B5EF4-FFF2-40B4-BE49-F238E27FC236}">
                  <a16:creationId xmlns:a16="http://schemas.microsoft.com/office/drawing/2014/main" id="{D9C88361-64CB-AFE4-447A-D74A20C744E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25" name="Straight Connector 1624">
              <a:extLst>
                <a:ext uri="{FF2B5EF4-FFF2-40B4-BE49-F238E27FC236}">
                  <a16:creationId xmlns:a16="http://schemas.microsoft.com/office/drawing/2014/main" id="{7EDAFCC6-8EEC-82CB-0D30-E74433DF1B5D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26" name="Straight Connector 1625">
              <a:extLst>
                <a:ext uri="{FF2B5EF4-FFF2-40B4-BE49-F238E27FC236}">
                  <a16:creationId xmlns:a16="http://schemas.microsoft.com/office/drawing/2014/main" id="{BA86CC41-2D0E-7EE0-F857-D924A650EE6E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27" name="Group 1626">
            <a:extLst>
              <a:ext uri="{FF2B5EF4-FFF2-40B4-BE49-F238E27FC236}">
                <a16:creationId xmlns:a16="http://schemas.microsoft.com/office/drawing/2014/main" id="{DCB827B0-127D-45BA-9A34-E1CBE4CA55CE}"/>
              </a:ext>
            </a:extLst>
          </xdr:cNvPr>
          <xdr:cNvGrpSpPr/>
        </xdr:nvGrpSpPr>
        <xdr:grpSpPr>
          <a:xfrm>
            <a:off x="4581525" y="84553425"/>
            <a:ext cx="325438" cy="284162"/>
            <a:chOff x="4819650" y="10625138"/>
            <a:chExt cx="319088" cy="290512"/>
          </a:xfrm>
        </xdr:grpSpPr>
        <xdr:sp macro="" textlink="">
          <xdr:nvSpPr>
            <xdr:cNvPr id="1628" name="Oval 1627">
              <a:extLst>
                <a:ext uri="{FF2B5EF4-FFF2-40B4-BE49-F238E27FC236}">
                  <a16:creationId xmlns:a16="http://schemas.microsoft.com/office/drawing/2014/main" id="{42D843B4-C600-2C78-C429-691B55161AC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29" name="Straight Connector 1628">
              <a:extLst>
                <a:ext uri="{FF2B5EF4-FFF2-40B4-BE49-F238E27FC236}">
                  <a16:creationId xmlns:a16="http://schemas.microsoft.com/office/drawing/2014/main" id="{5C1DE441-27B5-65F1-8828-D58BBF23355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30" name="Straight Connector 1629">
              <a:extLst>
                <a:ext uri="{FF2B5EF4-FFF2-40B4-BE49-F238E27FC236}">
                  <a16:creationId xmlns:a16="http://schemas.microsoft.com/office/drawing/2014/main" id="{0E9FC99F-D174-F7C3-EC3C-C1E02FC53DA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31" name="Group 1630">
            <a:extLst>
              <a:ext uri="{FF2B5EF4-FFF2-40B4-BE49-F238E27FC236}">
                <a16:creationId xmlns:a16="http://schemas.microsoft.com/office/drawing/2014/main" id="{6E7A80D4-F293-4379-BE1D-BAE3D8EA15BA}"/>
              </a:ext>
            </a:extLst>
          </xdr:cNvPr>
          <xdr:cNvGrpSpPr/>
        </xdr:nvGrpSpPr>
        <xdr:grpSpPr>
          <a:xfrm>
            <a:off x="5457825" y="83594575"/>
            <a:ext cx="325438" cy="284162"/>
            <a:chOff x="4819650" y="10625138"/>
            <a:chExt cx="319088" cy="290512"/>
          </a:xfrm>
        </xdr:grpSpPr>
        <xdr:sp macro="" textlink="">
          <xdr:nvSpPr>
            <xdr:cNvPr id="1632" name="Oval 1631">
              <a:extLst>
                <a:ext uri="{FF2B5EF4-FFF2-40B4-BE49-F238E27FC236}">
                  <a16:creationId xmlns:a16="http://schemas.microsoft.com/office/drawing/2014/main" id="{DEA8B1A9-1B4F-6F9B-39AB-54736628F32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33" name="Straight Connector 1632">
              <a:extLst>
                <a:ext uri="{FF2B5EF4-FFF2-40B4-BE49-F238E27FC236}">
                  <a16:creationId xmlns:a16="http://schemas.microsoft.com/office/drawing/2014/main" id="{3C082948-D97A-3B2C-93E3-357F9F02DE1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34" name="Straight Connector 1633">
              <a:extLst>
                <a:ext uri="{FF2B5EF4-FFF2-40B4-BE49-F238E27FC236}">
                  <a16:creationId xmlns:a16="http://schemas.microsoft.com/office/drawing/2014/main" id="{68384418-8A7E-0DD9-D00E-6F0BBD07961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35" name="Group 1634">
            <a:extLst>
              <a:ext uri="{FF2B5EF4-FFF2-40B4-BE49-F238E27FC236}">
                <a16:creationId xmlns:a16="http://schemas.microsoft.com/office/drawing/2014/main" id="{757BAFB5-6505-4287-9631-FACA92805271}"/>
              </a:ext>
            </a:extLst>
          </xdr:cNvPr>
          <xdr:cNvGrpSpPr/>
        </xdr:nvGrpSpPr>
        <xdr:grpSpPr>
          <a:xfrm>
            <a:off x="5222875" y="82616675"/>
            <a:ext cx="325438" cy="284162"/>
            <a:chOff x="4819650" y="10625138"/>
            <a:chExt cx="319088" cy="290512"/>
          </a:xfrm>
        </xdr:grpSpPr>
        <xdr:sp macro="" textlink="">
          <xdr:nvSpPr>
            <xdr:cNvPr id="1636" name="Oval 1635">
              <a:extLst>
                <a:ext uri="{FF2B5EF4-FFF2-40B4-BE49-F238E27FC236}">
                  <a16:creationId xmlns:a16="http://schemas.microsoft.com/office/drawing/2014/main" id="{6681228A-B851-83F6-A50B-991008DC4BE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37" name="Straight Connector 1636">
              <a:extLst>
                <a:ext uri="{FF2B5EF4-FFF2-40B4-BE49-F238E27FC236}">
                  <a16:creationId xmlns:a16="http://schemas.microsoft.com/office/drawing/2014/main" id="{D28049D4-B9D8-5622-73F9-3FC9AC5D2A1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38" name="Straight Connector 1637">
              <a:extLst>
                <a:ext uri="{FF2B5EF4-FFF2-40B4-BE49-F238E27FC236}">
                  <a16:creationId xmlns:a16="http://schemas.microsoft.com/office/drawing/2014/main" id="{8E8A7486-547D-EBC6-3220-806C01C7382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39" name="Group 1638">
            <a:extLst>
              <a:ext uri="{FF2B5EF4-FFF2-40B4-BE49-F238E27FC236}">
                <a16:creationId xmlns:a16="http://schemas.microsoft.com/office/drawing/2014/main" id="{10AD9F2E-8EDB-4309-B6A5-8A4A7C5CBDCE}"/>
              </a:ext>
            </a:extLst>
          </xdr:cNvPr>
          <xdr:cNvGrpSpPr/>
        </xdr:nvGrpSpPr>
        <xdr:grpSpPr>
          <a:xfrm>
            <a:off x="7108825" y="88372950"/>
            <a:ext cx="325438" cy="284162"/>
            <a:chOff x="4819650" y="10625138"/>
            <a:chExt cx="319088" cy="290512"/>
          </a:xfrm>
        </xdr:grpSpPr>
        <xdr:sp macro="" textlink="">
          <xdr:nvSpPr>
            <xdr:cNvPr id="1640" name="Oval 1639">
              <a:extLst>
                <a:ext uri="{FF2B5EF4-FFF2-40B4-BE49-F238E27FC236}">
                  <a16:creationId xmlns:a16="http://schemas.microsoft.com/office/drawing/2014/main" id="{7892EB37-4ADA-AE6A-8B3A-BC46399BBB2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41" name="Straight Connector 1640">
              <a:extLst>
                <a:ext uri="{FF2B5EF4-FFF2-40B4-BE49-F238E27FC236}">
                  <a16:creationId xmlns:a16="http://schemas.microsoft.com/office/drawing/2014/main" id="{12C18925-8FA1-48F6-1EF1-B1CE2310452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42" name="Straight Connector 1641">
              <a:extLst>
                <a:ext uri="{FF2B5EF4-FFF2-40B4-BE49-F238E27FC236}">
                  <a16:creationId xmlns:a16="http://schemas.microsoft.com/office/drawing/2014/main" id="{FFCA5EF8-F32D-69E8-826F-2DCA4BCC6AF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43" name="Group 1642">
            <a:extLst>
              <a:ext uri="{FF2B5EF4-FFF2-40B4-BE49-F238E27FC236}">
                <a16:creationId xmlns:a16="http://schemas.microsoft.com/office/drawing/2014/main" id="{31E2AC5A-4868-4502-B54E-27F7CA87FAD5}"/>
              </a:ext>
            </a:extLst>
          </xdr:cNvPr>
          <xdr:cNvGrpSpPr/>
        </xdr:nvGrpSpPr>
        <xdr:grpSpPr>
          <a:xfrm>
            <a:off x="2581275" y="88407875"/>
            <a:ext cx="325438" cy="284162"/>
            <a:chOff x="4819650" y="10625138"/>
            <a:chExt cx="319088" cy="290512"/>
          </a:xfrm>
        </xdr:grpSpPr>
        <xdr:sp macro="" textlink="">
          <xdr:nvSpPr>
            <xdr:cNvPr id="1644" name="Oval 1643">
              <a:extLst>
                <a:ext uri="{FF2B5EF4-FFF2-40B4-BE49-F238E27FC236}">
                  <a16:creationId xmlns:a16="http://schemas.microsoft.com/office/drawing/2014/main" id="{6E5F37B6-AA16-8F38-487A-D613B59D7BB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45" name="Straight Connector 1644">
              <a:extLst>
                <a:ext uri="{FF2B5EF4-FFF2-40B4-BE49-F238E27FC236}">
                  <a16:creationId xmlns:a16="http://schemas.microsoft.com/office/drawing/2014/main" id="{56C4EAEC-E272-A982-7478-A5594597DCF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46" name="Straight Connector 1645">
              <a:extLst>
                <a:ext uri="{FF2B5EF4-FFF2-40B4-BE49-F238E27FC236}">
                  <a16:creationId xmlns:a16="http://schemas.microsoft.com/office/drawing/2014/main" id="{45A97B99-6405-475B-4A1E-568E1CCCBA1E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47" name="Group 1646">
            <a:extLst>
              <a:ext uri="{FF2B5EF4-FFF2-40B4-BE49-F238E27FC236}">
                <a16:creationId xmlns:a16="http://schemas.microsoft.com/office/drawing/2014/main" id="{FA2EF86C-A2F0-464A-B855-E1E015257101}"/>
              </a:ext>
            </a:extLst>
          </xdr:cNvPr>
          <xdr:cNvGrpSpPr/>
        </xdr:nvGrpSpPr>
        <xdr:grpSpPr>
          <a:xfrm>
            <a:off x="7175500" y="85102700"/>
            <a:ext cx="325438" cy="284162"/>
            <a:chOff x="4819650" y="10625138"/>
            <a:chExt cx="319088" cy="290512"/>
          </a:xfrm>
        </xdr:grpSpPr>
        <xdr:sp macro="" textlink="">
          <xdr:nvSpPr>
            <xdr:cNvPr id="1648" name="Oval 1647">
              <a:extLst>
                <a:ext uri="{FF2B5EF4-FFF2-40B4-BE49-F238E27FC236}">
                  <a16:creationId xmlns:a16="http://schemas.microsoft.com/office/drawing/2014/main" id="{94759AE5-B78B-3BBB-5B73-AEFF5B3551B6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49" name="Straight Connector 1648">
              <a:extLst>
                <a:ext uri="{FF2B5EF4-FFF2-40B4-BE49-F238E27FC236}">
                  <a16:creationId xmlns:a16="http://schemas.microsoft.com/office/drawing/2014/main" id="{F23B4463-B739-9652-C7B5-6AEC84A8248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50" name="Straight Connector 1649">
              <a:extLst>
                <a:ext uri="{FF2B5EF4-FFF2-40B4-BE49-F238E27FC236}">
                  <a16:creationId xmlns:a16="http://schemas.microsoft.com/office/drawing/2014/main" id="{3C55BC70-12C8-150B-BE9C-8DD3E684661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51" name="Group 1650">
            <a:extLst>
              <a:ext uri="{FF2B5EF4-FFF2-40B4-BE49-F238E27FC236}">
                <a16:creationId xmlns:a16="http://schemas.microsoft.com/office/drawing/2014/main" id="{DFEBA678-53E9-4028-B7C6-5831729F22D8}"/>
              </a:ext>
            </a:extLst>
          </xdr:cNvPr>
          <xdr:cNvGrpSpPr/>
        </xdr:nvGrpSpPr>
        <xdr:grpSpPr>
          <a:xfrm>
            <a:off x="6321425" y="84991575"/>
            <a:ext cx="325438" cy="284162"/>
            <a:chOff x="4819650" y="10625138"/>
            <a:chExt cx="319088" cy="290512"/>
          </a:xfrm>
        </xdr:grpSpPr>
        <xdr:sp macro="" textlink="">
          <xdr:nvSpPr>
            <xdr:cNvPr id="1652" name="Oval 1651">
              <a:extLst>
                <a:ext uri="{FF2B5EF4-FFF2-40B4-BE49-F238E27FC236}">
                  <a16:creationId xmlns:a16="http://schemas.microsoft.com/office/drawing/2014/main" id="{A7C07759-7856-4DE5-5752-F0BD123A5D1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53" name="Straight Connector 1652">
              <a:extLst>
                <a:ext uri="{FF2B5EF4-FFF2-40B4-BE49-F238E27FC236}">
                  <a16:creationId xmlns:a16="http://schemas.microsoft.com/office/drawing/2014/main" id="{06048DA2-9F57-BD96-E13F-CBC40B5C940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54" name="Straight Connector 1653">
              <a:extLst>
                <a:ext uri="{FF2B5EF4-FFF2-40B4-BE49-F238E27FC236}">
                  <a16:creationId xmlns:a16="http://schemas.microsoft.com/office/drawing/2014/main" id="{B12D2956-08B0-F136-D18F-2494F72A7FD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55" name="Group 1654">
            <a:extLst>
              <a:ext uri="{FF2B5EF4-FFF2-40B4-BE49-F238E27FC236}">
                <a16:creationId xmlns:a16="http://schemas.microsoft.com/office/drawing/2014/main" id="{F79F62F9-E73F-4777-AEBE-559D3BD3AB0F}"/>
              </a:ext>
            </a:extLst>
          </xdr:cNvPr>
          <xdr:cNvGrpSpPr/>
        </xdr:nvGrpSpPr>
        <xdr:grpSpPr>
          <a:xfrm>
            <a:off x="4406900" y="81543525"/>
            <a:ext cx="325438" cy="284162"/>
            <a:chOff x="4819650" y="10625138"/>
            <a:chExt cx="319088" cy="290512"/>
          </a:xfrm>
        </xdr:grpSpPr>
        <xdr:sp macro="" textlink="">
          <xdr:nvSpPr>
            <xdr:cNvPr id="1656" name="Oval 1655">
              <a:extLst>
                <a:ext uri="{FF2B5EF4-FFF2-40B4-BE49-F238E27FC236}">
                  <a16:creationId xmlns:a16="http://schemas.microsoft.com/office/drawing/2014/main" id="{4C2CAFB3-0A2C-3476-4E62-557BE74B4F5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57" name="Straight Connector 1656">
              <a:extLst>
                <a:ext uri="{FF2B5EF4-FFF2-40B4-BE49-F238E27FC236}">
                  <a16:creationId xmlns:a16="http://schemas.microsoft.com/office/drawing/2014/main" id="{49A4A3F8-67F4-A5A0-B7C1-1819A7E3C98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58" name="Straight Connector 1657">
              <a:extLst>
                <a:ext uri="{FF2B5EF4-FFF2-40B4-BE49-F238E27FC236}">
                  <a16:creationId xmlns:a16="http://schemas.microsoft.com/office/drawing/2014/main" id="{7FED15C1-EEAE-9C9C-FE2E-473F0707B8A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59" name="Group 1658">
            <a:extLst>
              <a:ext uri="{FF2B5EF4-FFF2-40B4-BE49-F238E27FC236}">
                <a16:creationId xmlns:a16="http://schemas.microsoft.com/office/drawing/2014/main" id="{6C3AB964-81E9-4D6F-B468-09C9F0D470C5}"/>
              </a:ext>
            </a:extLst>
          </xdr:cNvPr>
          <xdr:cNvGrpSpPr/>
        </xdr:nvGrpSpPr>
        <xdr:grpSpPr>
          <a:xfrm>
            <a:off x="4387850" y="82689700"/>
            <a:ext cx="325438" cy="284162"/>
            <a:chOff x="4819650" y="10625138"/>
            <a:chExt cx="319088" cy="290512"/>
          </a:xfrm>
        </xdr:grpSpPr>
        <xdr:sp macro="" textlink="">
          <xdr:nvSpPr>
            <xdr:cNvPr id="1660" name="Oval 1659">
              <a:extLst>
                <a:ext uri="{FF2B5EF4-FFF2-40B4-BE49-F238E27FC236}">
                  <a16:creationId xmlns:a16="http://schemas.microsoft.com/office/drawing/2014/main" id="{327A134D-6D2F-A72F-CDCA-67A2C634C5F8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61" name="Straight Connector 1660">
              <a:extLst>
                <a:ext uri="{FF2B5EF4-FFF2-40B4-BE49-F238E27FC236}">
                  <a16:creationId xmlns:a16="http://schemas.microsoft.com/office/drawing/2014/main" id="{5FB33F2A-08A2-9739-76A7-9ABDF49D8C0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62" name="Straight Connector 1661">
              <a:extLst>
                <a:ext uri="{FF2B5EF4-FFF2-40B4-BE49-F238E27FC236}">
                  <a16:creationId xmlns:a16="http://schemas.microsoft.com/office/drawing/2014/main" id="{E10234FB-B2C5-ABB4-63E5-56E5513CA3B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63" name="Group 1662">
            <a:extLst>
              <a:ext uri="{FF2B5EF4-FFF2-40B4-BE49-F238E27FC236}">
                <a16:creationId xmlns:a16="http://schemas.microsoft.com/office/drawing/2014/main" id="{62A86AD9-DAD6-4A0A-B19D-B5E1A077841A}"/>
              </a:ext>
            </a:extLst>
          </xdr:cNvPr>
          <xdr:cNvGrpSpPr/>
        </xdr:nvGrpSpPr>
        <xdr:grpSpPr>
          <a:xfrm>
            <a:off x="2514600" y="82718275"/>
            <a:ext cx="325438" cy="284162"/>
            <a:chOff x="4819650" y="10625138"/>
            <a:chExt cx="319088" cy="290512"/>
          </a:xfrm>
        </xdr:grpSpPr>
        <xdr:sp macro="" textlink="">
          <xdr:nvSpPr>
            <xdr:cNvPr id="1664" name="Oval 1663">
              <a:extLst>
                <a:ext uri="{FF2B5EF4-FFF2-40B4-BE49-F238E27FC236}">
                  <a16:creationId xmlns:a16="http://schemas.microsoft.com/office/drawing/2014/main" id="{13996126-500B-9443-0E23-451732C014A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65" name="Straight Connector 1664">
              <a:extLst>
                <a:ext uri="{FF2B5EF4-FFF2-40B4-BE49-F238E27FC236}">
                  <a16:creationId xmlns:a16="http://schemas.microsoft.com/office/drawing/2014/main" id="{93F4B319-17A5-EE69-C134-4A5ADBB2902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66" name="Straight Connector 1665">
              <a:extLst>
                <a:ext uri="{FF2B5EF4-FFF2-40B4-BE49-F238E27FC236}">
                  <a16:creationId xmlns:a16="http://schemas.microsoft.com/office/drawing/2014/main" id="{F365B887-C2C7-B488-E0D6-74237096AFD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123825</xdr:colOff>
      <xdr:row>699</xdr:row>
      <xdr:rowOff>138113</xdr:rowOff>
    </xdr:from>
    <xdr:to>
      <xdr:col>21</xdr:col>
      <xdr:colOff>119063</xdr:colOff>
      <xdr:row>702</xdr:row>
      <xdr:rowOff>0</xdr:rowOff>
    </xdr:to>
    <xdr:grpSp>
      <xdr:nvGrpSpPr>
        <xdr:cNvPr id="1748" name="Group 1747">
          <a:extLst>
            <a:ext uri="{FF2B5EF4-FFF2-40B4-BE49-F238E27FC236}">
              <a16:creationId xmlns:a16="http://schemas.microsoft.com/office/drawing/2014/main" id="{C0875A6F-CC5A-40A8-8F14-21F9E9EBD9D8}"/>
            </a:ext>
          </a:extLst>
        </xdr:cNvPr>
        <xdr:cNvGrpSpPr/>
      </xdr:nvGrpSpPr>
      <xdr:grpSpPr>
        <a:xfrm>
          <a:off x="3200400" y="105817988"/>
          <a:ext cx="319088" cy="290512"/>
          <a:chOff x="4819650" y="10625138"/>
          <a:chExt cx="319088" cy="290512"/>
        </a:xfrm>
      </xdr:grpSpPr>
      <xdr:sp macro="" textlink="">
        <xdr:nvSpPr>
          <xdr:cNvPr id="1749" name="Oval 1748">
            <a:extLst>
              <a:ext uri="{FF2B5EF4-FFF2-40B4-BE49-F238E27FC236}">
                <a16:creationId xmlns:a16="http://schemas.microsoft.com/office/drawing/2014/main" id="{A7668215-A918-18D5-1E2E-0A5D38ED6021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1750" name="Straight Connector 1749">
            <a:extLst>
              <a:ext uri="{FF2B5EF4-FFF2-40B4-BE49-F238E27FC236}">
                <a16:creationId xmlns:a16="http://schemas.microsoft.com/office/drawing/2014/main" id="{0E26364B-C16A-CB3D-ED67-C0E3B46C4937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51" name="Straight Connector 1750">
            <a:extLst>
              <a:ext uri="{FF2B5EF4-FFF2-40B4-BE49-F238E27FC236}">
                <a16:creationId xmlns:a16="http://schemas.microsoft.com/office/drawing/2014/main" id="{7D07BEB2-3882-C3A8-FC5F-2C15E4726708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698</xdr:row>
      <xdr:rowOff>76201</xdr:rowOff>
    </xdr:from>
    <xdr:to>
      <xdr:col>7</xdr:col>
      <xdr:colOff>57150</xdr:colOff>
      <xdr:row>701</xdr:row>
      <xdr:rowOff>71438</xdr:rowOff>
    </xdr:to>
    <xdr:grpSp>
      <xdr:nvGrpSpPr>
        <xdr:cNvPr id="1752" name="Group 1751">
          <a:extLst>
            <a:ext uri="{FF2B5EF4-FFF2-40B4-BE49-F238E27FC236}">
              <a16:creationId xmlns:a16="http://schemas.microsoft.com/office/drawing/2014/main" id="{6A2F4D4A-9208-4A44-8AD1-E930B87DF1A7}"/>
            </a:ext>
          </a:extLst>
        </xdr:cNvPr>
        <xdr:cNvGrpSpPr/>
      </xdr:nvGrpSpPr>
      <xdr:grpSpPr>
        <a:xfrm>
          <a:off x="647700" y="105613201"/>
          <a:ext cx="542925" cy="423862"/>
          <a:chOff x="647700" y="9963151"/>
          <a:chExt cx="542925" cy="423862"/>
        </a:xfrm>
      </xdr:grpSpPr>
      <xdr:cxnSp macro="">
        <xdr:nvCxnSpPr>
          <xdr:cNvPr id="1753" name="Straight Connector 1752">
            <a:extLst>
              <a:ext uri="{FF2B5EF4-FFF2-40B4-BE49-F238E27FC236}">
                <a16:creationId xmlns:a16="http://schemas.microsoft.com/office/drawing/2014/main" id="{32B07184-F2B4-195B-2D9D-3CB3D1F742A3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54" name="Straight Connector 1753">
            <a:extLst>
              <a:ext uri="{FF2B5EF4-FFF2-40B4-BE49-F238E27FC236}">
                <a16:creationId xmlns:a16="http://schemas.microsoft.com/office/drawing/2014/main" id="{0DDF16FD-4D7F-D49A-7E28-D14D131E7A15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55" name="Arc 1754">
            <a:extLst>
              <a:ext uri="{FF2B5EF4-FFF2-40B4-BE49-F238E27FC236}">
                <a16:creationId xmlns:a16="http://schemas.microsoft.com/office/drawing/2014/main" id="{B7FCEFDF-E89D-D8C6-5DDB-FA4648C48773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8</xdr:col>
      <xdr:colOff>90476</xdr:colOff>
      <xdr:row>702</xdr:row>
      <xdr:rowOff>61911</xdr:rowOff>
    </xdr:from>
    <xdr:to>
      <xdr:col>49</xdr:col>
      <xdr:colOff>66675</xdr:colOff>
      <xdr:row>764</xdr:row>
      <xdr:rowOff>100013</xdr:rowOff>
    </xdr:to>
    <xdr:grpSp>
      <xdr:nvGrpSpPr>
        <xdr:cNvPr id="1846" name="Group 1845">
          <a:extLst>
            <a:ext uri="{FF2B5EF4-FFF2-40B4-BE49-F238E27FC236}">
              <a16:creationId xmlns:a16="http://schemas.microsoft.com/office/drawing/2014/main" id="{33315075-A397-4851-8668-AC606E2C4146}"/>
            </a:ext>
          </a:extLst>
        </xdr:cNvPr>
        <xdr:cNvGrpSpPr/>
      </xdr:nvGrpSpPr>
      <xdr:grpSpPr>
        <a:xfrm>
          <a:off x="1385876" y="106170411"/>
          <a:ext cx="6615124" cy="8896352"/>
          <a:chOff x="1411276" y="90574811"/>
          <a:chExt cx="6745299" cy="8699502"/>
        </a:xfrm>
      </xdr:grpSpPr>
      <xdr:sp macro="" textlink="">
        <xdr:nvSpPr>
          <xdr:cNvPr id="1844" name="Freeform: Shape 1843">
            <a:extLst>
              <a:ext uri="{FF2B5EF4-FFF2-40B4-BE49-F238E27FC236}">
                <a16:creationId xmlns:a16="http://schemas.microsoft.com/office/drawing/2014/main" id="{6768FE76-B807-03B8-8A4D-C7C54C91E4AB}"/>
              </a:ext>
            </a:extLst>
          </xdr:cNvPr>
          <xdr:cNvSpPr/>
        </xdr:nvSpPr>
        <xdr:spPr>
          <a:xfrm>
            <a:off x="2323306" y="91351100"/>
            <a:ext cx="4941094" cy="7068344"/>
          </a:xfrm>
          <a:custGeom>
            <a:avLst/>
            <a:gdLst>
              <a:gd name="connsiteX0" fmla="*/ 821531 w 4988719"/>
              <a:gd name="connsiteY0" fmla="*/ 7227094 h 7227094"/>
              <a:gd name="connsiteX1" fmla="*/ 4988719 w 4988719"/>
              <a:gd name="connsiteY1" fmla="*/ 7227094 h 7227094"/>
              <a:gd name="connsiteX2" fmla="*/ 4988719 w 4988719"/>
              <a:gd name="connsiteY2" fmla="*/ 1595438 h 7227094"/>
              <a:gd name="connsiteX3" fmla="*/ 3321844 w 4988719"/>
              <a:gd name="connsiteY3" fmla="*/ 1595438 h 7227094"/>
              <a:gd name="connsiteX4" fmla="*/ 3321844 w 4988719"/>
              <a:gd name="connsiteY4" fmla="*/ 0 h 7227094"/>
              <a:gd name="connsiteX5" fmla="*/ 1666875 w 4988719"/>
              <a:gd name="connsiteY5" fmla="*/ 0 h 7227094"/>
              <a:gd name="connsiteX6" fmla="*/ 1666875 w 4988719"/>
              <a:gd name="connsiteY6" fmla="*/ 797719 h 7227094"/>
              <a:gd name="connsiteX7" fmla="*/ 0 w 4988719"/>
              <a:gd name="connsiteY7" fmla="*/ 797719 h 7227094"/>
              <a:gd name="connsiteX8" fmla="*/ 0 w 4988719"/>
              <a:gd name="connsiteY8" fmla="*/ 3214688 h 7227094"/>
              <a:gd name="connsiteX9" fmla="*/ 833438 w 4988719"/>
              <a:gd name="connsiteY9" fmla="*/ 3214688 h 7227094"/>
              <a:gd name="connsiteX10" fmla="*/ 821531 w 4988719"/>
              <a:gd name="connsiteY10" fmla="*/ 7227094 h 72270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4988719" h="7227094">
                <a:moveTo>
                  <a:pt x="821531" y="7227094"/>
                </a:moveTo>
                <a:lnTo>
                  <a:pt x="4988719" y="7227094"/>
                </a:lnTo>
                <a:lnTo>
                  <a:pt x="4988719" y="1595438"/>
                </a:lnTo>
                <a:lnTo>
                  <a:pt x="3321844" y="1595438"/>
                </a:lnTo>
                <a:lnTo>
                  <a:pt x="3321844" y="0"/>
                </a:lnTo>
                <a:lnTo>
                  <a:pt x="1666875" y="0"/>
                </a:lnTo>
                <a:lnTo>
                  <a:pt x="1666875" y="797719"/>
                </a:lnTo>
                <a:lnTo>
                  <a:pt x="0" y="797719"/>
                </a:lnTo>
                <a:lnTo>
                  <a:pt x="0" y="3214688"/>
                </a:lnTo>
                <a:lnTo>
                  <a:pt x="833438" y="3214688"/>
                </a:lnTo>
                <a:lnTo>
                  <a:pt x="821531" y="7227094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333" name="Picture 332">
            <a:extLst>
              <a:ext uri="{FF2B5EF4-FFF2-40B4-BE49-F238E27FC236}">
                <a16:creationId xmlns:a16="http://schemas.microsoft.com/office/drawing/2014/main" id="{F024209D-49F1-CB49-9C60-03D75EC9785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283" t="19425" r="43245" b="24173"/>
          <a:stretch>
            <a:fillRect/>
          </a:stretch>
        </xdr:blipFill>
        <xdr:spPr bwMode="auto">
          <a:xfrm rot="16200000">
            <a:off x="1119386" y="92257561"/>
            <a:ext cx="7362431" cy="523240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434" name="Straight Connector 433">
            <a:extLst>
              <a:ext uri="{FF2B5EF4-FFF2-40B4-BE49-F238E27FC236}">
                <a16:creationId xmlns:a16="http://schemas.microsoft.com/office/drawing/2014/main" id="{D1B93A7C-33DC-337E-AFDE-1F078965210E}"/>
              </a:ext>
            </a:extLst>
          </xdr:cNvPr>
          <xdr:cNvCxnSpPr/>
        </xdr:nvCxnSpPr>
        <xdr:spPr>
          <a:xfrm>
            <a:off x="2236789" y="90932000"/>
            <a:ext cx="509428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7" name="Straight Connector 686">
            <a:extLst>
              <a:ext uri="{FF2B5EF4-FFF2-40B4-BE49-F238E27FC236}">
                <a16:creationId xmlns:a16="http://schemas.microsoft.com/office/drawing/2014/main" id="{0886FE6A-B87A-2F34-9014-4A509D91C669}"/>
              </a:ext>
            </a:extLst>
          </xdr:cNvPr>
          <xdr:cNvCxnSpPr/>
        </xdr:nvCxnSpPr>
        <xdr:spPr>
          <a:xfrm flipV="1">
            <a:off x="2330450" y="90574813"/>
            <a:ext cx="0" cy="14938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9" name="Straight Connector 898">
            <a:extLst>
              <a:ext uri="{FF2B5EF4-FFF2-40B4-BE49-F238E27FC236}">
                <a16:creationId xmlns:a16="http://schemas.microsoft.com/office/drawing/2014/main" id="{12684B28-8BA2-1886-17AC-FACA3E34E2D2}"/>
              </a:ext>
            </a:extLst>
          </xdr:cNvPr>
          <xdr:cNvCxnSpPr/>
        </xdr:nvCxnSpPr>
        <xdr:spPr>
          <a:xfrm flipH="1">
            <a:off x="2284412" y="90897076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7" name="Straight Connector 946">
            <a:extLst>
              <a:ext uri="{FF2B5EF4-FFF2-40B4-BE49-F238E27FC236}">
                <a16:creationId xmlns:a16="http://schemas.microsoft.com/office/drawing/2014/main" id="{7B393AF4-1006-4BC5-AC44-10738BACDDF7}"/>
              </a:ext>
            </a:extLst>
          </xdr:cNvPr>
          <xdr:cNvCxnSpPr/>
        </xdr:nvCxnSpPr>
        <xdr:spPr>
          <a:xfrm flipV="1">
            <a:off x="3971925" y="90574814"/>
            <a:ext cx="0" cy="71278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9" name="Straight Connector 948">
            <a:extLst>
              <a:ext uri="{FF2B5EF4-FFF2-40B4-BE49-F238E27FC236}">
                <a16:creationId xmlns:a16="http://schemas.microsoft.com/office/drawing/2014/main" id="{F1C89BD3-003F-4FB1-A81B-131952877BF9}"/>
              </a:ext>
            </a:extLst>
          </xdr:cNvPr>
          <xdr:cNvCxnSpPr/>
        </xdr:nvCxnSpPr>
        <xdr:spPr>
          <a:xfrm flipH="1">
            <a:off x="3925887" y="90897080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4" name="Straight Connector 993">
            <a:extLst>
              <a:ext uri="{FF2B5EF4-FFF2-40B4-BE49-F238E27FC236}">
                <a16:creationId xmlns:a16="http://schemas.microsoft.com/office/drawing/2014/main" id="{5194BD10-A64F-4888-B180-43ABF3860BDB}"/>
              </a:ext>
            </a:extLst>
          </xdr:cNvPr>
          <xdr:cNvCxnSpPr/>
        </xdr:nvCxnSpPr>
        <xdr:spPr>
          <a:xfrm flipV="1">
            <a:off x="5613400" y="90574811"/>
            <a:ext cx="0" cy="71278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8" name="Straight Connector 997">
            <a:extLst>
              <a:ext uri="{FF2B5EF4-FFF2-40B4-BE49-F238E27FC236}">
                <a16:creationId xmlns:a16="http://schemas.microsoft.com/office/drawing/2014/main" id="{8DA195C8-1003-4E56-8140-9EDBD15FCB83}"/>
              </a:ext>
            </a:extLst>
          </xdr:cNvPr>
          <xdr:cNvCxnSpPr/>
        </xdr:nvCxnSpPr>
        <xdr:spPr>
          <a:xfrm flipH="1">
            <a:off x="5567362" y="90897077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9" name="Straight Connector 1198">
            <a:extLst>
              <a:ext uri="{FF2B5EF4-FFF2-40B4-BE49-F238E27FC236}">
                <a16:creationId xmlns:a16="http://schemas.microsoft.com/office/drawing/2014/main" id="{1F063259-FAFB-6B93-C9BA-6C3A89182638}"/>
              </a:ext>
            </a:extLst>
          </xdr:cNvPr>
          <xdr:cNvCxnSpPr/>
        </xdr:nvCxnSpPr>
        <xdr:spPr>
          <a:xfrm>
            <a:off x="2241550" y="90652600"/>
            <a:ext cx="345281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1" name="Straight Connector 1200">
            <a:extLst>
              <a:ext uri="{FF2B5EF4-FFF2-40B4-BE49-F238E27FC236}">
                <a16:creationId xmlns:a16="http://schemas.microsoft.com/office/drawing/2014/main" id="{EE51E60F-2C63-4697-AC16-6B17E03F4D3A}"/>
              </a:ext>
            </a:extLst>
          </xdr:cNvPr>
          <xdr:cNvCxnSpPr/>
        </xdr:nvCxnSpPr>
        <xdr:spPr>
          <a:xfrm flipH="1">
            <a:off x="3930651" y="90612918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8" name="Straight Connector 1267">
            <a:extLst>
              <a:ext uri="{FF2B5EF4-FFF2-40B4-BE49-F238E27FC236}">
                <a16:creationId xmlns:a16="http://schemas.microsoft.com/office/drawing/2014/main" id="{2637E41A-5145-4967-ADDF-C0E46787A719}"/>
              </a:ext>
            </a:extLst>
          </xdr:cNvPr>
          <xdr:cNvCxnSpPr/>
        </xdr:nvCxnSpPr>
        <xdr:spPr>
          <a:xfrm flipH="1">
            <a:off x="5572126" y="90612915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4" name="Straight Connector 1273">
            <a:extLst>
              <a:ext uri="{FF2B5EF4-FFF2-40B4-BE49-F238E27FC236}">
                <a16:creationId xmlns:a16="http://schemas.microsoft.com/office/drawing/2014/main" id="{3E21D934-A6FA-E9AD-BB77-B784EC002F08}"/>
              </a:ext>
            </a:extLst>
          </xdr:cNvPr>
          <xdr:cNvCxnSpPr/>
        </xdr:nvCxnSpPr>
        <xdr:spPr>
          <a:xfrm>
            <a:off x="1731963" y="91339988"/>
            <a:ext cx="52387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5" name="Straight Connector 1294">
            <a:extLst>
              <a:ext uri="{FF2B5EF4-FFF2-40B4-BE49-F238E27FC236}">
                <a16:creationId xmlns:a16="http://schemas.microsoft.com/office/drawing/2014/main" id="{F90836D2-3A0C-BC92-BD25-88E4559FBEEC}"/>
              </a:ext>
            </a:extLst>
          </xdr:cNvPr>
          <xdr:cNvCxnSpPr/>
        </xdr:nvCxnSpPr>
        <xdr:spPr>
          <a:xfrm>
            <a:off x="2439988" y="91339988"/>
            <a:ext cx="147161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9" name="Straight Connector 1308">
            <a:extLst>
              <a:ext uri="{FF2B5EF4-FFF2-40B4-BE49-F238E27FC236}">
                <a16:creationId xmlns:a16="http://schemas.microsoft.com/office/drawing/2014/main" id="{9DD0427E-FEF2-F896-28C6-A024E88F6A62}"/>
              </a:ext>
            </a:extLst>
          </xdr:cNvPr>
          <xdr:cNvCxnSpPr/>
        </xdr:nvCxnSpPr>
        <xdr:spPr>
          <a:xfrm>
            <a:off x="1812920" y="91259023"/>
            <a:ext cx="0" cy="723582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3" name="Straight Connector 1312">
            <a:extLst>
              <a:ext uri="{FF2B5EF4-FFF2-40B4-BE49-F238E27FC236}">
                <a16:creationId xmlns:a16="http://schemas.microsoft.com/office/drawing/2014/main" id="{1BB1B28F-787A-4A99-AF42-903D00E804BA}"/>
              </a:ext>
            </a:extLst>
          </xdr:cNvPr>
          <xdr:cNvCxnSpPr/>
        </xdr:nvCxnSpPr>
        <xdr:spPr>
          <a:xfrm flipH="1">
            <a:off x="1770064" y="91301888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7" name="Straight Connector 1326">
            <a:extLst>
              <a:ext uri="{FF2B5EF4-FFF2-40B4-BE49-F238E27FC236}">
                <a16:creationId xmlns:a16="http://schemas.microsoft.com/office/drawing/2014/main" id="{50BC341A-BB20-406C-951A-BBAA8A475635}"/>
              </a:ext>
            </a:extLst>
          </xdr:cNvPr>
          <xdr:cNvCxnSpPr/>
        </xdr:nvCxnSpPr>
        <xdr:spPr>
          <a:xfrm>
            <a:off x="1411288" y="92125800"/>
            <a:ext cx="84454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1" name="Straight Connector 1330">
            <a:extLst>
              <a:ext uri="{FF2B5EF4-FFF2-40B4-BE49-F238E27FC236}">
                <a16:creationId xmlns:a16="http://schemas.microsoft.com/office/drawing/2014/main" id="{6ABCF0D6-6B0F-4096-BE9B-E8CD43A3E104}"/>
              </a:ext>
            </a:extLst>
          </xdr:cNvPr>
          <xdr:cNvCxnSpPr/>
        </xdr:nvCxnSpPr>
        <xdr:spPr>
          <a:xfrm flipH="1">
            <a:off x="1770060" y="92087700"/>
            <a:ext cx="84137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5" name="Straight Connector 1344">
            <a:extLst>
              <a:ext uri="{FF2B5EF4-FFF2-40B4-BE49-F238E27FC236}">
                <a16:creationId xmlns:a16="http://schemas.microsoft.com/office/drawing/2014/main" id="{0069F28F-9225-9BC4-F036-FADC2CCF910F}"/>
              </a:ext>
            </a:extLst>
          </xdr:cNvPr>
          <xdr:cNvCxnSpPr/>
        </xdr:nvCxnSpPr>
        <xdr:spPr>
          <a:xfrm>
            <a:off x="1485900" y="92043250"/>
            <a:ext cx="0" cy="25352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1" name="Straight Connector 1360">
            <a:extLst>
              <a:ext uri="{FF2B5EF4-FFF2-40B4-BE49-F238E27FC236}">
                <a16:creationId xmlns:a16="http://schemas.microsoft.com/office/drawing/2014/main" id="{35EA7313-E88E-4444-A82F-4FD5C541290C}"/>
              </a:ext>
            </a:extLst>
          </xdr:cNvPr>
          <xdr:cNvCxnSpPr/>
        </xdr:nvCxnSpPr>
        <xdr:spPr>
          <a:xfrm>
            <a:off x="1731951" y="93305314"/>
            <a:ext cx="52387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0" name="Straight Connector 1369">
            <a:extLst>
              <a:ext uri="{FF2B5EF4-FFF2-40B4-BE49-F238E27FC236}">
                <a16:creationId xmlns:a16="http://schemas.microsoft.com/office/drawing/2014/main" id="{D9861127-3224-47B1-86C1-57CDC19CE9E1}"/>
              </a:ext>
            </a:extLst>
          </xdr:cNvPr>
          <xdr:cNvCxnSpPr/>
        </xdr:nvCxnSpPr>
        <xdr:spPr>
          <a:xfrm flipH="1">
            <a:off x="1770052" y="93267214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1" name="Straight Connector 1370">
            <a:extLst>
              <a:ext uri="{FF2B5EF4-FFF2-40B4-BE49-F238E27FC236}">
                <a16:creationId xmlns:a16="http://schemas.microsoft.com/office/drawing/2014/main" id="{8248C146-EE4F-47ED-9CBE-1720B666CDFB}"/>
              </a:ext>
            </a:extLst>
          </xdr:cNvPr>
          <xdr:cNvCxnSpPr/>
        </xdr:nvCxnSpPr>
        <xdr:spPr>
          <a:xfrm flipH="1">
            <a:off x="1439869" y="92087702"/>
            <a:ext cx="84137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4" name="Straight Connector 1373">
            <a:extLst>
              <a:ext uri="{FF2B5EF4-FFF2-40B4-BE49-F238E27FC236}">
                <a16:creationId xmlns:a16="http://schemas.microsoft.com/office/drawing/2014/main" id="{24285FCA-7E69-4A40-A675-605AC4CAFCA4}"/>
              </a:ext>
            </a:extLst>
          </xdr:cNvPr>
          <xdr:cNvCxnSpPr/>
        </xdr:nvCxnSpPr>
        <xdr:spPr>
          <a:xfrm>
            <a:off x="1411276" y="94486411"/>
            <a:ext cx="84454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6" name="Straight Connector 1375">
            <a:extLst>
              <a:ext uri="{FF2B5EF4-FFF2-40B4-BE49-F238E27FC236}">
                <a16:creationId xmlns:a16="http://schemas.microsoft.com/office/drawing/2014/main" id="{C87EDC9D-86B8-4D22-854C-F5B9742804A0}"/>
              </a:ext>
            </a:extLst>
          </xdr:cNvPr>
          <xdr:cNvCxnSpPr/>
        </xdr:nvCxnSpPr>
        <xdr:spPr>
          <a:xfrm flipH="1">
            <a:off x="1770048" y="94448311"/>
            <a:ext cx="84137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79" name="Straight Connector 1378">
            <a:extLst>
              <a:ext uri="{FF2B5EF4-FFF2-40B4-BE49-F238E27FC236}">
                <a16:creationId xmlns:a16="http://schemas.microsoft.com/office/drawing/2014/main" id="{37A1F968-1EAD-49A9-8531-AAC16F0C2D88}"/>
              </a:ext>
            </a:extLst>
          </xdr:cNvPr>
          <xdr:cNvCxnSpPr/>
        </xdr:nvCxnSpPr>
        <xdr:spPr>
          <a:xfrm flipH="1">
            <a:off x="1439857" y="94448313"/>
            <a:ext cx="84137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08" name="Straight Connector 1407">
            <a:extLst>
              <a:ext uri="{FF2B5EF4-FFF2-40B4-BE49-F238E27FC236}">
                <a16:creationId xmlns:a16="http://schemas.microsoft.com/office/drawing/2014/main" id="{90AF6E75-BB66-423B-BF38-3335D076AAD6}"/>
              </a:ext>
            </a:extLst>
          </xdr:cNvPr>
          <xdr:cNvCxnSpPr/>
        </xdr:nvCxnSpPr>
        <xdr:spPr>
          <a:xfrm>
            <a:off x="1741475" y="98417061"/>
            <a:ext cx="137796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19" name="Straight Connector 1418">
            <a:extLst>
              <a:ext uri="{FF2B5EF4-FFF2-40B4-BE49-F238E27FC236}">
                <a16:creationId xmlns:a16="http://schemas.microsoft.com/office/drawing/2014/main" id="{59ECA78F-2F6D-41C1-AFE6-EA432D3FBC58}"/>
              </a:ext>
            </a:extLst>
          </xdr:cNvPr>
          <xdr:cNvCxnSpPr/>
        </xdr:nvCxnSpPr>
        <xdr:spPr>
          <a:xfrm flipH="1">
            <a:off x="1770056" y="98378963"/>
            <a:ext cx="84137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6" name="Straight Connector 1425">
            <a:extLst>
              <a:ext uri="{FF2B5EF4-FFF2-40B4-BE49-F238E27FC236}">
                <a16:creationId xmlns:a16="http://schemas.microsoft.com/office/drawing/2014/main" id="{57AD100C-263F-4014-9C04-336B72B32367}"/>
              </a:ext>
            </a:extLst>
          </xdr:cNvPr>
          <xdr:cNvCxnSpPr/>
        </xdr:nvCxnSpPr>
        <xdr:spPr>
          <a:xfrm flipV="1">
            <a:off x="7256462" y="90849445"/>
            <a:ext cx="0" cy="20081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7" name="Straight Connector 1426">
            <a:extLst>
              <a:ext uri="{FF2B5EF4-FFF2-40B4-BE49-F238E27FC236}">
                <a16:creationId xmlns:a16="http://schemas.microsoft.com/office/drawing/2014/main" id="{22428469-6C79-4CBE-BB61-E98B4570CDB7}"/>
              </a:ext>
            </a:extLst>
          </xdr:cNvPr>
          <xdr:cNvCxnSpPr/>
        </xdr:nvCxnSpPr>
        <xdr:spPr>
          <a:xfrm flipH="1">
            <a:off x="7213599" y="90897071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0" name="Straight Connector 1439">
            <a:extLst>
              <a:ext uri="{FF2B5EF4-FFF2-40B4-BE49-F238E27FC236}">
                <a16:creationId xmlns:a16="http://schemas.microsoft.com/office/drawing/2014/main" id="{1CD04368-B48C-4DFE-8342-58A8F936CDF0}"/>
              </a:ext>
            </a:extLst>
          </xdr:cNvPr>
          <xdr:cNvCxnSpPr/>
        </xdr:nvCxnSpPr>
        <xdr:spPr>
          <a:xfrm>
            <a:off x="4792663" y="90854213"/>
            <a:ext cx="0" cy="4286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8" name="Straight Connector 1447">
            <a:extLst>
              <a:ext uri="{FF2B5EF4-FFF2-40B4-BE49-F238E27FC236}">
                <a16:creationId xmlns:a16="http://schemas.microsoft.com/office/drawing/2014/main" id="{E951449F-72AA-4102-8361-4C9B824DB040}"/>
              </a:ext>
            </a:extLst>
          </xdr:cNvPr>
          <xdr:cNvCxnSpPr/>
        </xdr:nvCxnSpPr>
        <xdr:spPr>
          <a:xfrm flipH="1">
            <a:off x="4746624" y="90897075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5" name="Straight Connector 1554">
            <a:extLst>
              <a:ext uri="{FF2B5EF4-FFF2-40B4-BE49-F238E27FC236}">
                <a16:creationId xmlns:a16="http://schemas.microsoft.com/office/drawing/2014/main" id="{2ACD551B-F862-90F8-787C-2455EDE74849}"/>
              </a:ext>
            </a:extLst>
          </xdr:cNvPr>
          <xdr:cNvCxnSpPr/>
        </xdr:nvCxnSpPr>
        <xdr:spPr>
          <a:xfrm>
            <a:off x="2236788" y="98894900"/>
            <a:ext cx="510381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86" name="Straight Connector 1585">
            <a:extLst>
              <a:ext uri="{FF2B5EF4-FFF2-40B4-BE49-F238E27FC236}">
                <a16:creationId xmlns:a16="http://schemas.microsoft.com/office/drawing/2014/main" id="{6A24ADAD-2356-9186-DA9A-F26C67577CE6}"/>
              </a:ext>
            </a:extLst>
          </xdr:cNvPr>
          <xdr:cNvCxnSpPr/>
        </xdr:nvCxnSpPr>
        <xdr:spPr>
          <a:xfrm>
            <a:off x="2330449" y="94543566"/>
            <a:ext cx="0" cy="379094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2" name="Straight Connector 1591">
            <a:extLst>
              <a:ext uri="{FF2B5EF4-FFF2-40B4-BE49-F238E27FC236}">
                <a16:creationId xmlns:a16="http://schemas.microsoft.com/office/drawing/2014/main" id="{0CDB8AFA-0E0C-0415-64A0-B4B238918148}"/>
              </a:ext>
            </a:extLst>
          </xdr:cNvPr>
          <xdr:cNvCxnSpPr/>
        </xdr:nvCxnSpPr>
        <xdr:spPr>
          <a:xfrm>
            <a:off x="2330450" y="98469450"/>
            <a:ext cx="0" cy="51118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7" name="Straight Connector 1596">
            <a:extLst>
              <a:ext uri="{FF2B5EF4-FFF2-40B4-BE49-F238E27FC236}">
                <a16:creationId xmlns:a16="http://schemas.microsoft.com/office/drawing/2014/main" id="{A683BE10-F807-4AC8-B42E-9D0252B3B8F5}"/>
              </a:ext>
            </a:extLst>
          </xdr:cNvPr>
          <xdr:cNvCxnSpPr/>
        </xdr:nvCxnSpPr>
        <xdr:spPr>
          <a:xfrm flipH="1">
            <a:off x="2284408" y="98859976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11" name="Straight Connector 1610">
            <a:extLst>
              <a:ext uri="{FF2B5EF4-FFF2-40B4-BE49-F238E27FC236}">
                <a16:creationId xmlns:a16="http://schemas.microsoft.com/office/drawing/2014/main" id="{57C654EF-7759-4B01-A000-56800AA8E206}"/>
              </a:ext>
            </a:extLst>
          </xdr:cNvPr>
          <xdr:cNvCxnSpPr/>
        </xdr:nvCxnSpPr>
        <xdr:spPr>
          <a:xfrm>
            <a:off x="3151186" y="98469453"/>
            <a:ext cx="0" cy="7953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12" name="Straight Connector 1611">
            <a:extLst>
              <a:ext uri="{FF2B5EF4-FFF2-40B4-BE49-F238E27FC236}">
                <a16:creationId xmlns:a16="http://schemas.microsoft.com/office/drawing/2014/main" id="{7EA6D382-10C8-467C-A4FA-E8317FB3CDCF}"/>
              </a:ext>
            </a:extLst>
          </xdr:cNvPr>
          <xdr:cNvCxnSpPr/>
        </xdr:nvCxnSpPr>
        <xdr:spPr>
          <a:xfrm flipH="1">
            <a:off x="3105144" y="98859979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13" name="Straight Connector 1612">
            <a:extLst>
              <a:ext uri="{FF2B5EF4-FFF2-40B4-BE49-F238E27FC236}">
                <a16:creationId xmlns:a16="http://schemas.microsoft.com/office/drawing/2014/main" id="{4EF31980-4344-40D6-A9B4-D0BB9C3646E1}"/>
              </a:ext>
            </a:extLst>
          </xdr:cNvPr>
          <xdr:cNvCxnSpPr/>
        </xdr:nvCxnSpPr>
        <xdr:spPr>
          <a:xfrm>
            <a:off x="5203825" y="98469468"/>
            <a:ext cx="0" cy="51118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14" name="Straight Connector 1613">
            <a:extLst>
              <a:ext uri="{FF2B5EF4-FFF2-40B4-BE49-F238E27FC236}">
                <a16:creationId xmlns:a16="http://schemas.microsoft.com/office/drawing/2014/main" id="{B0291167-55B5-47FA-A7B9-1979BECAF8C6}"/>
              </a:ext>
            </a:extLst>
          </xdr:cNvPr>
          <xdr:cNvCxnSpPr/>
        </xdr:nvCxnSpPr>
        <xdr:spPr>
          <a:xfrm flipH="1">
            <a:off x="5160958" y="98859994"/>
            <a:ext cx="80962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0" name="Straight Connector 1669">
            <a:extLst>
              <a:ext uri="{FF2B5EF4-FFF2-40B4-BE49-F238E27FC236}">
                <a16:creationId xmlns:a16="http://schemas.microsoft.com/office/drawing/2014/main" id="{BFBC6830-AFFD-4C32-BD7B-AA02F5EAF715}"/>
              </a:ext>
            </a:extLst>
          </xdr:cNvPr>
          <xdr:cNvCxnSpPr/>
        </xdr:nvCxnSpPr>
        <xdr:spPr>
          <a:xfrm>
            <a:off x="7256462" y="98469476"/>
            <a:ext cx="0" cy="8048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1" name="Straight Connector 1670">
            <a:extLst>
              <a:ext uri="{FF2B5EF4-FFF2-40B4-BE49-F238E27FC236}">
                <a16:creationId xmlns:a16="http://schemas.microsoft.com/office/drawing/2014/main" id="{B09BDEF8-9FAF-441D-804D-888454AEB621}"/>
              </a:ext>
            </a:extLst>
          </xdr:cNvPr>
          <xdr:cNvCxnSpPr/>
        </xdr:nvCxnSpPr>
        <xdr:spPr>
          <a:xfrm flipH="1">
            <a:off x="7213595" y="98860002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5" name="Straight Connector 1674">
            <a:extLst>
              <a:ext uri="{FF2B5EF4-FFF2-40B4-BE49-F238E27FC236}">
                <a16:creationId xmlns:a16="http://schemas.microsoft.com/office/drawing/2014/main" id="{C9CB7A8F-7012-7619-E7A4-D28D5765FE6E}"/>
              </a:ext>
            </a:extLst>
          </xdr:cNvPr>
          <xdr:cNvCxnSpPr/>
        </xdr:nvCxnSpPr>
        <xdr:spPr>
          <a:xfrm>
            <a:off x="3062287" y="99174300"/>
            <a:ext cx="427831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6" name="Straight Connector 1675">
            <a:extLst>
              <a:ext uri="{FF2B5EF4-FFF2-40B4-BE49-F238E27FC236}">
                <a16:creationId xmlns:a16="http://schemas.microsoft.com/office/drawing/2014/main" id="{D5E0F286-EF08-4D13-94F9-E10F195D7E12}"/>
              </a:ext>
            </a:extLst>
          </xdr:cNvPr>
          <xdr:cNvCxnSpPr/>
        </xdr:nvCxnSpPr>
        <xdr:spPr>
          <a:xfrm flipH="1">
            <a:off x="3105138" y="99139383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7" name="Straight Connector 1676">
            <a:extLst>
              <a:ext uri="{FF2B5EF4-FFF2-40B4-BE49-F238E27FC236}">
                <a16:creationId xmlns:a16="http://schemas.microsoft.com/office/drawing/2014/main" id="{2A3DD983-5551-41ED-8319-106CE75F3C49}"/>
              </a:ext>
            </a:extLst>
          </xdr:cNvPr>
          <xdr:cNvCxnSpPr/>
        </xdr:nvCxnSpPr>
        <xdr:spPr>
          <a:xfrm flipH="1">
            <a:off x="7213589" y="99139406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0" name="Straight Connector 1679">
            <a:extLst>
              <a:ext uri="{FF2B5EF4-FFF2-40B4-BE49-F238E27FC236}">
                <a16:creationId xmlns:a16="http://schemas.microsoft.com/office/drawing/2014/main" id="{C8D95230-A0A4-2697-32F2-75A9CEBB1648}"/>
              </a:ext>
            </a:extLst>
          </xdr:cNvPr>
          <xdr:cNvCxnSpPr/>
        </xdr:nvCxnSpPr>
        <xdr:spPr>
          <a:xfrm>
            <a:off x="5675313" y="91339987"/>
            <a:ext cx="147161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2" name="Straight Connector 1681">
            <a:extLst>
              <a:ext uri="{FF2B5EF4-FFF2-40B4-BE49-F238E27FC236}">
                <a16:creationId xmlns:a16="http://schemas.microsoft.com/office/drawing/2014/main" id="{D2C56CC3-01EB-0570-51D6-22CED996BAA8}"/>
              </a:ext>
            </a:extLst>
          </xdr:cNvPr>
          <xdr:cNvCxnSpPr/>
        </xdr:nvCxnSpPr>
        <xdr:spPr>
          <a:xfrm>
            <a:off x="7326321" y="91339989"/>
            <a:ext cx="83025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5" name="Straight Connector 1684">
            <a:extLst>
              <a:ext uri="{FF2B5EF4-FFF2-40B4-BE49-F238E27FC236}">
                <a16:creationId xmlns:a16="http://schemas.microsoft.com/office/drawing/2014/main" id="{439D478E-9870-8942-0BDA-B9719D6415C8}"/>
              </a:ext>
            </a:extLst>
          </xdr:cNvPr>
          <xdr:cNvCxnSpPr/>
        </xdr:nvCxnSpPr>
        <xdr:spPr>
          <a:xfrm>
            <a:off x="7302502" y="92911614"/>
            <a:ext cx="84931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7" name="Straight Connector 1686">
            <a:extLst>
              <a:ext uri="{FF2B5EF4-FFF2-40B4-BE49-F238E27FC236}">
                <a16:creationId xmlns:a16="http://schemas.microsoft.com/office/drawing/2014/main" id="{A6598A97-F1A7-8B89-AE96-47A3CBD799BD}"/>
              </a:ext>
            </a:extLst>
          </xdr:cNvPr>
          <xdr:cNvCxnSpPr/>
        </xdr:nvCxnSpPr>
        <xdr:spPr>
          <a:xfrm>
            <a:off x="7759701" y="91263789"/>
            <a:ext cx="0" cy="7245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1" name="Straight Connector 1690">
            <a:extLst>
              <a:ext uri="{FF2B5EF4-FFF2-40B4-BE49-F238E27FC236}">
                <a16:creationId xmlns:a16="http://schemas.microsoft.com/office/drawing/2014/main" id="{7EEDBD42-FD64-4B3F-B10D-D05E67B0CF74}"/>
              </a:ext>
            </a:extLst>
          </xdr:cNvPr>
          <xdr:cNvCxnSpPr/>
        </xdr:nvCxnSpPr>
        <xdr:spPr>
          <a:xfrm flipH="1">
            <a:off x="7713664" y="91301887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2" name="Straight Connector 1691">
            <a:extLst>
              <a:ext uri="{FF2B5EF4-FFF2-40B4-BE49-F238E27FC236}">
                <a16:creationId xmlns:a16="http://schemas.microsoft.com/office/drawing/2014/main" id="{F2C14EC4-8EA6-4ACE-8F08-30CC1CCA250D}"/>
              </a:ext>
            </a:extLst>
          </xdr:cNvPr>
          <xdr:cNvCxnSpPr/>
        </xdr:nvCxnSpPr>
        <xdr:spPr>
          <a:xfrm flipH="1">
            <a:off x="7713664" y="92876688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3" name="Straight Connector 1692">
            <a:extLst>
              <a:ext uri="{FF2B5EF4-FFF2-40B4-BE49-F238E27FC236}">
                <a16:creationId xmlns:a16="http://schemas.microsoft.com/office/drawing/2014/main" id="{D9A14317-C5C7-4799-8C44-4B24BC90F498}"/>
              </a:ext>
            </a:extLst>
          </xdr:cNvPr>
          <xdr:cNvCxnSpPr/>
        </xdr:nvCxnSpPr>
        <xdr:spPr>
          <a:xfrm>
            <a:off x="8089901" y="91263789"/>
            <a:ext cx="0" cy="725487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4" name="Straight Connector 1693">
            <a:extLst>
              <a:ext uri="{FF2B5EF4-FFF2-40B4-BE49-F238E27FC236}">
                <a16:creationId xmlns:a16="http://schemas.microsoft.com/office/drawing/2014/main" id="{F0088BDF-0DB3-40A3-A38F-1EAF8B0E87C9}"/>
              </a:ext>
            </a:extLst>
          </xdr:cNvPr>
          <xdr:cNvCxnSpPr/>
        </xdr:nvCxnSpPr>
        <xdr:spPr>
          <a:xfrm flipH="1">
            <a:off x="8043864" y="91301887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5" name="Straight Connector 1694">
            <a:extLst>
              <a:ext uri="{FF2B5EF4-FFF2-40B4-BE49-F238E27FC236}">
                <a16:creationId xmlns:a16="http://schemas.microsoft.com/office/drawing/2014/main" id="{74168E15-F9AD-4951-985A-ADEF63123700}"/>
              </a:ext>
            </a:extLst>
          </xdr:cNvPr>
          <xdr:cNvCxnSpPr/>
        </xdr:nvCxnSpPr>
        <xdr:spPr>
          <a:xfrm>
            <a:off x="7340600" y="92125802"/>
            <a:ext cx="48578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6" name="Straight Connector 1695">
            <a:extLst>
              <a:ext uri="{FF2B5EF4-FFF2-40B4-BE49-F238E27FC236}">
                <a16:creationId xmlns:a16="http://schemas.microsoft.com/office/drawing/2014/main" id="{D8F22E00-6160-4257-A0B4-19E035865CD3}"/>
              </a:ext>
            </a:extLst>
          </xdr:cNvPr>
          <xdr:cNvCxnSpPr/>
        </xdr:nvCxnSpPr>
        <xdr:spPr>
          <a:xfrm flipH="1">
            <a:off x="7713674" y="92087700"/>
            <a:ext cx="84137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9" name="Straight Connector 1698">
            <a:extLst>
              <a:ext uri="{FF2B5EF4-FFF2-40B4-BE49-F238E27FC236}">
                <a16:creationId xmlns:a16="http://schemas.microsoft.com/office/drawing/2014/main" id="{5BB451BE-1CD4-2ACE-71F3-E6127161E178}"/>
              </a:ext>
            </a:extLst>
          </xdr:cNvPr>
          <xdr:cNvCxnSpPr/>
        </xdr:nvCxnSpPr>
        <xdr:spPr>
          <a:xfrm>
            <a:off x="4849813" y="92125800"/>
            <a:ext cx="83502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2" name="Straight Connector 1701">
            <a:extLst>
              <a:ext uri="{FF2B5EF4-FFF2-40B4-BE49-F238E27FC236}">
                <a16:creationId xmlns:a16="http://schemas.microsoft.com/office/drawing/2014/main" id="{2708AA51-DAA5-4557-94A0-27790C7F496F}"/>
              </a:ext>
            </a:extLst>
          </xdr:cNvPr>
          <xdr:cNvCxnSpPr/>
        </xdr:nvCxnSpPr>
        <xdr:spPr>
          <a:xfrm>
            <a:off x="5835650" y="92125803"/>
            <a:ext cx="131604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5" name="Straight Connector 1704">
            <a:extLst>
              <a:ext uri="{FF2B5EF4-FFF2-40B4-BE49-F238E27FC236}">
                <a16:creationId xmlns:a16="http://schemas.microsoft.com/office/drawing/2014/main" id="{E35BC317-44E4-44EC-9251-0983475EC437}"/>
              </a:ext>
            </a:extLst>
          </xdr:cNvPr>
          <xdr:cNvCxnSpPr/>
        </xdr:nvCxnSpPr>
        <xdr:spPr>
          <a:xfrm flipH="1">
            <a:off x="8043863" y="92876688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2" name="Straight Connector 1711">
            <a:extLst>
              <a:ext uri="{FF2B5EF4-FFF2-40B4-BE49-F238E27FC236}">
                <a16:creationId xmlns:a16="http://schemas.microsoft.com/office/drawing/2014/main" id="{CF14A358-8C88-46AD-B2A9-EDF6863080D5}"/>
              </a:ext>
            </a:extLst>
          </xdr:cNvPr>
          <xdr:cNvCxnSpPr/>
        </xdr:nvCxnSpPr>
        <xdr:spPr>
          <a:xfrm>
            <a:off x="7302502" y="98417063"/>
            <a:ext cx="84931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3" name="Straight Connector 1712">
            <a:extLst>
              <a:ext uri="{FF2B5EF4-FFF2-40B4-BE49-F238E27FC236}">
                <a16:creationId xmlns:a16="http://schemas.microsoft.com/office/drawing/2014/main" id="{F8496251-D52D-4508-A1DD-B273345AAB78}"/>
              </a:ext>
            </a:extLst>
          </xdr:cNvPr>
          <xdr:cNvCxnSpPr/>
        </xdr:nvCxnSpPr>
        <xdr:spPr>
          <a:xfrm flipH="1">
            <a:off x="7713664" y="98378962"/>
            <a:ext cx="84137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4" name="Straight Connector 1713">
            <a:extLst>
              <a:ext uri="{FF2B5EF4-FFF2-40B4-BE49-F238E27FC236}">
                <a16:creationId xmlns:a16="http://schemas.microsoft.com/office/drawing/2014/main" id="{D98720CE-807F-4825-A52B-C03EB5548420}"/>
              </a:ext>
            </a:extLst>
          </xdr:cNvPr>
          <xdr:cNvCxnSpPr/>
        </xdr:nvCxnSpPr>
        <xdr:spPr>
          <a:xfrm flipH="1">
            <a:off x="8043863" y="98378962"/>
            <a:ext cx="84137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5" name="Straight Connector 1714">
            <a:extLst>
              <a:ext uri="{FF2B5EF4-FFF2-40B4-BE49-F238E27FC236}">
                <a16:creationId xmlns:a16="http://schemas.microsoft.com/office/drawing/2014/main" id="{35818969-D06C-440B-B500-A84EBF6E2712}"/>
              </a:ext>
            </a:extLst>
          </xdr:cNvPr>
          <xdr:cNvCxnSpPr/>
        </xdr:nvCxnSpPr>
        <xdr:spPr>
          <a:xfrm>
            <a:off x="7326313" y="94876940"/>
            <a:ext cx="49531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6" name="Straight Connector 1715">
            <a:extLst>
              <a:ext uri="{FF2B5EF4-FFF2-40B4-BE49-F238E27FC236}">
                <a16:creationId xmlns:a16="http://schemas.microsoft.com/office/drawing/2014/main" id="{D97407D6-0046-4514-85A1-94793EB31D1E}"/>
              </a:ext>
            </a:extLst>
          </xdr:cNvPr>
          <xdr:cNvCxnSpPr/>
        </xdr:nvCxnSpPr>
        <xdr:spPr>
          <a:xfrm flipH="1">
            <a:off x="7713679" y="94842014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8" name="Straight Connector 1717">
            <a:extLst>
              <a:ext uri="{FF2B5EF4-FFF2-40B4-BE49-F238E27FC236}">
                <a16:creationId xmlns:a16="http://schemas.microsoft.com/office/drawing/2014/main" id="{41538842-72CE-4914-848B-ED93D6C31C59}"/>
              </a:ext>
            </a:extLst>
          </xdr:cNvPr>
          <xdr:cNvCxnSpPr/>
        </xdr:nvCxnSpPr>
        <xdr:spPr>
          <a:xfrm>
            <a:off x="5292725" y="94876943"/>
            <a:ext cx="187325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20" name="Straight Connector 1719">
            <a:extLst>
              <a:ext uri="{FF2B5EF4-FFF2-40B4-BE49-F238E27FC236}">
                <a16:creationId xmlns:a16="http://schemas.microsoft.com/office/drawing/2014/main" id="{C7B391E8-B714-4E55-AE48-ED6A9F1529C3}"/>
              </a:ext>
            </a:extLst>
          </xdr:cNvPr>
          <xdr:cNvCxnSpPr/>
        </xdr:nvCxnSpPr>
        <xdr:spPr>
          <a:xfrm>
            <a:off x="7326321" y="96451739"/>
            <a:ext cx="49531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21" name="Straight Connector 1720">
            <a:extLst>
              <a:ext uri="{FF2B5EF4-FFF2-40B4-BE49-F238E27FC236}">
                <a16:creationId xmlns:a16="http://schemas.microsoft.com/office/drawing/2014/main" id="{019B4A6F-4756-410F-8860-C24BA7B3C520}"/>
              </a:ext>
            </a:extLst>
          </xdr:cNvPr>
          <xdr:cNvCxnSpPr/>
        </xdr:nvCxnSpPr>
        <xdr:spPr>
          <a:xfrm flipH="1">
            <a:off x="7713687" y="96413638"/>
            <a:ext cx="84137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22" name="Straight Connector 1721">
            <a:extLst>
              <a:ext uri="{FF2B5EF4-FFF2-40B4-BE49-F238E27FC236}">
                <a16:creationId xmlns:a16="http://schemas.microsoft.com/office/drawing/2014/main" id="{AFBC8974-444A-4B16-A3AB-A6AD7330E5BE}"/>
              </a:ext>
            </a:extLst>
          </xdr:cNvPr>
          <xdr:cNvCxnSpPr/>
        </xdr:nvCxnSpPr>
        <xdr:spPr>
          <a:xfrm>
            <a:off x="5292733" y="96451742"/>
            <a:ext cx="187325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24" name="Straight Connector 1723">
            <a:extLst>
              <a:ext uri="{FF2B5EF4-FFF2-40B4-BE49-F238E27FC236}">
                <a16:creationId xmlns:a16="http://schemas.microsoft.com/office/drawing/2014/main" id="{8E8684DD-3267-CADD-70EB-66E868ED5444}"/>
              </a:ext>
            </a:extLst>
          </xdr:cNvPr>
          <xdr:cNvCxnSpPr/>
        </xdr:nvCxnSpPr>
        <xdr:spPr>
          <a:xfrm flipV="1">
            <a:off x="4519612" y="93046554"/>
            <a:ext cx="1358901" cy="130492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26" name="Straight Connector 1725">
            <a:extLst>
              <a:ext uri="{FF2B5EF4-FFF2-40B4-BE49-F238E27FC236}">
                <a16:creationId xmlns:a16="http://schemas.microsoft.com/office/drawing/2014/main" id="{BB6D37CC-C086-39AA-B0EC-168A5FC05BE8}"/>
              </a:ext>
            </a:extLst>
          </xdr:cNvPr>
          <xdr:cNvCxnSpPr/>
        </xdr:nvCxnSpPr>
        <xdr:spPr>
          <a:xfrm>
            <a:off x="4586288" y="94221300"/>
            <a:ext cx="0" cy="1301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28" name="Straight Connector 1727">
            <a:extLst>
              <a:ext uri="{FF2B5EF4-FFF2-40B4-BE49-F238E27FC236}">
                <a16:creationId xmlns:a16="http://schemas.microsoft.com/office/drawing/2014/main" id="{93A3C226-B55F-CDAD-5D24-7A52CE3A77F6}"/>
              </a:ext>
            </a:extLst>
          </xdr:cNvPr>
          <xdr:cNvCxnSpPr/>
        </xdr:nvCxnSpPr>
        <xdr:spPr>
          <a:xfrm flipH="1" flipV="1">
            <a:off x="5629846" y="92935202"/>
            <a:ext cx="245095" cy="23557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31" name="Straight Connector 1730">
            <a:extLst>
              <a:ext uri="{FF2B5EF4-FFF2-40B4-BE49-F238E27FC236}">
                <a16:creationId xmlns:a16="http://schemas.microsoft.com/office/drawing/2014/main" id="{6420C749-0316-4267-B1B1-BE4AF7CA9BB4}"/>
              </a:ext>
            </a:extLst>
          </xdr:cNvPr>
          <xdr:cNvCxnSpPr/>
        </xdr:nvCxnSpPr>
        <xdr:spPr>
          <a:xfrm>
            <a:off x="5811838" y="93051312"/>
            <a:ext cx="0" cy="1301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32" name="Straight Connector 1731">
            <a:extLst>
              <a:ext uri="{FF2B5EF4-FFF2-40B4-BE49-F238E27FC236}">
                <a16:creationId xmlns:a16="http://schemas.microsoft.com/office/drawing/2014/main" id="{736558C7-DF0C-4A30-8190-356DB9217D86}"/>
              </a:ext>
            </a:extLst>
          </xdr:cNvPr>
          <xdr:cNvCxnSpPr/>
        </xdr:nvCxnSpPr>
        <xdr:spPr>
          <a:xfrm flipV="1">
            <a:off x="4110036" y="92651264"/>
            <a:ext cx="509586" cy="49053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33" name="Straight Connector 1732">
            <a:extLst>
              <a:ext uri="{FF2B5EF4-FFF2-40B4-BE49-F238E27FC236}">
                <a16:creationId xmlns:a16="http://schemas.microsoft.com/office/drawing/2014/main" id="{17983122-4E0B-4D88-A22F-61CE950BC980}"/>
              </a:ext>
            </a:extLst>
          </xdr:cNvPr>
          <xdr:cNvCxnSpPr/>
        </xdr:nvCxnSpPr>
        <xdr:spPr>
          <a:xfrm flipH="1" flipV="1">
            <a:off x="4110037" y="93041787"/>
            <a:ext cx="248270" cy="23874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35" name="Straight Connector 1734">
            <a:extLst>
              <a:ext uri="{FF2B5EF4-FFF2-40B4-BE49-F238E27FC236}">
                <a16:creationId xmlns:a16="http://schemas.microsoft.com/office/drawing/2014/main" id="{3D85DC03-EA25-4E3F-A5A3-1973F0F3800A}"/>
              </a:ext>
            </a:extLst>
          </xdr:cNvPr>
          <xdr:cNvCxnSpPr/>
        </xdr:nvCxnSpPr>
        <xdr:spPr>
          <a:xfrm>
            <a:off x="4572000" y="92636974"/>
            <a:ext cx="0" cy="1301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36" name="Straight Connector 1735">
            <a:extLst>
              <a:ext uri="{FF2B5EF4-FFF2-40B4-BE49-F238E27FC236}">
                <a16:creationId xmlns:a16="http://schemas.microsoft.com/office/drawing/2014/main" id="{5BE72753-C4BD-4F1E-9758-3432BA3AC236}"/>
              </a:ext>
            </a:extLst>
          </xdr:cNvPr>
          <xdr:cNvCxnSpPr/>
        </xdr:nvCxnSpPr>
        <xdr:spPr>
          <a:xfrm>
            <a:off x="4165599" y="93021151"/>
            <a:ext cx="0" cy="1301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0" name="Straight Connector 1739">
            <a:extLst>
              <a:ext uri="{FF2B5EF4-FFF2-40B4-BE49-F238E27FC236}">
                <a16:creationId xmlns:a16="http://schemas.microsoft.com/office/drawing/2014/main" id="{022D11D6-E96A-4B97-A680-75A12A53AF61}"/>
              </a:ext>
            </a:extLst>
          </xdr:cNvPr>
          <xdr:cNvCxnSpPr/>
        </xdr:nvCxnSpPr>
        <xdr:spPr>
          <a:xfrm flipH="1">
            <a:off x="2284412" y="90617677"/>
            <a:ext cx="84137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1" name="Straight Connector 1740">
            <a:extLst>
              <a:ext uri="{FF2B5EF4-FFF2-40B4-BE49-F238E27FC236}">
                <a16:creationId xmlns:a16="http://schemas.microsoft.com/office/drawing/2014/main" id="{2E81F674-E1F5-486E-9E42-E885C04A6C5F}"/>
              </a:ext>
            </a:extLst>
          </xdr:cNvPr>
          <xdr:cNvCxnSpPr/>
        </xdr:nvCxnSpPr>
        <xdr:spPr>
          <a:xfrm flipV="1">
            <a:off x="3562356" y="90854212"/>
            <a:ext cx="0" cy="4429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2" name="Straight Connector 1741">
            <a:extLst>
              <a:ext uri="{FF2B5EF4-FFF2-40B4-BE49-F238E27FC236}">
                <a16:creationId xmlns:a16="http://schemas.microsoft.com/office/drawing/2014/main" id="{99763EA7-F350-4128-BE53-5535C9FB4B13}"/>
              </a:ext>
            </a:extLst>
          </xdr:cNvPr>
          <xdr:cNvCxnSpPr/>
        </xdr:nvCxnSpPr>
        <xdr:spPr>
          <a:xfrm flipH="1">
            <a:off x="3519493" y="90897076"/>
            <a:ext cx="80962" cy="777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4" name="Straight Connector 1743">
            <a:extLst>
              <a:ext uri="{FF2B5EF4-FFF2-40B4-BE49-F238E27FC236}">
                <a16:creationId xmlns:a16="http://schemas.microsoft.com/office/drawing/2014/main" id="{66C50BB9-7963-4796-ADEF-7EC4BB3BED91}"/>
              </a:ext>
            </a:extLst>
          </xdr:cNvPr>
          <xdr:cNvCxnSpPr/>
        </xdr:nvCxnSpPr>
        <xdr:spPr>
          <a:xfrm flipV="1">
            <a:off x="3562355" y="91389200"/>
            <a:ext cx="0" cy="56356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6" name="Straight Connector 1745">
            <a:extLst>
              <a:ext uri="{FF2B5EF4-FFF2-40B4-BE49-F238E27FC236}">
                <a16:creationId xmlns:a16="http://schemas.microsoft.com/office/drawing/2014/main" id="{AD95B5D4-0120-4F11-B372-64FACDAAF46A}"/>
              </a:ext>
            </a:extLst>
          </xdr:cNvPr>
          <xdr:cNvCxnSpPr/>
        </xdr:nvCxnSpPr>
        <xdr:spPr>
          <a:xfrm flipV="1">
            <a:off x="3562354" y="92198830"/>
            <a:ext cx="0" cy="1015995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57" name="Straight Connector 1756">
            <a:extLst>
              <a:ext uri="{FF2B5EF4-FFF2-40B4-BE49-F238E27FC236}">
                <a16:creationId xmlns:a16="http://schemas.microsoft.com/office/drawing/2014/main" id="{12F47901-CEC2-7612-FA6F-CD5BE2D07089}"/>
              </a:ext>
            </a:extLst>
          </xdr:cNvPr>
          <xdr:cNvCxnSpPr/>
        </xdr:nvCxnSpPr>
        <xdr:spPr>
          <a:xfrm flipH="1">
            <a:off x="3486151" y="93586301"/>
            <a:ext cx="97155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59" name="Straight Connector 1758">
            <a:extLst>
              <a:ext uri="{FF2B5EF4-FFF2-40B4-BE49-F238E27FC236}">
                <a16:creationId xmlns:a16="http://schemas.microsoft.com/office/drawing/2014/main" id="{A98283AD-64A1-0B36-12AE-3C5B203BB1E6}"/>
              </a:ext>
            </a:extLst>
          </xdr:cNvPr>
          <xdr:cNvCxnSpPr/>
        </xdr:nvCxnSpPr>
        <xdr:spPr>
          <a:xfrm>
            <a:off x="3562350" y="93364051"/>
            <a:ext cx="0" cy="30797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2" name="Straight Connector 1761">
            <a:extLst>
              <a:ext uri="{FF2B5EF4-FFF2-40B4-BE49-F238E27FC236}">
                <a16:creationId xmlns:a16="http://schemas.microsoft.com/office/drawing/2014/main" id="{9653598B-7A11-797F-17EB-68883526E253}"/>
              </a:ext>
            </a:extLst>
          </xdr:cNvPr>
          <xdr:cNvCxnSpPr/>
        </xdr:nvCxnSpPr>
        <xdr:spPr>
          <a:xfrm flipH="1">
            <a:off x="3524250" y="93551374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4" name="Straight Connector 1763">
            <a:extLst>
              <a:ext uri="{FF2B5EF4-FFF2-40B4-BE49-F238E27FC236}">
                <a16:creationId xmlns:a16="http://schemas.microsoft.com/office/drawing/2014/main" id="{F70D3AEE-FEC5-4D2C-B3CA-4DEC6E9FC76E}"/>
              </a:ext>
            </a:extLst>
          </xdr:cNvPr>
          <xdr:cNvCxnSpPr/>
        </xdr:nvCxnSpPr>
        <xdr:spPr>
          <a:xfrm flipH="1">
            <a:off x="4344986" y="93551374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6" name="Straight Connector 1765">
            <a:extLst>
              <a:ext uri="{FF2B5EF4-FFF2-40B4-BE49-F238E27FC236}">
                <a16:creationId xmlns:a16="http://schemas.microsoft.com/office/drawing/2014/main" id="{78A87FA7-360A-A05E-3DAC-BD8488E20C40}"/>
              </a:ext>
            </a:extLst>
          </xdr:cNvPr>
          <xdr:cNvCxnSpPr/>
        </xdr:nvCxnSpPr>
        <xdr:spPr>
          <a:xfrm>
            <a:off x="4029071" y="94327671"/>
            <a:ext cx="933454" cy="89000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7" name="Straight Connector 1766">
            <a:extLst>
              <a:ext uri="{FF2B5EF4-FFF2-40B4-BE49-F238E27FC236}">
                <a16:creationId xmlns:a16="http://schemas.microsoft.com/office/drawing/2014/main" id="{1327E3EA-2EF4-478B-8FEA-51015F06D665}"/>
              </a:ext>
            </a:extLst>
          </xdr:cNvPr>
          <xdr:cNvCxnSpPr/>
        </xdr:nvCxnSpPr>
        <xdr:spPr>
          <a:xfrm flipV="1">
            <a:off x="4014788" y="94133988"/>
            <a:ext cx="325437" cy="3095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70" name="Straight Connector 1769">
            <a:extLst>
              <a:ext uri="{FF2B5EF4-FFF2-40B4-BE49-F238E27FC236}">
                <a16:creationId xmlns:a16="http://schemas.microsoft.com/office/drawing/2014/main" id="{463053BC-5BF2-2B23-A4C6-F413C12B43FD}"/>
              </a:ext>
            </a:extLst>
          </xdr:cNvPr>
          <xdr:cNvCxnSpPr/>
        </xdr:nvCxnSpPr>
        <xdr:spPr>
          <a:xfrm>
            <a:off x="4081462" y="94313375"/>
            <a:ext cx="0" cy="1301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71" name="Straight Connector 1770">
            <a:extLst>
              <a:ext uri="{FF2B5EF4-FFF2-40B4-BE49-F238E27FC236}">
                <a16:creationId xmlns:a16="http://schemas.microsoft.com/office/drawing/2014/main" id="{0A37F1BD-0AF5-431D-BAC2-57747F197101}"/>
              </a:ext>
            </a:extLst>
          </xdr:cNvPr>
          <xdr:cNvCxnSpPr/>
        </xdr:nvCxnSpPr>
        <xdr:spPr>
          <a:xfrm flipV="1">
            <a:off x="4835520" y="94934086"/>
            <a:ext cx="306393" cy="2936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72" name="Straight Connector 1771">
            <a:extLst>
              <a:ext uri="{FF2B5EF4-FFF2-40B4-BE49-F238E27FC236}">
                <a16:creationId xmlns:a16="http://schemas.microsoft.com/office/drawing/2014/main" id="{9B4EEFD9-122E-440B-BB5A-165191EB84AB}"/>
              </a:ext>
            </a:extLst>
          </xdr:cNvPr>
          <xdr:cNvCxnSpPr/>
        </xdr:nvCxnSpPr>
        <xdr:spPr>
          <a:xfrm>
            <a:off x="4902194" y="95097604"/>
            <a:ext cx="0" cy="1301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776" name="Group 1775">
            <a:extLst>
              <a:ext uri="{FF2B5EF4-FFF2-40B4-BE49-F238E27FC236}">
                <a16:creationId xmlns:a16="http://schemas.microsoft.com/office/drawing/2014/main" id="{30EF1AD4-6222-478B-9D14-ABB6E03757BC}"/>
              </a:ext>
            </a:extLst>
          </xdr:cNvPr>
          <xdr:cNvGrpSpPr/>
        </xdr:nvGrpSpPr>
        <xdr:grpSpPr>
          <a:xfrm>
            <a:off x="3921125" y="93941900"/>
            <a:ext cx="325438" cy="284162"/>
            <a:chOff x="4819650" y="10625138"/>
            <a:chExt cx="319088" cy="290512"/>
          </a:xfrm>
        </xdr:grpSpPr>
        <xdr:sp macro="" textlink="">
          <xdr:nvSpPr>
            <xdr:cNvPr id="1777" name="Oval 1776">
              <a:extLst>
                <a:ext uri="{FF2B5EF4-FFF2-40B4-BE49-F238E27FC236}">
                  <a16:creationId xmlns:a16="http://schemas.microsoft.com/office/drawing/2014/main" id="{5EE5621B-9D9E-1117-2394-489E90D9612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778" name="Straight Connector 1777">
              <a:extLst>
                <a:ext uri="{FF2B5EF4-FFF2-40B4-BE49-F238E27FC236}">
                  <a16:creationId xmlns:a16="http://schemas.microsoft.com/office/drawing/2014/main" id="{E83D1127-7C02-331C-561B-2A858C63D1D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79" name="Straight Connector 1778">
              <a:extLst>
                <a:ext uri="{FF2B5EF4-FFF2-40B4-BE49-F238E27FC236}">
                  <a16:creationId xmlns:a16="http://schemas.microsoft.com/office/drawing/2014/main" id="{1B2312BB-4FDC-F4CA-E73B-800C3C24FA12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780" name="Group 1779">
            <a:extLst>
              <a:ext uri="{FF2B5EF4-FFF2-40B4-BE49-F238E27FC236}">
                <a16:creationId xmlns:a16="http://schemas.microsoft.com/office/drawing/2014/main" id="{8A74459E-2F59-4522-B91A-5764E2F90466}"/>
              </a:ext>
            </a:extLst>
          </xdr:cNvPr>
          <xdr:cNvGrpSpPr/>
        </xdr:nvGrpSpPr>
        <xdr:grpSpPr>
          <a:xfrm>
            <a:off x="5241925" y="94948375"/>
            <a:ext cx="325438" cy="284162"/>
            <a:chOff x="4819650" y="10625138"/>
            <a:chExt cx="319088" cy="290512"/>
          </a:xfrm>
        </xdr:grpSpPr>
        <xdr:sp macro="" textlink="">
          <xdr:nvSpPr>
            <xdr:cNvPr id="1781" name="Oval 1780">
              <a:extLst>
                <a:ext uri="{FF2B5EF4-FFF2-40B4-BE49-F238E27FC236}">
                  <a16:creationId xmlns:a16="http://schemas.microsoft.com/office/drawing/2014/main" id="{86BFDFA2-52B1-291D-56AD-E4A9F8FDF9D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782" name="Straight Connector 1781">
              <a:extLst>
                <a:ext uri="{FF2B5EF4-FFF2-40B4-BE49-F238E27FC236}">
                  <a16:creationId xmlns:a16="http://schemas.microsoft.com/office/drawing/2014/main" id="{9CFFE879-BA1C-944E-BC38-18B07B80A5C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83" name="Straight Connector 1782">
              <a:extLst>
                <a:ext uri="{FF2B5EF4-FFF2-40B4-BE49-F238E27FC236}">
                  <a16:creationId xmlns:a16="http://schemas.microsoft.com/office/drawing/2014/main" id="{7059923A-6509-B580-4CF9-41C7F7F07B5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784" name="Group 1783">
            <a:extLst>
              <a:ext uri="{FF2B5EF4-FFF2-40B4-BE49-F238E27FC236}">
                <a16:creationId xmlns:a16="http://schemas.microsoft.com/office/drawing/2014/main" id="{245A2AB8-F9E9-48E3-A0AE-2AF185270EF6}"/>
              </a:ext>
            </a:extLst>
          </xdr:cNvPr>
          <xdr:cNvGrpSpPr/>
        </xdr:nvGrpSpPr>
        <xdr:grpSpPr>
          <a:xfrm>
            <a:off x="4727575" y="96373950"/>
            <a:ext cx="325438" cy="284162"/>
            <a:chOff x="4819650" y="10625138"/>
            <a:chExt cx="319088" cy="290512"/>
          </a:xfrm>
        </xdr:grpSpPr>
        <xdr:sp macro="" textlink="">
          <xdr:nvSpPr>
            <xdr:cNvPr id="1785" name="Oval 1784">
              <a:extLst>
                <a:ext uri="{FF2B5EF4-FFF2-40B4-BE49-F238E27FC236}">
                  <a16:creationId xmlns:a16="http://schemas.microsoft.com/office/drawing/2014/main" id="{32220314-7255-8CE2-36A8-6F4BF7D799B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786" name="Straight Connector 1785">
              <a:extLst>
                <a:ext uri="{FF2B5EF4-FFF2-40B4-BE49-F238E27FC236}">
                  <a16:creationId xmlns:a16="http://schemas.microsoft.com/office/drawing/2014/main" id="{E5DB1F20-2825-B261-ABC9-EBBF9B6FDAB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87" name="Straight Connector 1786">
              <a:extLst>
                <a:ext uri="{FF2B5EF4-FFF2-40B4-BE49-F238E27FC236}">
                  <a16:creationId xmlns:a16="http://schemas.microsoft.com/office/drawing/2014/main" id="{36726682-8B2B-BDE9-D344-D62B7EE2BE1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788" name="Group 1787">
            <a:extLst>
              <a:ext uri="{FF2B5EF4-FFF2-40B4-BE49-F238E27FC236}">
                <a16:creationId xmlns:a16="http://schemas.microsoft.com/office/drawing/2014/main" id="{B1C0841C-F5C5-496C-9132-D79D9EAE5638}"/>
              </a:ext>
            </a:extLst>
          </xdr:cNvPr>
          <xdr:cNvGrpSpPr/>
        </xdr:nvGrpSpPr>
        <xdr:grpSpPr>
          <a:xfrm>
            <a:off x="4251325" y="93243400"/>
            <a:ext cx="325438" cy="284162"/>
            <a:chOff x="4819650" y="10625138"/>
            <a:chExt cx="319088" cy="290512"/>
          </a:xfrm>
        </xdr:grpSpPr>
        <xdr:sp macro="" textlink="">
          <xdr:nvSpPr>
            <xdr:cNvPr id="1789" name="Oval 1788">
              <a:extLst>
                <a:ext uri="{FF2B5EF4-FFF2-40B4-BE49-F238E27FC236}">
                  <a16:creationId xmlns:a16="http://schemas.microsoft.com/office/drawing/2014/main" id="{6F2AA0EE-E387-35E6-C13D-EDC3AEE3A16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790" name="Straight Connector 1789">
              <a:extLst>
                <a:ext uri="{FF2B5EF4-FFF2-40B4-BE49-F238E27FC236}">
                  <a16:creationId xmlns:a16="http://schemas.microsoft.com/office/drawing/2014/main" id="{5FB6D318-A147-AFA9-6CB2-18C56976B50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91" name="Straight Connector 1790">
              <a:extLst>
                <a:ext uri="{FF2B5EF4-FFF2-40B4-BE49-F238E27FC236}">
                  <a16:creationId xmlns:a16="http://schemas.microsoft.com/office/drawing/2014/main" id="{2B86EFD3-7BA8-760F-AB0E-B016A8F03DA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792" name="Group 1791">
            <a:extLst>
              <a:ext uri="{FF2B5EF4-FFF2-40B4-BE49-F238E27FC236}">
                <a16:creationId xmlns:a16="http://schemas.microsoft.com/office/drawing/2014/main" id="{68DBD98D-CC6D-4419-8B78-67B60F00FC80}"/>
              </a:ext>
            </a:extLst>
          </xdr:cNvPr>
          <xdr:cNvGrpSpPr/>
        </xdr:nvGrpSpPr>
        <xdr:grpSpPr>
          <a:xfrm>
            <a:off x="3067050" y="93262450"/>
            <a:ext cx="325438" cy="284162"/>
            <a:chOff x="4819650" y="10625138"/>
            <a:chExt cx="319088" cy="290512"/>
          </a:xfrm>
        </xdr:grpSpPr>
        <xdr:sp macro="" textlink="">
          <xdr:nvSpPr>
            <xdr:cNvPr id="1793" name="Oval 1792">
              <a:extLst>
                <a:ext uri="{FF2B5EF4-FFF2-40B4-BE49-F238E27FC236}">
                  <a16:creationId xmlns:a16="http://schemas.microsoft.com/office/drawing/2014/main" id="{EE1A5CB5-448B-B1AD-4C52-4BD99E7506F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794" name="Straight Connector 1793">
              <a:extLst>
                <a:ext uri="{FF2B5EF4-FFF2-40B4-BE49-F238E27FC236}">
                  <a16:creationId xmlns:a16="http://schemas.microsoft.com/office/drawing/2014/main" id="{F5635E1C-6454-14FD-644F-0DFDD0B0221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95" name="Straight Connector 1794">
              <a:extLst>
                <a:ext uri="{FF2B5EF4-FFF2-40B4-BE49-F238E27FC236}">
                  <a16:creationId xmlns:a16="http://schemas.microsoft.com/office/drawing/2014/main" id="{B140A7A2-8B6A-6DD7-3E66-1E1E85C1859E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796" name="Group 1795">
            <a:extLst>
              <a:ext uri="{FF2B5EF4-FFF2-40B4-BE49-F238E27FC236}">
                <a16:creationId xmlns:a16="http://schemas.microsoft.com/office/drawing/2014/main" id="{5844B0D6-2C96-4B88-96B3-71AAA3AFCEF9}"/>
              </a:ext>
            </a:extLst>
          </xdr:cNvPr>
          <xdr:cNvGrpSpPr/>
        </xdr:nvGrpSpPr>
        <xdr:grpSpPr>
          <a:xfrm>
            <a:off x="4746625" y="92694125"/>
            <a:ext cx="325438" cy="284162"/>
            <a:chOff x="4819650" y="10625138"/>
            <a:chExt cx="319088" cy="290512"/>
          </a:xfrm>
        </xdr:grpSpPr>
        <xdr:sp macro="" textlink="">
          <xdr:nvSpPr>
            <xdr:cNvPr id="1797" name="Oval 1796">
              <a:extLst>
                <a:ext uri="{FF2B5EF4-FFF2-40B4-BE49-F238E27FC236}">
                  <a16:creationId xmlns:a16="http://schemas.microsoft.com/office/drawing/2014/main" id="{7543D93A-10F6-ADBB-6DA3-AB5F1C5DF06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798" name="Straight Connector 1797">
              <a:extLst>
                <a:ext uri="{FF2B5EF4-FFF2-40B4-BE49-F238E27FC236}">
                  <a16:creationId xmlns:a16="http://schemas.microsoft.com/office/drawing/2014/main" id="{264315FF-7DBB-77E6-8F57-15A1553E159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99" name="Straight Connector 1798">
              <a:extLst>
                <a:ext uri="{FF2B5EF4-FFF2-40B4-BE49-F238E27FC236}">
                  <a16:creationId xmlns:a16="http://schemas.microsoft.com/office/drawing/2014/main" id="{1E3AAEFF-260D-42E8-9928-7715989C12D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00" name="Group 1799">
            <a:extLst>
              <a:ext uri="{FF2B5EF4-FFF2-40B4-BE49-F238E27FC236}">
                <a16:creationId xmlns:a16="http://schemas.microsoft.com/office/drawing/2014/main" id="{7E732B56-5DB4-4F35-9A8B-078BB8165AED}"/>
              </a:ext>
            </a:extLst>
          </xdr:cNvPr>
          <xdr:cNvGrpSpPr/>
        </xdr:nvGrpSpPr>
        <xdr:grpSpPr>
          <a:xfrm>
            <a:off x="4378325" y="92014675"/>
            <a:ext cx="325438" cy="284162"/>
            <a:chOff x="4819650" y="10625138"/>
            <a:chExt cx="319088" cy="290512"/>
          </a:xfrm>
        </xdr:grpSpPr>
        <xdr:sp macro="" textlink="">
          <xdr:nvSpPr>
            <xdr:cNvPr id="1801" name="Oval 1800">
              <a:extLst>
                <a:ext uri="{FF2B5EF4-FFF2-40B4-BE49-F238E27FC236}">
                  <a16:creationId xmlns:a16="http://schemas.microsoft.com/office/drawing/2014/main" id="{CCCB12DB-F361-3A74-918F-66121DB400B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02" name="Straight Connector 1801">
              <a:extLst>
                <a:ext uri="{FF2B5EF4-FFF2-40B4-BE49-F238E27FC236}">
                  <a16:creationId xmlns:a16="http://schemas.microsoft.com/office/drawing/2014/main" id="{00BF50E6-A067-6C50-796C-86FD3CEA64C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03" name="Straight Connector 1802">
              <a:extLst>
                <a:ext uri="{FF2B5EF4-FFF2-40B4-BE49-F238E27FC236}">
                  <a16:creationId xmlns:a16="http://schemas.microsoft.com/office/drawing/2014/main" id="{0904D467-972A-33C3-E968-5970D84CF3C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04" name="Group 1803">
            <a:extLst>
              <a:ext uri="{FF2B5EF4-FFF2-40B4-BE49-F238E27FC236}">
                <a16:creationId xmlns:a16="http://schemas.microsoft.com/office/drawing/2014/main" id="{991AE346-1CDC-4ED8-9B90-6BFC6756B565}"/>
              </a:ext>
            </a:extLst>
          </xdr:cNvPr>
          <xdr:cNvGrpSpPr/>
        </xdr:nvGrpSpPr>
        <xdr:grpSpPr>
          <a:xfrm>
            <a:off x="1892300" y="91909900"/>
            <a:ext cx="325438" cy="284162"/>
            <a:chOff x="4819650" y="10625138"/>
            <a:chExt cx="319088" cy="290512"/>
          </a:xfrm>
        </xdr:grpSpPr>
        <xdr:sp macro="" textlink="">
          <xdr:nvSpPr>
            <xdr:cNvPr id="1805" name="Oval 1804">
              <a:extLst>
                <a:ext uri="{FF2B5EF4-FFF2-40B4-BE49-F238E27FC236}">
                  <a16:creationId xmlns:a16="http://schemas.microsoft.com/office/drawing/2014/main" id="{E117A2C1-935F-9915-4EAE-B24A569727E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06" name="Straight Connector 1805">
              <a:extLst>
                <a:ext uri="{FF2B5EF4-FFF2-40B4-BE49-F238E27FC236}">
                  <a16:creationId xmlns:a16="http://schemas.microsoft.com/office/drawing/2014/main" id="{C683E1FD-2111-6305-A5C4-E1C65E6A38A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07" name="Straight Connector 1806">
              <a:extLst>
                <a:ext uri="{FF2B5EF4-FFF2-40B4-BE49-F238E27FC236}">
                  <a16:creationId xmlns:a16="http://schemas.microsoft.com/office/drawing/2014/main" id="{4B099636-B063-D92D-62AA-68D789F0EB3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08" name="Group 1807">
            <a:extLst>
              <a:ext uri="{FF2B5EF4-FFF2-40B4-BE49-F238E27FC236}">
                <a16:creationId xmlns:a16="http://schemas.microsoft.com/office/drawing/2014/main" id="{C960B302-98F3-4CE1-94E0-6283824BEA79}"/>
              </a:ext>
            </a:extLst>
          </xdr:cNvPr>
          <xdr:cNvGrpSpPr/>
        </xdr:nvGrpSpPr>
        <xdr:grpSpPr>
          <a:xfrm>
            <a:off x="3514725" y="91697175"/>
            <a:ext cx="325438" cy="284162"/>
            <a:chOff x="4819650" y="10625138"/>
            <a:chExt cx="319088" cy="290512"/>
          </a:xfrm>
        </xdr:grpSpPr>
        <xdr:sp macro="" textlink="">
          <xdr:nvSpPr>
            <xdr:cNvPr id="1809" name="Oval 1808">
              <a:extLst>
                <a:ext uri="{FF2B5EF4-FFF2-40B4-BE49-F238E27FC236}">
                  <a16:creationId xmlns:a16="http://schemas.microsoft.com/office/drawing/2014/main" id="{EA92F39C-E490-8137-AC29-A287F0733D5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10" name="Straight Connector 1809">
              <a:extLst>
                <a:ext uri="{FF2B5EF4-FFF2-40B4-BE49-F238E27FC236}">
                  <a16:creationId xmlns:a16="http://schemas.microsoft.com/office/drawing/2014/main" id="{688E774B-F400-09A8-1ACC-01E476A852F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11" name="Straight Connector 1810">
              <a:extLst>
                <a:ext uri="{FF2B5EF4-FFF2-40B4-BE49-F238E27FC236}">
                  <a16:creationId xmlns:a16="http://schemas.microsoft.com/office/drawing/2014/main" id="{49C86E22-7126-F9F2-97DD-E3C1B0D5190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12" name="Group 1811">
            <a:extLst>
              <a:ext uri="{FF2B5EF4-FFF2-40B4-BE49-F238E27FC236}">
                <a16:creationId xmlns:a16="http://schemas.microsoft.com/office/drawing/2014/main" id="{0634F5B1-F7DB-4AC7-A1A5-D0E588365E9A}"/>
              </a:ext>
            </a:extLst>
          </xdr:cNvPr>
          <xdr:cNvGrpSpPr/>
        </xdr:nvGrpSpPr>
        <xdr:grpSpPr>
          <a:xfrm>
            <a:off x="3514725" y="91109800"/>
            <a:ext cx="325438" cy="284162"/>
            <a:chOff x="4819650" y="10625138"/>
            <a:chExt cx="319088" cy="290512"/>
          </a:xfrm>
        </xdr:grpSpPr>
        <xdr:sp macro="" textlink="">
          <xdr:nvSpPr>
            <xdr:cNvPr id="1813" name="Oval 1812">
              <a:extLst>
                <a:ext uri="{FF2B5EF4-FFF2-40B4-BE49-F238E27FC236}">
                  <a16:creationId xmlns:a16="http://schemas.microsoft.com/office/drawing/2014/main" id="{1A8D1DEF-0918-E085-F8BA-9E6E10D18DE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14" name="Straight Connector 1813">
              <a:extLst>
                <a:ext uri="{FF2B5EF4-FFF2-40B4-BE49-F238E27FC236}">
                  <a16:creationId xmlns:a16="http://schemas.microsoft.com/office/drawing/2014/main" id="{137ADB66-741F-4EF3-B192-007809E3BB2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15" name="Straight Connector 1814">
              <a:extLst>
                <a:ext uri="{FF2B5EF4-FFF2-40B4-BE49-F238E27FC236}">
                  <a16:creationId xmlns:a16="http://schemas.microsoft.com/office/drawing/2014/main" id="{C7334AEC-BD2C-2F09-0057-FE76A7890F6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16" name="Group 1815">
            <a:extLst>
              <a:ext uri="{FF2B5EF4-FFF2-40B4-BE49-F238E27FC236}">
                <a16:creationId xmlns:a16="http://schemas.microsoft.com/office/drawing/2014/main" id="{6B48773E-E0E0-4D50-B5E4-B29F74EAF739}"/>
              </a:ext>
            </a:extLst>
          </xdr:cNvPr>
          <xdr:cNvGrpSpPr/>
        </xdr:nvGrpSpPr>
        <xdr:grpSpPr>
          <a:xfrm>
            <a:off x="5737225" y="91166950"/>
            <a:ext cx="325438" cy="284162"/>
            <a:chOff x="4819650" y="10625138"/>
            <a:chExt cx="319088" cy="290512"/>
          </a:xfrm>
        </xdr:grpSpPr>
        <xdr:sp macro="" textlink="">
          <xdr:nvSpPr>
            <xdr:cNvPr id="1817" name="Oval 1816">
              <a:extLst>
                <a:ext uri="{FF2B5EF4-FFF2-40B4-BE49-F238E27FC236}">
                  <a16:creationId xmlns:a16="http://schemas.microsoft.com/office/drawing/2014/main" id="{4D80DA02-EB05-76CD-ACD5-5E948D4ED3D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18" name="Straight Connector 1817">
              <a:extLst>
                <a:ext uri="{FF2B5EF4-FFF2-40B4-BE49-F238E27FC236}">
                  <a16:creationId xmlns:a16="http://schemas.microsoft.com/office/drawing/2014/main" id="{21F6A2B4-E36B-4155-F5FB-7524FE3929D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19" name="Straight Connector 1818">
              <a:extLst>
                <a:ext uri="{FF2B5EF4-FFF2-40B4-BE49-F238E27FC236}">
                  <a16:creationId xmlns:a16="http://schemas.microsoft.com/office/drawing/2014/main" id="{DE51B329-6A3B-5556-2CA9-B3E4E7AE5A3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20" name="Group 1819">
            <a:extLst>
              <a:ext uri="{FF2B5EF4-FFF2-40B4-BE49-F238E27FC236}">
                <a16:creationId xmlns:a16="http://schemas.microsoft.com/office/drawing/2014/main" id="{39F90F42-354D-4E87-8D85-EFB3CD38F302}"/>
              </a:ext>
            </a:extLst>
          </xdr:cNvPr>
          <xdr:cNvGrpSpPr/>
        </xdr:nvGrpSpPr>
        <xdr:grpSpPr>
          <a:xfrm>
            <a:off x="5680075" y="92525850"/>
            <a:ext cx="325438" cy="284162"/>
            <a:chOff x="4819650" y="10625138"/>
            <a:chExt cx="319088" cy="290512"/>
          </a:xfrm>
        </xdr:grpSpPr>
        <xdr:sp macro="" textlink="">
          <xdr:nvSpPr>
            <xdr:cNvPr id="1821" name="Oval 1820">
              <a:extLst>
                <a:ext uri="{FF2B5EF4-FFF2-40B4-BE49-F238E27FC236}">
                  <a16:creationId xmlns:a16="http://schemas.microsoft.com/office/drawing/2014/main" id="{712740CA-0702-460E-77DA-CE03DB3323B0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22" name="Straight Connector 1821">
              <a:extLst>
                <a:ext uri="{FF2B5EF4-FFF2-40B4-BE49-F238E27FC236}">
                  <a16:creationId xmlns:a16="http://schemas.microsoft.com/office/drawing/2014/main" id="{C0C8F9C7-5150-3550-1309-9ADCBDBD2EF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23" name="Straight Connector 1822">
              <a:extLst>
                <a:ext uri="{FF2B5EF4-FFF2-40B4-BE49-F238E27FC236}">
                  <a16:creationId xmlns:a16="http://schemas.microsoft.com/office/drawing/2014/main" id="{4F1E7E07-DBBA-862F-8902-293FB88C073E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24" name="Group 1823">
            <a:extLst>
              <a:ext uri="{FF2B5EF4-FFF2-40B4-BE49-F238E27FC236}">
                <a16:creationId xmlns:a16="http://schemas.microsoft.com/office/drawing/2014/main" id="{B7AB2818-BEFF-4192-BAD0-DC4099B4BE55}"/>
              </a:ext>
            </a:extLst>
          </xdr:cNvPr>
          <xdr:cNvGrpSpPr/>
        </xdr:nvGrpSpPr>
        <xdr:grpSpPr>
          <a:xfrm>
            <a:off x="7312025" y="92694125"/>
            <a:ext cx="325438" cy="284162"/>
            <a:chOff x="4819650" y="10625138"/>
            <a:chExt cx="319088" cy="290512"/>
          </a:xfrm>
        </xdr:grpSpPr>
        <xdr:sp macro="" textlink="">
          <xdr:nvSpPr>
            <xdr:cNvPr id="1825" name="Oval 1824">
              <a:extLst>
                <a:ext uri="{FF2B5EF4-FFF2-40B4-BE49-F238E27FC236}">
                  <a16:creationId xmlns:a16="http://schemas.microsoft.com/office/drawing/2014/main" id="{80F9B8CA-B591-2277-9274-420A6C62D2EC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26" name="Straight Connector 1825">
              <a:extLst>
                <a:ext uri="{FF2B5EF4-FFF2-40B4-BE49-F238E27FC236}">
                  <a16:creationId xmlns:a16="http://schemas.microsoft.com/office/drawing/2014/main" id="{98712C68-44ED-3927-1F4B-66E4A0E3932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27" name="Straight Connector 1826">
              <a:extLst>
                <a:ext uri="{FF2B5EF4-FFF2-40B4-BE49-F238E27FC236}">
                  <a16:creationId xmlns:a16="http://schemas.microsoft.com/office/drawing/2014/main" id="{5C987E40-C1A5-F8D7-E8D4-E2A9E44852C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28" name="Group 1827">
            <a:extLst>
              <a:ext uri="{FF2B5EF4-FFF2-40B4-BE49-F238E27FC236}">
                <a16:creationId xmlns:a16="http://schemas.microsoft.com/office/drawing/2014/main" id="{0AA67381-93A8-4386-9D78-59FB2AC4DF5E}"/>
              </a:ext>
            </a:extLst>
          </xdr:cNvPr>
          <xdr:cNvGrpSpPr/>
        </xdr:nvGrpSpPr>
        <xdr:grpSpPr>
          <a:xfrm>
            <a:off x="2784475" y="94557850"/>
            <a:ext cx="325438" cy="284162"/>
            <a:chOff x="4819650" y="10625138"/>
            <a:chExt cx="319088" cy="290512"/>
          </a:xfrm>
        </xdr:grpSpPr>
        <xdr:sp macro="" textlink="">
          <xdr:nvSpPr>
            <xdr:cNvPr id="1829" name="Oval 1828">
              <a:extLst>
                <a:ext uri="{FF2B5EF4-FFF2-40B4-BE49-F238E27FC236}">
                  <a16:creationId xmlns:a16="http://schemas.microsoft.com/office/drawing/2014/main" id="{73887906-072F-98D8-CEA9-6532CA439DB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30" name="Straight Connector 1829">
              <a:extLst>
                <a:ext uri="{FF2B5EF4-FFF2-40B4-BE49-F238E27FC236}">
                  <a16:creationId xmlns:a16="http://schemas.microsoft.com/office/drawing/2014/main" id="{2ECA60C1-3550-7CB4-CB01-9F89EAD1F24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31" name="Straight Connector 1830">
              <a:extLst>
                <a:ext uri="{FF2B5EF4-FFF2-40B4-BE49-F238E27FC236}">
                  <a16:creationId xmlns:a16="http://schemas.microsoft.com/office/drawing/2014/main" id="{90254CAA-6555-5A70-A8DD-336C275635E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32" name="Group 1831">
            <a:extLst>
              <a:ext uri="{FF2B5EF4-FFF2-40B4-BE49-F238E27FC236}">
                <a16:creationId xmlns:a16="http://schemas.microsoft.com/office/drawing/2014/main" id="{F86C7C19-9EB8-46B1-8B84-6FEC3B9981D8}"/>
              </a:ext>
            </a:extLst>
          </xdr:cNvPr>
          <xdr:cNvGrpSpPr/>
        </xdr:nvGrpSpPr>
        <xdr:grpSpPr>
          <a:xfrm>
            <a:off x="2019300" y="94697550"/>
            <a:ext cx="325438" cy="284162"/>
            <a:chOff x="4819650" y="10625138"/>
            <a:chExt cx="319088" cy="290512"/>
          </a:xfrm>
        </xdr:grpSpPr>
        <xdr:sp macro="" textlink="">
          <xdr:nvSpPr>
            <xdr:cNvPr id="1833" name="Oval 1832">
              <a:extLst>
                <a:ext uri="{FF2B5EF4-FFF2-40B4-BE49-F238E27FC236}">
                  <a16:creationId xmlns:a16="http://schemas.microsoft.com/office/drawing/2014/main" id="{07F0F7B3-6A31-0060-14F9-691928810EE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34" name="Straight Connector 1833">
              <a:extLst>
                <a:ext uri="{FF2B5EF4-FFF2-40B4-BE49-F238E27FC236}">
                  <a16:creationId xmlns:a16="http://schemas.microsoft.com/office/drawing/2014/main" id="{8EDC0A91-C3FB-6639-757B-563CB787D0C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35" name="Straight Connector 1834">
              <a:extLst>
                <a:ext uri="{FF2B5EF4-FFF2-40B4-BE49-F238E27FC236}">
                  <a16:creationId xmlns:a16="http://schemas.microsoft.com/office/drawing/2014/main" id="{9AD59553-EFE6-D202-56DD-CC31603AE6C5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36" name="Group 1835">
            <a:extLst>
              <a:ext uri="{FF2B5EF4-FFF2-40B4-BE49-F238E27FC236}">
                <a16:creationId xmlns:a16="http://schemas.microsoft.com/office/drawing/2014/main" id="{29DDF640-C722-4C6B-A74F-87020A9B9414}"/>
              </a:ext>
            </a:extLst>
          </xdr:cNvPr>
          <xdr:cNvGrpSpPr/>
        </xdr:nvGrpSpPr>
        <xdr:grpSpPr>
          <a:xfrm>
            <a:off x="2727325" y="98431350"/>
            <a:ext cx="325438" cy="284162"/>
            <a:chOff x="4819650" y="10625138"/>
            <a:chExt cx="319088" cy="290512"/>
          </a:xfrm>
        </xdr:grpSpPr>
        <xdr:sp macro="" textlink="">
          <xdr:nvSpPr>
            <xdr:cNvPr id="1837" name="Oval 1836">
              <a:extLst>
                <a:ext uri="{FF2B5EF4-FFF2-40B4-BE49-F238E27FC236}">
                  <a16:creationId xmlns:a16="http://schemas.microsoft.com/office/drawing/2014/main" id="{78445A98-9AD9-74B9-634A-2EF1788901C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38" name="Straight Connector 1837">
              <a:extLst>
                <a:ext uri="{FF2B5EF4-FFF2-40B4-BE49-F238E27FC236}">
                  <a16:creationId xmlns:a16="http://schemas.microsoft.com/office/drawing/2014/main" id="{ABDF1B65-19E3-206C-D61A-3F4B8E459E4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39" name="Straight Connector 1838">
              <a:extLst>
                <a:ext uri="{FF2B5EF4-FFF2-40B4-BE49-F238E27FC236}">
                  <a16:creationId xmlns:a16="http://schemas.microsoft.com/office/drawing/2014/main" id="{7A4EAC0A-602D-15F6-AA6B-1CA663DE081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40" name="Group 1839">
            <a:extLst>
              <a:ext uri="{FF2B5EF4-FFF2-40B4-BE49-F238E27FC236}">
                <a16:creationId xmlns:a16="http://schemas.microsoft.com/office/drawing/2014/main" id="{78F443C0-0584-4344-BC73-9EEF3D0AC723}"/>
              </a:ext>
            </a:extLst>
          </xdr:cNvPr>
          <xdr:cNvGrpSpPr/>
        </xdr:nvGrpSpPr>
        <xdr:grpSpPr>
          <a:xfrm>
            <a:off x="7242175" y="98485325"/>
            <a:ext cx="325438" cy="284162"/>
            <a:chOff x="4819650" y="10625138"/>
            <a:chExt cx="319088" cy="290512"/>
          </a:xfrm>
        </xdr:grpSpPr>
        <xdr:sp macro="" textlink="">
          <xdr:nvSpPr>
            <xdr:cNvPr id="1841" name="Oval 1840">
              <a:extLst>
                <a:ext uri="{FF2B5EF4-FFF2-40B4-BE49-F238E27FC236}">
                  <a16:creationId xmlns:a16="http://schemas.microsoft.com/office/drawing/2014/main" id="{FF83F30E-2773-D0FC-94EC-2E11EF3B49A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42" name="Straight Connector 1841">
              <a:extLst>
                <a:ext uri="{FF2B5EF4-FFF2-40B4-BE49-F238E27FC236}">
                  <a16:creationId xmlns:a16="http://schemas.microsoft.com/office/drawing/2014/main" id="{DAF8870A-8DB1-97BF-65CE-703FA656EAB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43" name="Straight Connector 1842">
              <a:extLst>
                <a:ext uri="{FF2B5EF4-FFF2-40B4-BE49-F238E27FC236}">
                  <a16:creationId xmlns:a16="http://schemas.microsoft.com/office/drawing/2014/main" id="{2BE74A74-2F3E-6656-5615-5CFF7DFFF26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123825</xdr:colOff>
      <xdr:row>769</xdr:row>
      <xdr:rowOff>138113</xdr:rowOff>
    </xdr:from>
    <xdr:to>
      <xdr:col>21</xdr:col>
      <xdr:colOff>119063</xdr:colOff>
      <xdr:row>772</xdr:row>
      <xdr:rowOff>0</xdr:rowOff>
    </xdr:to>
    <xdr:grpSp>
      <xdr:nvGrpSpPr>
        <xdr:cNvPr id="1865" name="Group 1864">
          <a:extLst>
            <a:ext uri="{FF2B5EF4-FFF2-40B4-BE49-F238E27FC236}">
              <a16:creationId xmlns:a16="http://schemas.microsoft.com/office/drawing/2014/main" id="{53C4BE74-3143-4D90-8B23-4F3C4A6B7F78}"/>
            </a:ext>
          </a:extLst>
        </xdr:cNvPr>
        <xdr:cNvGrpSpPr/>
      </xdr:nvGrpSpPr>
      <xdr:grpSpPr>
        <a:xfrm>
          <a:off x="3200400" y="116266913"/>
          <a:ext cx="319088" cy="290512"/>
          <a:chOff x="4819650" y="10625138"/>
          <a:chExt cx="319088" cy="290512"/>
        </a:xfrm>
      </xdr:grpSpPr>
      <xdr:sp macro="" textlink="">
        <xdr:nvSpPr>
          <xdr:cNvPr id="1866" name="Oval 1865">
            <a:extLst>
              <a:ext uri="{FF2B5EF4-FFF2-40B4-BE49-F238E27FC236}">
                <a16:creationId xmlns:a16="http://schemas.microsoft.com/office/drawing/2014/main" id="{208FB714-F3DA-5531-DA8B-1CD86843AF32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1867" name="Straight Connector 1866">
            <a:extLst>
              <a:ext uri="{FF2B5EF4-FFF2-40B4-BE49-F238E27FC236}">
                <a16:creationId xmlns:a16="http://schemas.microsoft.com/office/drawing/2014/main" id="{C2D6F9DD-09B0-0AE5-6E07-60A18575EF2F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8" name="Straight Connector 1867">
            <a:extLst>
              <a:ext uri="{FF2B5EF4-FFF2-40B4-BE49-F238E27FC236}">
                <a16:creationId xmlns:a16="http://schemas.microsoft.com/office/drawing/2014/main" id="{BF8C6FC7-D7FC-8D19-2D41-269718B0DF06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768</xdr:row>
      <xdr:rowOff>76201</xdr:rowOff>
    </xdr:from>
    <xdr:to>
      <xdr:col>7</xdr:col>
      <xdr:colOff>57150</xdr:colOff>
      <xdr:row>771</xdr:row>
      <xdr:rowOff>71438</xdr:rowOff>
    </xdr:to>
    <xdr:grpSp>
      <xdr:nvGrpSpPr>
        <xdr:cNvPr id="1869" name="Group 1868">
          <a:extLst>
            <a:ext uri="{FF2B5EF4-FFF2-40B4-BE49-F238E27FC236}">
              <a16:creationId xmlns:a16="http://schemas.microsoft.com/office/drawing/2014/main" id="{B6FC387F-501B-4188-935B-349F1CB64741}"/>
            </a:ext>
          </a:extLst>
        </xdr:cNvPr>
        <xdr:cNvGrpSpPr/>
      </xdr:nvGrpSpPr>
      <xdr:grpSpPr>
        <a:xfrm>
          <a:off x="647700" y="116062126"/>
          <a:ext cx="542925" cy="423862"/>
          <a:chOff x="647700" y="9963151"/>
          <a:chExt cx="542925" cy="423862"/>
        </a:xfrm>
      </xdr:grpSpPr>
      <xdr:cxnSp macro="">
        <xdr:nvCxnSpPr>
          <xdr:cNvPr id="1871" name="Straight Connector 1870">
            <a:extLst>
              <a:ext uri="{FF2B5EF4-FFF2-40B4-BE49-F238E27FC236}">
                <a16:creationId xmlns:a16="http://schemas.microsoft.com/office/drawing/2014/main" id="{C2CEE011-BD21-4D34-9B60-80A141CF0322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73" name="Straight Connector 1872">
            <a:extLst>
              <a:ext uri="{FF2B5EF4-FFF2-40B4-BE49-F238E27FC236}">
                <a16:creationId xmlns:a16="http://schemas.microsoft.com/office/drawing/2014/main" id="{440EEF77-B3BB-7149-D066-2A79CFE40953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77" name="Arc 1876">
            <a:extLst>
              <a:ext uri="{FF2B5EF4-FFF2-40B4-BE49-F238E27FC236}">
                <a16:creationId xmlns:a16="http://schemas.microsoft.com/office/drawing/2014/main" id="{11CCC65E-0574-1D93-2880-ACA20001EA91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5</xdr:col>
      <xdr:colOff>76200</xdr:colOff>
      <xdr:row>773</xdr:row>
      <xdr:rowOff>61913</xdr:rowOff>
    </xdr:from>
    <xdr:to>
      <xdr:col>49</xdr:col>
      <xdr:colOff>71438</xdr:colOff>
      <xdr:row>831</xdr:row>
      <xdr:rowOff>80963</xdr:rowOff>
    </xdr:to>
    <xdr:grpSp>
      <xdr:nvGrpSpPr>
        <xdr:cNvPr id="2548" name="Group 2547">
          <a:extLst>
            <a:ext uri="{FF2B5EF4-FFF2-40B4-BE49-F238E27FC236}">
              <a16:creationId xmlns:a16="http://schemas.microsoft.com/office/drawing/2014/main" id="{19961513-388C-F8BC-56EB-EB99DD3FA44B}"/>
            </a:ext>
          </a:extLst>
        </xdr:cNvPr>
        <xdr:cNvGrpSpPr/>
      </xdr:nvGrpSpPr>
      <xdr:grpSpPr>
        <a:xfrm>
          <a:off x="885825" y="116762213"/>
          <a:ext cx="7119938" cy="8305800"/>
          <a:chOff x="901700" y="100950713"/>
          <a:chExt cx="7259638" cy="8121650"/>
        </a:xfrm>
      </xdr:grpSpPr>
      <xdr:sp macro="" textlink="">
        <xdr:nvSpPr>
          <xdr:cNvPr id="1847" name="Freeform: Shape 1846">
            <a:extLst>
              <a:ext uri="{FF2B5EF4-FFF2-40B4-BE49-F238E27FC236}">
                <a16:creationId xmlns:a16="http://schemas.microsoft.com/office/drawing/2014/main" id="{0FF63F14-FDFF-A807-73DB-C74090C26370}"/>
              </a:ext>
            </a:extLst>
          </xdr:cNvPr>
          <xdr:cNvSpPr/>
        </xdr:nvSpPr>
        <xdr:spPr>
          <a:xfrm>
            <a:off x="1774825" y="101727000"/>
            <a:ext cx="5489575" cy="6661150"/>
          </a:xfrm>
          <a:custGeom>
            <a:avLst/>
            <a:gdLst>
              <a:gd name="connsiteX0" fmla="*/ 3048000 w 5381625"/>
              <a:gd name="connsiteY0" fmla="*/ 0 h 6810375"/>
              <a:gd name="connsiteX1" fmla="*/ 5381625 w 5381625"/>
              <a:gd name="connsiteY1" fmla="*/ 0 h 6810375"/>
              <a:gd name="connsiteX2" fmla="*/ 5381625 w 5381625"/>
              <a:gd name="connsiteY2" fmla="*/ 5629275 h 6810375"/>
              <a:gd name="connsiteX3" fmla="*/ 4686300 w 5381625"/>
              <a:gd name="connsiteY3" fmla="*/ 5629275 h 6810375"/>
              <a:gd name="connsiteX4" fmla="*/ 4686300 w 5381625"/>
              <a:gd name="connsiteY4" fmla="*/ 6810375 h 6810375"/>
              <a:gd name="connsiteX5" fmla="*/ 2333625 w 5381625"/>
              <a:gd name="connsiteY5" fmla="*/ 6810375 h 6810375"/>
              <a:gd name="connsiteX6" fmla="*/ 2333625 w 5381625"/>
              <a:gd name="connsiteY6" fmla="*/ 5629275 h 6810375"/>
              <a:gd name="connsiteX7" fmla="*/ 0 w 5381625"/>
              <a:gd name="connsiteY7" fmla="*/ 5629275 h 6810375"/>
              <a:gd name="connsiteX8" fmla="*/ 0 w 5381625"/>
              <a:gd name="connsiteY8" fmla="*/ 952500 h 6810375"/>
              <a:gd name="connsiteX9" fmla="*/ 3038475 w 5381625"/>
              <a:gd name="connsiteY9" fmla="*/ 952500 h 6810375"/>
              <a:gd name="connsiteX10" fmla="*/ 3048000 w 5381625"/>
              <a:gd name="connsiteY10" fmla="*/ 0 h 68103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381625" h="6810375">
                <a:moveTo>
                  <a:pt x="3048000" y="0"/>
                </a:moveTo>
                <a:lnTo>
                  <a:pt x="5381625" y="0"/>
                </a:lnTo>
                <a:lnTo>
                  <a:pt x="5381625" y="5629275"/>
                </a:lnTo>
                <a:lnTo>
                  <a:pt x="4686300" y="5629275"/>
                </a:lnTo>
                <a:lnTo>
                  <a:pt x="4686300" y="6810375"/>
                </a:lnTo>
                <a:lnTo>
                  <a:pt x="2333625" y="6810375"/>
                </a:lnTo>
                <a:lnTo>
                  <a:pt x="2333625" y="5629275"/>
                </a:lnTo>
                <a:lnTo>
                  <a:pt x="0" y="5629275"/>
                </a:lnTo>
                <a:lnTo>
                  <a:pt x="0" y="952500"/>
                </a:lnTo>
                <a:lnTo>
                  <a:pt x="3038475" y="952500"/>
                </a:lnTo>
                <a:lnTo>
                  <a:pt x="3048000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1775" name="Picture 1774">
            <a:extLst>
              <a:ext uri="{FF2B5EF4-FFF2-40B4-BE49-F238E27FC236}">
                <a16:creationId xmlns:a16="http://schemas.microsoft.com/office/drawing/2014/main" id="{A0ED1182-5EC1-F30E-FF28-8DF0778CB1B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316" t="8921" r="51634" b="32087"/>
          <a:stretch>
            <a:fillRect/>
          </a:stretch>
        </xdr:blipFill>
        <xdr:spPr bwMode="auto">
          <a:xfrm>
            <a:off x="1674813" y="101627673"/>
            <a:ext cx="5699126" cy="689790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732" name="Straight Connector 731">
            <a:extLst>
              <a:ext uri="{FF2B5EF4-FFF2-40B4-BE49-F238E27FC236}">
                <a16:creationId xmlns:a16="http://schemas.microsoft.com/office/drawing/2014/main" id="{6AD77388-A8E0-A604-2F94-0A772A2B134E}"/>
              </a:ext>
            </a:extLst>
          </xdr:cNvPr>
          <xdr:cNvCxnSpPr/>
        </xdr:nvCxnSpPr>
        <xdr:spPr>
          <a:xfrm flipV="1">
            <a:off x="1760537" y="100950713"/>
            <a:ext cx="0" cy="165734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8" name="Straight Connector 987">
            <a:extLst>
              <a:ext uri="{FF2B5EF4-FFF2-40B4-BE49-F238E27FC236}">
                <a16:creationId xmlns:a16="http://schemas.microsoft.com/office/drawing/2014/main" id="{05EDB26B-28DC-BC3E-58A2-346CACAF5494}"/>
              </a:ext>
            </a:extLst>
          </xdr:cNvPr>
          <xdr:cNvCxnSpPr/>
        </xdr:nvCxnSpPr>
        <xdr:spPr>
          <a:xfrm>
            <a:off x="1679574" y="101307902"/>
            <a:ext cx="56324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9" name="Straight Connector 1268">
            <a:extLst>
              <a:ext uri="{FF2B5EF4-FFF2-40B4-BE49-F238E27FC236}">
                <a16:creationId xmlns:a16="http://schemas.microsoft.com/office/drawing/2014/main" id="{3A5FB4EE-530A-C104-8027-BD8B9BBDC73A}"/>
              </a:ext>
            </a:extLst>
          </xdr:cNvPr>
          <xdr:cNvCxnSpPr/>
        </xdr:nvCxnSpPr>
        <xdr:spPr>
          <a:xfrm flipH="1">
            <a:off x="1722437" y="101277737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0" name="Straight Connector 1299">
            <a:extLst>
              <a:ext uri="{FF2B5EF4-FFF2-40B4-BE49-F238E27FC236}">
                <a16:creationId xmlns:a16="http://schemas.microsoft.com/office/drawing/2014/main" id="{D7B196BF-6768-46D4-BCE1-8B56101A8BD5}"/>
              </a:ext>
            </a:extLst>
          </xdr:cNvPr>
          <xdr:cNvCxnSpPr/>
        </xdr:nvCxnSpPr>
        <xdr:spPr>
          <a:xfrm flipV="1">
            <a:off x="4868861" y="100950713"/>
            <a:ext cx="0" cy="7413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6" name="Straight Connector 1305">
            <a:extLst>
              <a:ext uri="{FF2B5EF4-FFF2-40B4-BE49-F238E27FC236}">
                <a16:creationId xmlns:a16="http://schemas.microsoft.com/office/drawing/2014/main" id="{EFD3348F-4E75-43D9-9B33-B38D6B14B050}"/>
              </a:ext>
            </a:extLst>
          </xdr:cNvPr>
          <xdr:cNvCxnSpPr/>
        </xdr:nvCxnSpPr>
        <xdr:spPr>
          <a:xfrm flipH="1">
            <a:off x="4830761" y="101277732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4" name="Straight Connector 1333">
            <a:extLst>
              <a:ext uri="{FF2B5EF4-FFF2-40B4-BE49-F238E27FC236}">
                <a16:creationId xmlns:a16="http://schemas.microsoft.com/office/drawing/2014/main" id="{93B26F6E-CC3F-465D-A865-A0039606A9A4}"/>
              </a:ext>
            </a:extLst>
          </xdr:cNvPr>
          <xdr:cNvCxnSpPr/>
        </xdr:nvCxnSpPr>
        <xdr:spPr>
          <a:xfrm flipV="1">
            <a:off x="7256460" y="100955475"/>
            <a:ext cx="0" cy="7366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5" name="Straight Connector 1334">
            <a:extLst>
              <a:ext uri="{FF2B5EF4-FFF2-40B4-BE49-F238E27FC236}">
                <a16:creationId xmlns:a16="http://schemas.microsoft.com/office/drawing/2014/main" id="{6391F85F-9C4A-4F73-A007-CA5DE2DC88DE}"/>
              </a:ext>
            </a:extLst>
          </xdr:cNvPr>
          <xdr:cNvCxnSpPr/>
        </xdr:nvCxnSpPr>
        <xdr:spPr>
          <a:xfrm flipH="1">
            <a:off x="7218360" y="101277732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4" name="Straight Connector 1383">
            <a:extLst>
              <a:ext uri="{FF2B5EF4-FFF2-40B4-BE49-F238E27FC236}">
                <a16:creationId xmlns:a16="http://schemas.microsoft.com/office/drawing/2014/main" id="{036D473B-3060-6F51-07BE-056FF153092E}"/>
              </a:ext>
            </a:extLst>
          </xdr:cNvPr>
          <xdr:cNvCxnSpPr/>
        </xdr:nvCxnSpPr>
        <xdr:spPr>
          <a:xfrm>
            <a:off x="1674813" y="101028500"/>
            <a:ext cx="564673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7" name="Straight Connector 1396">
            <a:extLst>
              <a:ext uri="{FF2B5EF4-FFF2-40B4-BE49-F238E27FC236}">
                <a16:creationId xmlns:a16="http://schemas.microsoft.com/office/drawing/2014/main" id="{60E91025-0154-4139-AEB2-99FC210FCBEA}"/>
              </a:ext>
            </a:extLst>
          </xdr:cNvPr>
          <xdr:cNvCxnSpPr/>
        </xdr:nvCxnSpPr>
        <xdr:spPr>
          <a:xfrm flipH="1">
            <a:off x="4830762" y="100998332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23" name="Straight Connector 1422">
            <a:extLst>
              <a:ext uri="{FF2B5EF4-FFF2-40B4-BE49-F238E27FC236}">
                <a16:creationId xmlns:a16="http://schemas.microsoft.com/office/drawing/2014/main" id="{C9499E8E-572B-418E-9945-C36FDC088450}"/>
              </a:ext>
            </a:extLst>
          </xdr:cNvPr>
          <xdr:cNvCxnSpPr/>
        </xdr:nvCxnSpPr>
        <xdr:spPr>
          <a:xfrm flipH="1">
            <a:off x="7218361" y="100998332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1" name="Straight Connector 1430">
            <a:extLst>
              <a:ext uri="{FF2B5EF4-FFF2-40B4-BE49-F238E27FC236}">
                <a16:creationId xmlns:a16="http://schemas.microsoft.com/office/drawing/2014/main" id="{130A9886-2C1C-45E7-9EE1-95D205FEBE1E}"/>
              </a:ext>
            </a:extLst>
          </xdr:cNvPr>
          <xdr:cNvCxnSpPr/>
        </xdr:nvCxnSpPr>
        <xdr:spPr>
          <a:xfrm flipV="1">
            <a:off x="6062661" y="101230106"/>
            <a:ext cx="0" cy="4810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6" name="Straight Connector 1435">
            <a:extLst>
              <a:ext uri="{FF2B5EF4-FFF2-40B4-BE49-F238E27FC236}">
                <a16:creationId xmlns:a16="http://schemas.microsoft.com/office/drawing/2014/main" id="{E8448E94-08B1-457C-8EB4-F972F93E1652}"/>
              </a:ext>
            </a:extLst>
          </xdr:cNvPr>
          <xdr:cNvCxnSpPr/>
        </xdr:nvCxnSpPr>
        <xdr:spPr>
          <a:xfrm flipH="1">
            <a:off x="6024562" y="101277725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3" name="Straight Connector 1552">
            <a:extLst>
              <a:ext uri="{FF2B5EF4-FFF2-40B4-BE49-F238E27FC236}">
                <a16:creationId xmlns:a16="http://schemas.microsoft.com/office/drawing/2014/main" id="{24681B00-9D33-169D-CD85-F344B1568ABC}"/>
              </a:ext>
            </a:extLst>
          </xdr:cNvPr>
          <xdr:cNvCxnSpPr/>
        </xdr:nvCxnSpPr>
        <xdr:spPr>
          <a:xfrm>
            <a:off x="7297737" y="101727000"/>
            <a:ext cx="85407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89" name="Straight Connector 1588">
            <a:extLst>
              <a:ext uri="{FF2B5EF4-FFF2-40B4-BE49-F238E27FC236}">
                <a16:creationId xmlns:a16="http://schemas.microsoft.com/office/drawing/2014/main" id="{BC8A0D03-C2FB-3EF5-2510-BDC825175388}"/>
              </a:ext>
            </a:extLst>
          </xdr:cNvPr>
          <xdr:cNvCxnSpPr/>
        </xdr:nvCxnSpPr>
        <xdr:spPr>
          <a:xfrm>
            <a:off x="7759701" y="101682552"/>
            <a:ext cx="0" cy="681196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0" name="Straight Connector 1589">
            <a:extLst>
              <a:ext uri="{FF2B5EF4-FFF2-40B4-BE49-F238E27FC236}">
                <a16:creationId xmlns:a16="http://schemas.microsoft.com/office/drawing/2014/main" id="{2C60D357-103A-4D7D-A9E7-B78472EF39C7}"/>
              </a:ext>
            </a:extLst>
          </xdr:cNvPr>
          <xdr:cNvCxnSpPr/>
        </xdr:nvCxnSpPr>
        <xdr:spPr>
          <a:xfrm flipH="1">
            <a:off x="7718423" y="101696833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4" name="Straight Connector 1593">
            <a:extLst>
              <a:ext uri="{FF2B5EF4-FFF2-40B4-BE49-F238E27FC236}">
                <a16:creationId xmlns:a16="http://schemas.microsoft.com/office/drawing/2014/main" id="{7A727887-3AAA-4601-9A75-1457EE12EC13}"/>
              </a:ext>
            </a:extLst>
          </xdr:cNvPr>
          <xdr:cNvCxnSpPr/>
        </xdr:nvCxnSpPr>
        <xdr:spPr>
          <a:xfrm>
            <a:off x="8089901" y="101653977"/>
            <a:ext cx="0" cy="565943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5" name="Straight Connector 1594">
            <a:extLst>
              <a:ext uri="{FF2B5EF4-FFF2-40B4-BE49-F238E27FC236}">
                <a16:creationId xmlns:a16="http://schemas.microsoft.com/office/drawing/2014/main" id="{8708A803-1677-44FB-AF8C-45C9D3444259}"/>
              </a:ext>
            </a:extLst>
          </xdr:cNvPr>
          <xdr:cNvCxnSpPr/>
        </xdr:nvCxnSpPr>
        <xdr:spPr>
          <a:xfrm flipH="1">
            <a:off x="8048623" y="101696833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2" name="Straight Connector 1671">
            <a:extLst>
              <a:ext uri="{FF2B5EF4-FFF2-40B4-BE49-F238E27FC236}">
                <a16:creationId xmlns:a16="http://schemas.microsoft.com/office/drawing/2014/main" id="{6FA1560C-F1DF-4A84-895C-3ACEAE996D8F}"/>
              </a:ext>
            </a:extLst>
          </xdr:cNvPr>
          <xdr:cNvCxnSpPr/>
        </xdr:nvCxnSpPr>
        <xdr:spPr>
          <a:xfrm>
            <a:off x="7288213" y="102877938"/>
            <a:ext cx="53816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3" name="Straight Connector 1672">
            <a:extLst>
              <a:ext uri="{FF2B5EF4-FFF2-40B4-BE49-F238E27FC236}">
                <a16:creationId xmlns:a16="http://schemas.microsoft.com/office/drawing/2014/main" id="{96023F26-BDA7-452E-9ECD-BBD250D136FC}"/>
              </a:ext>
            </a:extLst>
          </xdr:cNvPr>
          <xdr:cNvCxnSpPr/>
        </xdr:nvCxnSpPr>
        <xdr:spPr>
          <a:xfrm flipH="1">
            <a:off x="7718427" y="102847771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8" name="Straight Connector 1677">
            <a:extLst>
              <a:ext uri="{FF2B5EF4-FFF2-40B4-BE49-F238E27FC236}">
                <a16:creationId xmlns:a16="http://schemas.microsoft.com/office/drawing/2014/main" id="{53E545D6-7085-49F3-BC20-0E4E19D602B1}"/>
              </a:ext>
            </a:extLst>
          </xdr:cNvPr>
          <xdr:cNvCxnSpPr/>
        </xdr:nvCxnSpPr>
        <xdr:spPr>
          <a:xfrm>
            <a:off x="6146800" y="102877940"/>
            <a:ext cx="1052513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1" name="Straight Connector 1680">
            <a:extLst>
              <a:ext uri="{FF2B5EF4-FFF2-40B4-BE49-F238E27FC236}">
                <a16:creationId xmlns:a16="http://schemas.microsoft.com/office/drawing/2014/main" id="{9A28936E-0DFD-420C-B1BC-AEC4BC097BC3}"/>
              </a:ext>
            </a:extLst>
          </xdr:cNvPr>
          <xdr:cNvCxnSpPr/>
        </xdr:nvCxnSpPr>
        <xdr:spPr>
          <a:xfrm>
            <a:off x="7288216" y="103797100"/>
            <a:ext cx="53816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3" name="Straight Connector 1682">
            <a:extLst>
              <a:ext uri="{FF2B5EF4-FFF2-40B4-BE49-F238E27FC236}">
                <a16:creationId xmlns:a16="http://schemas.microsoft.com/office/drawing/2014/main" id="{45D72C8D-424A-4D59-8EC1-EC1A8C5E0B98}"/>
              </a:ext>
            </a:extLst>
          </xdr:cNvPr>
          <xdr:cNvCxnSpPr/>
        </xdr:nvCxnSpPr>
        <xdr:spPr>
          <a:xfrm flipH="1">
            <a:off x="7718430" y="103763758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4" name="Straight Connector 1683">
            <a:extLst>
              <a:ext uri="{FF2B5EF4-FFF2-40B4-BE49-F238E27FC236}">
                <a16:creationId xmlns:a16="http://schemas.microsoft.com/office/drawing/2014/main" id="{12817E66-7B93-4C1A-B956-528306FED3B1}"/>
              </a:ext>
            </a:extLst>
          </xdr:cNvPr>
          <xdr:cNvCxnSpPr/>
        </xdr:nvCxnSpPr>
        <xdr:spPr>
          <a:xfrm>
            <a:off x="6146803" y="103797102"/>
            <a:ext cx="1052513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8" name="Straight Connector 1687">
            <a:extLst>
              <a:ext uri="{FF2B5EF4-FFF2-40B4-BE49-F238E27FC236}">
                <a16:creationId xmlns:a16="http://schemas.microsoft.com/office/drawing/2014/main" id="{86B1A747-405E-411E-B8A0-6FF55A25A7FE}"/>
              </a:ext>
            </a:extLst>
          </xdr:cNvPr>
          <xdr:cNvCxnSpPr/>
        </xdr:nvCxnSpPr>
        <xdr:spPr>
          <a:xfrm>
            <a:off x="7288215" y="104944863"/>
            <a:ext cx="53816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9" name="Straight Connector 1688">
            <a:extLst>
              <a:ext uri="{FF2B5EF4-FFF2-40B4-BE49-F238E27FC236}">
                <a16:creationId xmlns:a16="http://schemas.microsoft.com/office/drawing/2014/main" id="{8442113E-AA55-4877-A3DC-280BB4E707C4}"/>
              </a:ext>
            </a:extLst>
          </xdr:cNvPr>
          <xdr:cNvCxnSpPr/>
        </xdr:nvCxnSpPr>
        <xdr:spPr>
          <a:xfrm flipH="1">
            <a:off x="7718429" y="104914696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0" name="Straight Connector 1689">
            <a:extLst>
              <a:ext uri="{FF2B5EF4-FFF2-40B4-BE49-F238E27FC236}">
                <a16:creationId xmlns:a16="http://schemas.microsoft.com/office/drawing/2014/main" id="{57F96DFF-1397-43AE-9AB9-989683A605C0}"/>
              </a:ext>
            </a:extLst>
          </xdr:cNvPr>
          <xdr:cNvCxnSpPr/>
        </xdr:nvCxnSpPr>
        <xdr:spPr>
          <a:xfrm>
            <a:off x="5053013" y="104944865"/>
            <a:ext cx="2146302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1" name="Straight Connector 1700">
            <a:extLst>
              <a:ext uri="{FF2B5EF4-FFF2-40B4-BE49-F238E27FC236}">
                <a16:creationId xmlns:a16="http://schemas.microsoft.com/office/drawing/2014/main" id="{0E5D8C4E-8110-4346-8F17-93367925C1DE}"/>
              </a:ext>
            </a:extLst>
          </xdr:cNvPr>
          <xdr:cNvCxnSpPr/>
        </xdr:nvCxnSpPr>
        <xdr:spPr>
          <a:xfrm>
            <a:off x="7288220" y="107241976"/>
            <a:ext cx="87311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3" name="Straight Connector 1702">
            <a:extLst>
              <a:ext uri="{FF2B5EF4-FFF2-40B4-BE49-F238E27FC236}">
                <a16:creationId xmlns:a16="http://schemas.microsoft.com/office/drawing/2014/main" id="{B977B9F7-96E9-4453-B664-25075006C345}"/>
              </a:ext>
            </a:extLst>
          </xdr:cNvPr>
          <xdr:cNvCxnSpPr/>
        </xdr:nvCxnSpPr>
        <xdr:spPr>
          <a:xfrm flipH="1">
            <a:off x="7718434" y="107208634"/>
            <a:ext cx="74613" cy="714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4" name="Straight Connector 1703">
            <a:extLst>
              <a:ext uri="{FF2B5EF4-FFF2-40B4-BE49-F238E27FC236}">
                <a16:creationId xmlns:a16="http://schemas.microsoft.com/office/drawing/2014/main" id="{0F411D8A-D0F3-478D-84D4-A710CAA5B20D}"/>
              </a:ext>
            </a:extLst>
          </xdr:cNvPr>
          <xdr:cNvCxnSpPr/>
        </xdr:nvCxnSpPr>
        <xdr:spPr>
          <a:xfrm>
            <a:off x="6567488" y="108392914"/>
            <a:ext cx="125890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6" name="Straight Connector 1705">
            <a:extLst>
              <a:ext uri="{FF2B5EF4-FFF2-40B4-BE49-F238E27FC236}">
                <a16:creationId xmlns:a16="http://schemas.microsoft.com/office/drawing/2014/main" id="{7C72CD84-1CA9-4D39-952C-CE13D3A71020}"/>
              </a:ext>
            </a:extLst>
          </xdr:cNvPr>
          <xdr:cNvCxnSpPr/>
        </xdr:nvCxnSpPr>
        <xdr:spPr>
          <a:xfrm flipH="1">
            <a:off x="7718440" y="108359572"/>
            <a:ext cx="74613" cy="714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9" name="Straight Connector 1718">
            <a:extLst>
              <a:ext uri="{FF2B5EF4-FFF2-40B4-BE49-F238E27FC236}">
                <a16:creationId xmlns:a16="http://schemas.microsoft.com/office/drawing/2014/main" id="{44FDBF25-EFB1-4BE0-8F6A-4F2751AD0A76}"/>
              </a:ext>
            </a:extLst>
          </xdr:cNvPr>
          <xdr:cNvCxnSpPr/>
        </xdr:nvCxnSpPr>
        <xdr:spPr>
          <a:xfrm flipH="1">
            <a:off x="8048634" y="107208634"/>
            <a:ext cx="74613" cy="714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25" name="Straight Connector 1724">
            <a:extLst>
              <a:ext uri="{FF2B5EF4-FFF2-40B4-BE49-F238E27FC236}">
                <a16:creationId xmlns:a16="http://schemas.microsoft.com/office/drawing/2014/main" id="{52CBA2BB-738E-F62F-8F8D-FCE6A3F3CB38}"/>
              </a:ext>
            </a:extLst>
          </xdr:cNvPr>
          <xdr:cNvCxnSpPr/>
        </xdr:nvCxnSpPr>
        <xdr:spPr>
          <a:xfrm>
            <a:off x="4151314" y="108426252"/>
            <a:ext cx="0" cy="6461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29" name="Straight Connector 1728">
            <a:extLst>
              <a:ext uri="{FF2B5EF4-FFF2-40B4-BE49-F238E27FC236}">
                <a16:creationId xmlns:a16="http://schemas.microsoft.com/office/drawing/2014/main" id="{770F4036-6C1A-65DC-4279-3A5BBED2B38B}"/>
              </a:ext>
            </a:extLst>
          </xdr:cNvPr>
          <xdr:cNvCxnSpPr/>
        </xdr:nvCxnSpPr>
        <xdr:spPr>
          <a:xfrm>
            <a:off x="7256464" y="107270552"/>
            <a:ext cx="0" cy="101123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37" name="Straight Connector 1736">
            <a:extLst>
              <a:ext uri="{FF2B5EF4-FFF2-40B4-BE49-F238E27FC236}">
                <a16:creationId xmlns:a16="http://schemas.microsoft.com/office/drawing/2014/main" id="{EBE79A22-F05D-7361-15AB-A685A4673439}"/>
              </a:ext>
            </a:extLst>
          </xdr:cNvPr>
          <xdr:cNvCxnSpPr/>
        </xdr:nvCxnSpPr>
        <xdr:spPr>
          <a:xfrm>
            <a:off x="7256463" y="108451657"/>
            <a:ext cx="0" cy="34130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39" name="Straight Connector 1738">
            <a:extLst>
              <a:ext uri="{FF2B5EF4-FFF2-40B4-BE49-F238E27FC236}">
                <a16:creationId xmlns:a16="http://schemas.microsoft.com/office/drawing/2014/main" id="{BBFF76D7-0684-F66E-98CD-17B30CCFF68B}"/>
              </a:ext>
            </a:extLst>
          </xdr:cNvPr>
          <xdr:cNvCxnSpPr/>
        </xdr:nvCxnSpPr>
        <xdr:spPr>
          <a:xfrm flipH="1">
            <a:off x="1679575" y="108712001"/>
            <a:ext cx="566102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3" name="Straight Connector 1742">
            <a:extLst>
              <a:ext uri="{FF2B5EF4-FFF2-40B4-BE49-F238E27FC236}">
                <a16:creationId xmlns:a16="http://schemas.microsoft.com/office/drawing/2014/main" id="{9672A6EB-BF9C-494E-9C60-60DE902C52A7}"/>
              </a:ext>
            </a:extLst>
          </xdr:cNvPr>
          <xdr:cNvCxnSpPr/>
        </xdr:nvCxnSpPr>
        <xdr:spPr>
          <a:xfrm flipH="1">
            <a:off x="7218379" y="108681837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7" name="Straight Connector 1746">
            <a:extLst>
              <a:ext uri="{FF2B5EF4-FFF2-40B4-BE49-F238E27FC236}">
                <a16:creationId xmlns:a16="http://schemas.microsoft.com/office/drawing/2014/main" id="{44D3A75D-8ECB-4339-9E73-7885DC301310}"/>
              </a:ext>
            </a:extLst>
          </xdr:cNvPr>
          <xdr:cNvCxnSpPr/>
        </xdr:nvCxnSpPr>
        <xdr:spPr>
          <a:xfrm>
            <a:off x="6538914" y="108421488"/>
            <a:ext cx="0" cy="6365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56" name="Straight Connector 1755">
            <a:extLst>
              <a:ext uri="{FF2B5EF4-FFF2-40B4-BE49-F238E27FC236}">
                <a16:creationId xmlns:a16="http://schemas.microsoft.com/office/drawing/2014/main" id="{E4D34FF4-BAED-4E27-B04D-D0F8FF6C4ACE}"/>
              </a:ext>
            </a:extLst>
          </xdr:cNvPr>
          <xdr:cNvCxnSpPr/>
        </xdr:nvCxnSpPr>
        <xdr:spPr>
          <a:xfrm flipH="1">
            <a:off x="6500830" y="108681842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0" name="Straight Connector 1759">
            <a:extLst>
              <a:ext uri="{FF2B5EF4-FFF2-40B4-BE49-F238E27FC236}">
                <a16:creationId xmlns:a16="http://schemas.microsoft.com/office/drawing/2014/main" id="{9F3418EF-8041-4AAE-BA6C-C8AED48C89F9}"/>
              </a:ext>
            </a:extLst>
          </xdr:cNvPr>
          <xdr:cNvCxnSpPr/>
        </xdr:nvCxnSpPr>
        <xdr:spPr>
          <a:xfrm>
            <a:off x="5345114" y="108421499"/>
            <a:ext cx="0" cy="37148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1" name="Straight Connector 1760">
            <a:extLst>
              <a:ext uri="{FF2B5EF4-FFF2-40B4-BE49-F238E27FC236}">
                <a16:creationId xmlns:a16="http://schemas.microsoft.com/office/drawing/2014/main" id="{E7716343-E091-46C0-9C64-B7EFF9A3CBB1}"/>
              </a:ext>
            </a:extLst>
          </xdr:cNvPr>
          <xdr:cNvCxnSpPr/>
        </xdr:nvCxnSpPr>
        <xdr:spPr>
          <a:xfrm flipH="1">
            <a:off x="5307030" y="108681853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3" name="Straight Connector 1762">
            <a:extLst>
              <a:ext uri="{FF2B5EF4-FFF2-40B4-BE49-F238E27FC236}">
                <a16:creationId xmlns:a16="http://schemas.microsoft.com/office/drawing/2014/main" id="{39F5760F-0E88-4E11-B805-399AFB34ABF1}"/>
              </a:ext>
            </a:extLst>
          </xdr:cNvPr>
          <xdr:cNvCxnSpPr/>
        </xdr:nvCxnSpPr>
        <xdr:spPr>
          <a:xfrm flipH="1">
            <a:off x="4110054" y="108681842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8" name="Straight Connector 1767">
            <a:extLst>
              <a:ext uri="{FF2B5EF4-FFF2-40B4-BE49-F238E27FC236}">
                <a16:creationId xmlns:a16="http://schemas.microsoft.com/office/drawing/2014/main" id="{377C9EC7-EF1F-4247-B6AC-CF1AA9B30867}"/>
              </a:ext>
            </a:extLst>
          </xdr:cNvPr>
          <xdr:cNvCxnSpPr/>
        </xdr:nvCxnSpPr>
        <xdr:spPr>
          <a:xfrm flipH="1">
            <a:off x="4071938" y="108991401"/>
            <a:ext cx="25368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9" name="Straight Connector 1768">
            <a:extLst>
              <a:ext uri="{FF2B5EF4-FFF2-40B4-BE49-F238E27FC236}">
                <a16:creationId xmlns:a16="http://schemas.microsoft.com/office/drawing/2014/main" id="{E9D5CECE-DF68-4F85-9C7B-37FFA2729744}"/>
              </a:ext>
            </a:extLst>
          </xdr:cNvPr>
          <xdr:cNvCxnSpPr/>
        </xdr:nvCxnSpPr>
        <xdr:spPr>
          <a:xfrm flipH="1">
            <a:off x="6500830" y="108961242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73" name="Straight Connector 1772">
            <a:extLst>
              <a:ext uri="{FF2B5EF4-FFF2-40B4-BE49-F238E27FC236}">
                <a16:creationId xmlns:a16="http://schemas.microsoft.com/office/drawing/2014/main" id="{CC3EE277-CC70-423E-94F4-0DE40D63FBA8}"/>
              </a:ext>
            </a:extLst>
          </xdr:cNvPr>
          <xdr:cNvCxnSpPr/>
        </xdr:nvCxnSpPr>
        <xdr:spPr>
          <a:xfrm flipH="1">
            <a:off x="4110054" y="108961242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49" name="Straight Connector 1848">
            <a:extLst>
              <a:ext uri="{FF2B5EF4-FFF2-40B4-BE49-F238E27FC236}">
                <a16:creationId xmlns:a16="http://schemas.microsoft.com/office/drawing/2014/main" id="{AB248086-D4FE-4224-89C0-D32223DB6152}"/>
              </a:ext>
            </a:extLst>
          </xdr:cNvPr>
          <xdr:cNvCxnSpPr/>
        </xdr:nvCxnSpPr>
        <xdr:spPr>
          <a:xfrm>
            <a:off x="1760542" y="107265788"/>
            <a:ext cx="0" cy="152717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0" name="Straight Connector 1849">
            <a:extLst>
              <a:ext uri="{FF2B5EF4-FFF2-40B4-BE49-F238E27FC236}">
                <a16:creationId xmlns:a16="http://schemas.microsoft.com/office/drawing/2014/main" id="{32096C54-E5F9-4148-BB00-8D32F949719A}"/>
              </a:ext>
            </a:extLst>
          </xdr:cNvPr>
          <xdr:cNvCxnSpPr/>
        </xdr:nvCxnSpPr>
        <xdr:spPr>
          <a:xfrm flipH="1">
            <a:off x="1722457" y="108681846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4" name="Straight Connector 1853">
            <a:extLst>
              <a:ext uri="{FF2B5EF4-FFF2-40B4-BE49-F238E27FC236}">
                <a16:creationId xmlns:a16="http://schemas.microsoft.com/office/drawing/2014/main" id="{1EC05D88-DE56-0055-62AB-31B3F39780D5}"/>
              </a:ext>
            </a:extLst>
          </xdr:cNvPr>
          <xdr:cNvCxnSpPr/>
        </xdr:nvCxnSpPr>
        <xdr:spPr>
          <a:xfrm>
            <a:off x="901700" y="102646163"/>
            <a:ext cx="82550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6" name="Straight Connector 1855">
            <a:extLst>
              <a:ext uri="{FF2B5EF4-FFF2-40B4-BE49-F238E27FC236}">
                <a16:creationId xmlns:a16="http://schemas.microsoft.com/office/drawing/2014/main" id="{8E382D1F-24A4-DF35-0014-98046535BC51}"/>
              </a:ext>
            </a:extLst>
          </xdr:cNvPr>
          <xdr:cNvCxnSpPr/>
        </xdr:nvCxnSpPr>
        <xdr:spPr>
          <a:xfrm>
            <a:off x="1911350" y="101727001"/>
            <a:ext cx="291940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9" name="Straight Connector 1858">
            <a:extLst>
              <a:ext uri="{FF2B5EF4-FFF2-40B4-BE49-F238E27FC236}">
                <a16:creationId xmlns:a16="http://schemas.microsoft.com/office/drawing/2014/main" id="{A909D0C7-1AE1-D482-8621-AC5459B70372}"/>
              </a:ext>
            </a:extLst>
          </xdr:cNvPr>
          <xdr:cNvCxnSpPr/>
        </xdr:nvCxnSpPr>
        <xdr:spPr>
          <a:xfrm flipH="1">
            <a:off x="1250950" y="101727000"/>
            <a:ext cx="45720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1" name="Straight Connector 1860">
            <a:extLst>
              <a:ext uri="{FF2B5EF4-FFF2-40B4-BE49-F238E27FC236}">
                <a16:creationId xmlns:a16="http://schemas.microsoft.com/office/drawing/2014/main" id="{B9B73406-09C7-B004-7A5B-07960A6FA899}"/>
              </a:ext>
            </a:extLst>
          </xdr:cNvPr>
          <xdr:cNvCxnSpPr/>
        </xdr:nvCxnSpPr>
        <xdr:spPr>
          <a:xfrm>
            <a:off x="1320800" y="101653975"/>
            <a:ext cx="0" cy="68310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3" name="Straight Connector 1862">
            <a:extLst>
              <a:ext uri="{FF2B5EF4-FFF2-40B4-BE49-F238E27FC236}">
                <a16:creationId xmlns:a16="http://schemas.microsoft.com/office/drawing/2014/main" id="{487745E0-41CF-4677-A1AD-D289DDEFC342}"/>
              </a:ext>
            </a:extLst>
          </xdr:cNvPr>
          <xdr:cNvCxnSpPr/>
        </xdr:nvCxnSpPr>
        <xdr:spPr>
          <a:xfrm flipH="1">
            <a:off x="1284288" y="101692074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4" name="Straight Connector 1863">
            <a:extLst>
              <a:ext uri="{FF2B5EF4-FFF2-40B4-BE49-F238E27FC236}">
                <a16:creationId xmlns:a16="http://schemas.microsoft.com/office/drawing/2014/main" id="{4DC7810D-15C4-465D-83EA-B885FC2784E9}"/>
              </a:ext>
            </a:extLst>
          </xdr:cNvPr>
          <xdr:cNvCxnSpPr/>
        </xdr:nvCxnSpPr>
        <xdr:spPr>
          <a:xfrm flipH="1">
            <a:off x="1279527" y="102612824"/>
            <a:ext cx="74613" cy="714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70" name="Straight Connector 1869">
            <a:extLst>
              <a:ext uri="{FF2B5EF4-FFF2-40B4-BE49-F238E27FC236}">
                <a16:creationId xmlns:a16="http://schemas.microsoft.com/office/drawing/2014/main" id="{480118B0-8A0E-B530-48A7-FBD63F3C69ED}"/>
              </a:ext>
            </a:extLst>
          </xdr:cNvPr>
          <xdr:cNvCxnSpPr/>
        </xdr:nvCxnSpPr>
        <xdr:spPr>
          <a:xfrm>
            <a:off x="911221" y="107241974"/>
            <a:ext cx="81121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72" name="Straight Connector 1871">
            <a:extLst>
              <a:ext uri="{FF2B5EF4-FFF2-40B4-BE49-F238E27FC236}">
                <a16:creationId xmlns:a16="http://schemas.microsoft.com/office/drawing/2014/main" id="{A6EDF81A-ED23-6568-C83E-0F25C257109F}"/>
              </a:ext>
            </a:extLst>
          </xdr:cNvPr>
          <xdr:cNvCxnSpPr/>
        </xdr:nvCxnSpPr>
        <xdr:spPr>
          <a:xfrm>
            <a:off x="990601" y="102568374"/>
            <a:ext cx="0" cy="47307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74" name="Straight Connector 1873">
            <a:extLst>
              <a:ext uri="{FF2B5EF4-FFF2-40B4-BE49-F238E27FC236}">
                <a16:creationId xmlns:a16="http://schemas.microsoft.com/office/drawing/2014/main" id="{09606BDD-D66F-461E-A5D6-3FC0FE16EDB7}"/>
              </a:ext>
            </a:extLst>
          </xdr:cNvPr>
          <xdr:cNvCxnSpPr/>
        </xdr:nvCxnSpPr>
        <xdr:spPr>
          <a:xfrm flipH="1">
            <a:off x="949326" y="102612825"/>
            <a:ext cx="74613" cy="714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75" name="Straight Connector 1874">
            <a:extLst>
              <a:ext uri="{FF2B5EF4-FFF2-40B4-BE49-F238E27FC236}">
                <a16:creationId xmlns:a16="http://schemas.microsoft.com/office/drawing/2014/main" id="{93DE8A8D-9056-46BC-904C-5F35742FFC2A}"/>
              </a:ext>
            </a:extLst>
          </xdr:cNvPr>
          <xdr:cNvCxnSpPr/>
        </xdr:nvCxnSpPr>
        <xdr:spPr>
          <a:xfrm>
            <a:off x="1231890" y="104944865"/>
            <a:ext cx="49054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76" name="Straight Connector 1875">
            <a:extLst>
              <a:ext uri="{FF2B5EF4-FFF2-40B4-BE49-F238E27FC236}">
                <a16:creationId xmlns:a16="http://schemas.microsoft.com/office/drawing/2014/main" id="{A18230AF-890F-4FDF-AC38-03426F2BBD0F}"/>
              </a:ext>
            </a:extLst>
          </xdr:cNvPr>
          <xdr:cNvCxnSpPr/>
        </xdr:nvCxnSpPr>
        <xdr:spPr>
          <a:xfrm flipH="1">
            <a:off x="1279516" y="104914702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82" name="Straight Connector 1881">
            <a:extLst>
              <a:ext uri="{FF2B5EF4-FFF2-40B4-BE49-F238E27FC236}">
                <a16:creationId xmlns:a16="http://schemas.microsoft.com/office/drawing/2014/main" id="{A072C5EC-BA27-10D1-2F60-5D1C05E56CA4}"/>
              </a:ext>
            </a:extLst>
          </xdr:cNvPr>
          <xdr:cNvCxnSpPr/>
        </xdr:nvCxnSpPr>
        <xdr:spPr>
          <a:xfrm>
            <a:off x="1808163" y="108392913"/>
            <a:ext cx="23018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85" name="Straight Connector 1884">
            <a:extLst>
              <a:ext uri="{FF2B5EF4-FFF2-40B4-BE49-F238E27FC236}">
                <a16:creationId xmlns:a16="http://schemas.microsoft.com/office/drawing/2014/main" id="{AD3A2B0B-BD10-C4FA-9BD1-219D5B47F977}"/>
              </a:ext>
            </a:extLst>
          </xdr:cNvPr>
          <xdr:cNvCxnSpPr/>
        </xdr:nvCxnSpPr>
        <xdr:spPr>
          <a:xfrm>
            <a:off x="1231906" y="108392912"/>
            <a:ext cx="46195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88" name="Straight Connector 1887">
            <a:extLst>
              <a:ext uri="{FF2B5EF4-FFF2-40B4-BE49-F238E27FC236}">
                <a16:creationId xmlns:a16="http://schemas.microsoft.com/office/drawing/2014/main" id="{FE36DD6C-76E6-456D-9D1A-4267F59D9D8B}"/>
              </a:ext>
            </a:extLst>
          </xdr:cNvPr>
          <xdr:cNvCxnSpPr/>
        </xdr:nvCxnSpPr>
        <xdr:spPr>
          <a:xfrm flipH="1">
            <a:off x="949324" y="107208638"/>
            <a:ext cx="74613" cy="714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89" name="Straight Connector 1888">
            <a:extLst>
              <a:ext uri="{FF2B5EF4-FFF2-40B4-BE49-F238E27FC236}">
                <a16:creationId xmlns:a16="http://schemas.microsoft.com/office/drawing/2014/main" id="{F16E5724-6E2F-4E98-84A5-003A79D9031C}"/>
              </a:ext>
            </a:extLst>
          </xdr:cNvPr>
          <xdr:cNvCxnSpPr/>
        </xdr:nvCxnSpPr>
        <xdr:spPr>
          <a:xfrm flipH="1">
            <a:off x="1279527" y="108359579"/>
            <a:ext cx="74613" cy="714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90" name="Straight Connector 1889">
            <a:extLst>
              <a:ext uri="{FF2B5EF4-FFF2-40B4-BE49-F238E27FC236}">
                <a16:creationId xmlns:a16="http://schemas.microsoft.com/office/drawing/2014/main" id="{52866F74-D6EE-4BBC-8E20-00976DDA6F45}"/>
              </a:ext>
            </a:extLst>
          </xdr:cNvPr>
          <xdr:cNvCxnSpPr/>
        </xdr:nvCxnSpPr>
        <xdr:spPr>
          <a:xfrm flipH="1">
            <a:off x="1279524" y="107208639"/>
            <a:ext cx="74613" cy="714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94" name="Straight Connector 1893">
            <a:extLst>
              <a:ext uri="{FF2B5EF4-FFF2-40B4-BE49-F238E27FC236}">
                <a16:creationId xmlns:a16="http://schemas.microsoft.com/office/drawing/2014/main" id="{BD5F929E-B555-4B43-BB59-41269622D810}"/>
              </a:ext>
            </a:extLst>
          </xdr:cNvPr>
          <xdr:cNvCxnSpPr/>
        </xdr:nvCxnSpPr>
        <xdr:spPr>
          <a:xfrm flipH="1">
            <a:off x="1722437" y="100998337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95" name="Straight Connector 1894">
            <a:extLst>
              <a:ext uri="{FF2B5EF4-FFF2-40B4-BE49-F238E27FC236}">
                <a16:creationId xmlns:a16="http://schemas.microsoft.com/office/drawing/2014/main" id="{AAC5D656-963E-4D82-9850-A231FB27415A}"/>
              </a:ext>
            </a:extLst>
          </xdr:cNvPr>
          <xdr:cNvCxnSpPr/>
        </xdr:nvCxnSpPr>
        <xdr:spPr>
          <a:xfrm flipV="1">
            <a:off x="4156075" y="101230108"/>
            <a:ext cx="0" cy="139224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96" name="Straight Connector 1895">
            <a:extLst>
              <a:ext uri="{FF2B5EF4-FFF2-40B4-BE49-F238E27FC236}">
                <a16:creationId xmlns:a16="http://schemas.microsoft.com/office/drawing/2014/main" id="{2A8C54FF-ABCC-46C6-B755-68DA8FBB46A7}"/>
              </a:ext>
            </a:extLst>
          </xdr:cNvPr>
          <xdr:cNvCxnSpPr/>
        </xdr:nvCxnSpPr>
        <xdr:spPr>
          <a:xfrm flipH="1">
            <a:off x="4114800" y="101277732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98" name="Straight Connector 1897">
            <a:extLst>
              <a:ext uri="{FF2B5EF4-FFF2-40B4-BE49-F238E27FC236}">
                <a16:creationId xmlns:a16="http://schemas.microsoft.com/office/drawing/2014/main" id="{C87A79F4-ABF2-9FE4-59E6-B94223064D9F}"/>
              </a:ext>
            </a:extLst>
          </xdr:cNvPr>
          <xdr:cNvCxnSpPr/>
        </xdr:nvCxnSpPr>
        <xdr:spPr>
          <a:xfrm>
            <a:off x="4156075" y="102728713"/>
            <a:ext cx="0" cy="2171698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02" name="Straight Connector 1901">
            <a:extLst>
              <a:ext uri="{FF2B5EF4-FFF2-40B4-BE49-F238E27FC236}">
                <a16:creationId xmlns:a16="http://schemas.microsoft.com/office/drawing/2014/main" id="{1B207563-9BDB-1AAD-DC3C-1BF4AE180955}"/>
              </a:ext>
            </a:extLst>
          </xdr:cNvPr>
          <xdr:cNvCxnSpPr/>
        </xdr:nvCxnSpPr>
        <xdr:spPr>
          <a:xfrm>
            <a:off x="4067172" y="104524174"/>
            <a:ext cx="86836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03" name="Straight Connector 1902">
            <a:extLst>
              <a:ext uri="{FF2B5EF4-FFF2-40B4-BE49-F238E27FC236}">
                <a16:creationId xmlns:a16="http://schemas.microsoft.com/office/drawing/2014/main" id="{EA784186-75FB-4231-AB95-0BD23D10CC43}"/>
              </a:ext>
            </a:extLst>
          </xdr:cNvPr>
          <xdr:cNvCxnSpPr/>
        </xdr:nvCxnSpPr>
        <xdr:spPr>
          <a:xfrm flipH="1">
            <a:off x="4114790" y="104490839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05" name="Straight Connector 1904">
            <a:extLst>
              <a:ext uri="{FF2B5EF4-FFF2-40B4-BE49-F238E27FC236}">
                <a16:creationId xmlns:a16="http://schemas.microsoft.com/office/drawing/2014/main" id="{28EBED98-FB85-FE7B-7BA1-67C87336B416}"/>
              </a:ext>
            </a:extLst>
          </xdr:cNvPr>
          <xdr:cNvCxnSpPr/>
        </xdr:nvCxnSpPr>
        <xdr:spPr>
          <a:xfrm>
            <a:off x="4864104" y="104447973"/>
            <a:ext cx="0" cy="4524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06" name="Straight Connector 1905">
            <a:extLst>
              <a:ext uri="{FF2B5EF4-FFF2-40B4-BE49-F238E27FC236}">
                <a16:creationId xmlns:a16="http://schemas.microsoft.com/office/drawing/2014/main" id="{1044C377-0F79-4436-A494-8F6216AB05D9}"/>
              </a:ext>
            </a:extLst>
          </xdr:cNvPr>
          <xdr:cNvCxnSpPr/>
        </xdr:nvCxnSpPr>
        <xdr:spPr>
          <a:xfrm flipH="1">
            <a:off x="4830756" y="104486072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09" name="Straight Connector 1908">
            <a:extLst>
              <a:ext uri="{FF2B5EF4-FFF2-40B4-BE49-F238E27FC236}">
                <a16:creationId xmlns:a16="http://schemas.microsoft.com/office/drawing/2014/main" id="{EFF8FE79-23FA-25A6-4D32-EB12F31619B8}"/>
              </a:ext>
            </a:extLst>
          </xdr:cNvPr>
          <xdr:cNvCxnSpPr/>
        </xdr:nvCxnSpPr>
        <xdr:spPr>
          <a:xfrm flipV="1">
            <a:off x="5105400" y="104009825"/>
            <a:ext cx="1310813" cy="12620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12" name="Straight Connector 1911">
            <a:extLst>
              <a:ext uri="{FF2B5EF4-FFF2-40B4-BE49-F238E27FC236}">
                <a16:creationId xmlns:a16="http://schemas.microsoft.com/office/drawing/2014/main" id="{57266204-76B4-3E06-2324-4330F35D6461}"/>
              </a:ext>
            </a:extLst>
          </xdr:cNvPr>
          <xdr:cNvCxnSpPr/>
        </xdr:nvCxnSpPr>
        <xdr:spPr>
          <a:xfrm flipH="1" flipV="1">
            <a:off x="6091641" y="103822903"/>
            <a:ext cx="322653" cy="30995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16" name="Straight Connector 1915">
            <a:extLst>
              <a:ext uri="{FF2B5EF4-FFF2-40B4-BE49-F238E27FC236}">
                <a16:creationId xmlns:a16="http://schemas.microsoft.com/office/drawing/2014/main" id="{C37CB657-D749-C843-0E18-EE41A30B0BD0}"/>
              </a:ext>
            </a:extLst>
          </xdr:cNvPr>
          <xdr:cNvCxnSpPr/>
        </xdr:nvCxnSpPr>
        <xdr:spPr>
          <a:xfrm>
            <a:off x="6354763" y="104014587"/>
            <a:ext cx="0" cy="120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17" name="Straight Connector 1916">
            <a:extLst>
              <a:ext uri="{FF2B5EF4-FFF2-40B4-BE49-F238E27FC236}">
                <a16:creationId xmlns:a16="http://schemas.microsoft.com/office/drawing/2014/main" id="{FE927657-121A-4E22-BB01-12BED2857A9A}"/>
              </a:ext>
            </a:extLst>
          </xdr:cNvPr>
          <xdr:cNvCxnSpPr/>
        </xdr:nvCxnSpPr>
        <xdr:spPr>
          <a:xfrm>
            <a:off x="5160963" y="105160761"/>
            <a:ext cx="0" cy="120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7" name="Straight Connector 1856">
            <a:extLst>
              <a:ext uri="{FF2B5EF4-FFF2-40B4-BE49-F238E27FC236}">
                <a16:creationId xmlns:a16="http://schemas.microsoft.com/office/drawing/2014/main" id="{69006E12-DE25-40F6-B59F-B24BB73C3E78}"/>
              </a:ext>
            </a:extLst>
          </xdr:cNvPr>
          <xdr:cNvCxnSpPr/>
        </xdr:nvCxnSpPr>
        <xdr:spPr>
          <a:xfrm>
            <a:off x="7288214" y="106091039"/>
            <a:ext cx="53816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8" name="Straight Connector 1857">
            <a:extLst>
              <a:ext uri="{FF2B5EF4-FFF2-40B4-BE49-F238E27FC236}">
                <a16:creationId xmlns:a16="http://schemas.microsoft.com/office/drawing/2014/main" id="{570AC63E-A000-4ABF-8896-E4010CBB7A2F}"/>
              </a:ext>
            </a:extLst>
          </xdr:cNvPr>
          <xdr:cNvCxnSpPr/>
        </xdr:nvCxnSpPr>
        <xdr:spPr>
          <a:xfrm flipH="1">
            <a:off x="7718428" y="106060872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0" name="Straight Connector 1859">
            <a:extLst>
              <a:ext uri="{FF2B5EF4-FFF2-40B4-BE49-F238E27FC236}">
                <a16:creationId xmlns:a16="http://schemas.microsoft.com/office/drawing/2014/main" id="{3ADE1BA4-4536-4019-8990-52BB35E33EFE}"/>
              </a:ext>
            </a:extLst>
          </xdr:cNvPr>
          <xdr:cNvCxnSpPr/>
        </xdr:nvCxnSpPr>
        <xdr:spPr>
          <a:xfrm>
            <a:off x="5397500" y="106091041"/>
            <a:ext cx="180181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878" name="Group 1877">
            <a:extLst>
              <a:ext uri="{FF2B5EF4-FFF2-40B4-BE49-F238E27FC236}">
                <a16:creationId xmlns:a16="http://schemas.microsoft.com/office/drawing/2014/main" id="{C1B0D478-DCA8-4FF0-A7F4-053BE59738A4}"/>
              </a:ext>
            </a:extLst>
          </xdr:cNvPr>
          <xdr:cNvGrpSpPr/>
        </xdr:nvGrpSpPr>
        <xdr:grpSpPr>
          <a:xfrm>
            <a:off x="6038850" y="102844600"/>
            <a:ext cx="325438" cy="284162"/>
            <a:chOff x="4819650" y="10625138"/>
            <a:chExt cx="319088" cy="290512"/>
          </a:xfrm>
        </xdr:grpSpPr>
        <xdr:sp macro="" textlink="">
          <xdr:nvSpPr>
            <xdr:cNvPr id="1879" name="Oval 1878">
              <a:extLst>
                <a:ext uri="{FF2B5EF4-FFF2-40B4-BE49-F238E27FC236}">
                  <a16:creationId xmlns:a16="http://schemas.microsoft.com/office/drawing/2014/main" id="{2ECDAFD7-89A9-97BF-C0B2-ECD6EEC0EE9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80" name="Straight Connector 1879">
              <a:extLst>
                <a:ext uri="{FF2B5EF4-FFF2-40B4-BE49-F238E27FC236}">
                  <a16:creationId xmlns:a16="http://schemas.microsoft.com/office/drawing/2014/main" id="{0FCCEBA2-C812-CC0F-B37B-284C4840F1B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81" name="Straight Connector 1880">
              <a:extLst>
                <a:ext uri="{FF2B5EF4-FFF2-40B4-BE49-F238E27FC236}">
                  <a16:creationId xmlns:a16="http://schemas.microsoft.com/office/drawing/2014/main" id="{12E34E0C-F6F6-04F3-32D0-80CFC7664B1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83" name="Group 1882">
            <a:extLst>
              <a:ext uri="{FF2B5EF4-FFF2-40B4-BE49-F238E27FC236}">
                <a16:creationId xmlns:a16="http://schemas.microsoft.com/office/drawing/2014/main" id="{0E8013C7-E04C-492F-8C3F-8BC9D45AEC02}"/>
              </a:ext>
            </a:extLst>
          </xdr:cNvPr>
          <xdr:cNvGrpSpPr/>
        </xdr:nvGrpSpPr>
        <xdr:grpSpPr>
          <a:xfrm>
            <a:off x="3825875" y="108537375"/>
            <a:ext cx="325438" cy="284162"/>
            <a:chOff x="4819650" y="10625138"/>
            <a:chExt cx="319088" cy="290512"/>
          </a:xfrm>
        </xdr:grpSpPr>
        <xdr:sp macro="" textlink="">
          <xdr:nvSpPr>
            <xdr:cNvPr id="1884" name="Oval 1883">
              <a:extLst>
                <a:ext uri="{FF2B5EF4-FFF2-40B4-BE49-F238E27FC236}">
                  <a16:creationId xmlns:a16="http://schemas.microsoft.com/office/drawing/2014/main" id="{042AFA4D-22AE-0B99-5C55-FF4F2BE19DA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86" name="Straight Connector 1885">
              <a:extLst>
                <a:ext uri="{FF2B5EF4-FFF2-40B4-BE49-F238E27FC236}">
                  <a16:creationId xmlns:a16="http://schemas.microsoft.com/office/drawing/2014/main" id="{5C324F94-31D2-2433-D00A-0663491BFAA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87" name="Straight Connector 1886">
              <a:extLst>
                <a:ext uri="{FF2B5EF4-FFF2-40B4-BE49-F238E27FC236}">
                  <a16:creationId xmlns:a16="http://schemas.microsoft.com/office/drawing/2014/main" id="{62709670-A21D-EDA4-0086-B3105862799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91" name="Group 1890">
            <a:extLst>
              <a:ext uri="{FF2B5EF4-FFF2-40B4-BE49-F238E27FC236}">
                <a16:creationId xmlns:a16="http://schemas.microsoft.com/office/drawing/2014/main" id="{58F071CE-FEE5-4D4B-9BA0-1B270145CB4A}"/>
              </a:ext>
            </a:extLst>
          </xdr:cNvPr>
          <xdr:cNvGrpSpPr/>
        </xdr:nvGrpSpPr>
        <xdr:grpSpPr>
          <a:xfrm>
            <a:off x="6543675" y="108238925"/>
            <a:ext cx="325438" cy="284162"/>
            <a:chOff x="4819650" y="10625138"/>
            <a:chExt cx="319088" cy="290512"/>
          </a:xfrm>
        </xdr:grpSpPr>
        <xdr:sp macro="" textlink="">
          <xdr:nvSpPr>
            <xdr:cNvPr id="1892" name="Oval 1891">
              <a:extLst>
                <a:ext uri="{FF2B5EF4-FFF2-40B4-BE49-F238E27FC236}">
                  <a16:creationId xmlns:a16="http://schemas.microsoft.com/office/drawing/2014/main" id="{F105AF5A-96DF-A70F-BFF7-B1567E93471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893" name="Straight Connector 1892">
              <a:extLst>
                <a:ext uri="{FF2B5EF4-FFF2-40B4-BE49-F238E27FC236}">
                  <a16:creationId xmlns:a16="http://schemas.microsoft.com/office/drawing/2014/main" id="{1D808A96-670D-DFDD-A0EE-DC8CB6B4086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97" name="Straight Connector 1896">
              <a:extLst>
                <a:ext uri="{FF2B5EF4-FFF2-40B4-BE49-F238E27FC236}">
                  <a16:creationId xmlns:a16="http://schemas.microsoft.com/office/drawing/2014/main" id="{5D1CAFEF-6D06-738E-4637-3A846761173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899" name="Group 1898">
            <a:extLst>
              <a:ext uri="{FF2B5EF4-FFF2-40B4-BE49-F238E27FC236}">
                <a16:creationId xmlns:a16="http://schemas.microsoft.com/office/drawing/2014/main" id="{3F283B5D-F58A-4D9C-AE31-823B0D46F430}"/>
              </a:ext>
            </a:extLst>
          </xdr:cNvPr>
          <xdr:cNvGrpSpPr/>
        </xdr:nvGrpSpPr>
        <xdr:grpSpPr>
          <a:xfrm>
            <a:off x="3775075" y="107324525"/>
            <a:ext cx="325438" cy="284162"/>
            <a:chOff x="4819650" y="10625138"/>
            <a:chExt cx="319088" cy="290512"/>
          </a:xfrm>
        </xdr:grpSpPr>
        <xdr:sp macro="" textlink="">
          <xdr:nvSpPr>
            <xdr:cNvPr id="1900" name="Oval 1899">
              <a:extLst>
                <a:ext uri="{FF2B5EF4-FFF2-40B4-BE49-F238E27FC236}">
                  <a16:creationId xmlns:a16="http://schemas.microsoft.com/office/drawing/2014/main" id="{9308182F-A03F-9784-580E-58E0BE98DAA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901" name="Straight Connector 1900">
              <a:extLst>
                <a:ext uri="{FF2B5EF4-FFF2-40B4-BE49-F238E27FC236}">
                  <a16:creationId xmlns:a16="http://schemas.microsoft.com/office/drawing/2014/main" id="{6A3FAE1F-404B-D650-2660-5598B661760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04" name="Straight Connector 1903">
              <a:extLst>
                <a:ext uri="{FF2B5EF4-FFF2-40B4-BE49-F238E27FC236}">
                  <a16:creationId xmlns:a16="http://schemas.microsoft.com/office/drawing/2014/main" id="{D0FB5F63-D26E-8DCE-9DBE-0399FC129AA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07" name="Group 1906">
            <a:extLst>
              <a:ext uri="{FF2B5EF4-FFF2-40B4-BE49-F238E27FC236}">
                <a16:creationId xmlns:a16="http://schemas.microsoft.com/office/drawing/2014/main" id="{2DE5E8AF-85C2-47DC-8D5C-EE27D95A1827}"/>
              </a:ext>
            </a:extLst>
          </xdr:cNvPr>
          <xdr:cNvGrpSpPr/>
        </xdr:nvGrpSpPr>
        <xdr:grpSpPr>
          <a:xfrm>
            <a:off x="1454150" y="107400725"/>
            <a:ext cx="325438" cy="284162"/>
            <a:chOff x="4819650" y="10625138"/>
            <a:chExt cx="319088" cy="290512"/>
          </a:xfrm>
        </xdr:grpSpPr>
        <xdr:sp macro="" textlink="">
          <xdr:nvSpPr>
            <xdr:cNvPr id="1908" name="Oval 1907">
              <a:extLst>
                <a:ext uri="{FF2B5EF4-FFF2-40B4-BE49-F238E27FC236}">
                  <a16:creationId xmlns:a16="http://schemas.microsoft.com/office/drawing/2014/main" id="{B095D48C-F895-8EF3-C062-45C96A8CA15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910" name="Straight Connector 1909">
              <a:extLst>
                <a:ext uri="{FF2B5EF4-FFF2-40B4-BE49-F238E27FC236}">
                  <a16:creationId xmlns:a16="http://schemas.microsoft.com/office/drawing/2014/main" id="{6CA4B8EC-8E88-DA5B-8800-BC9CA92BE94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11" name="Straight Connector 1910">
              <a:extLst>
                <a:ext uri="{FF2B5EF4-FFF2-40B4-BE49-F238E27FC236}">
                  <a16:creationId xmlns:a16="http://schemas.microsoft.com/office/drawing/2014/main" id="{591DAA98-78B7-7755-B63F-1167EC1465C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13" name="Group 1912">
            <a:extLst>
              <a:ext uri="{FF2B5EF4-FFF2-40B4-BE49-F238E27FC236}">
                <a16:creationId xmlns:a16="http://schemas.microsoft.com/office/drawing/2014/main" id="{F3C6D553-ED17-4C8D-B897-7A0BE145797B}"/>
              </a:ext>
            </a:extLst>
          </xdr:cNvPr>
          <xdr:cNvGrpSpPr/>
        </xdr:nvGrpSpPr>
        <xdr:grpSpPr>
          <a:xfrm>
            <a:off x="7029450" y="107362625"/>
            <a:ext cx="325438" cy="284162"/>
            <a:chOff x="4819650" y="10625138"/>
            <a:chExt cx="319088" cy="290512"/>
          </a:xfrm>
        </xdr:grpSpPr>
        <xdr:sp macro="" textlink="">
          <xdr:nvSpPr>
            <xdr:cNvPr id="1914" name="Oval 1913">
              <a:extLst>
                <a:ext uri="{FF2B5EF4-FFF2-40B4-BE49-F238E27FC236}">
                  <a16:creationId xmlns:a16="http://schemas.microsoft.com/office/drawing/2014/main" id="{6CF957FE-83FD-0B2D-117C-36C6FF91A4F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915" name="Straight Connector 1914">
              <a:extLst>
                <a:ext uri="{FF2B5EF4-FFF2-40B4-BE49-F238E27FC236}">
                  <a16:creationId xmlns:a16="http://schemas.microsoft.com/office/drawing/2014/main" id="{EE7EF5D1-112D-6EE0-869E-A7116B0AA4E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18" name="Straight Connector 1917">
              <a:extLst>
                <a:ext uri="{FF2B5EF4-FFF2-40B4-BE49-F238E27FC236}">
                  <a16:creationId xmlns:a16="http://schemas.microsoft.com/office/drawing/2014/main" id="{819119A9-D183-2445-C1B3-940747CD2A8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19" name="Group 1918">
            <a:extLst>
              <a:ext uri="{FF2B5EF4-FFF2-40B4-BE49-F238E27FC236}">
                <a16:creationId xmlns:a16="http://schemas.microsoft.com/office/drawing/2014/main" id="{771FD152-27E7-4699-80B1-5E0FD2867166}"/>
              </a:ext>
            </a:extLst>
          </xdr:cNvPr>
          <xdr:cNvGrpSpPr/>
        </xdr:nvGrpSpPr>
        <xdr:grpSpPr>
          <a:xfrm>
            <a:off x="1387475" y="102371525"/>
            <a:ext cx="325438" cy="284162"/>
            <a:chOff x="4819650" y="10625138"/>
            <a:chExt cx="319088" cy="290512"/>
          </a:xfrm>
        </xdr:grpSpPr>
        <xdr:sp macro="" textlink="">
          <xdr:nvSpPr>
            <xdr:cNvPr id="507" name="Oval 506">
              <a:extLst>
                <a:ext uri="{FF2B5EF4-FFF2-40B4-BE49-F238E27FC236}">
                  <a16:creationId xmlns:a16="http://schemas.microsoft.com/office/drawing/2014/main" id="{0A959879-6335-D4C3-1A03-66C086B79E4C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753" name="Straight Connector 752">
              <a:extLst>
                <a:ext uri="{FF2B5EF4-FFF2-40B4-BE49-F238E27FC236}">
                  <a16:creationId xmlns:a16="http://schemas.microsoft.com/office/drawing/2014/main" id="{CBBDCD79-D4EE-2E30-C321-61536B3B094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6" name="Straight Connector 925">
              <a:extLst>
                <a:ext uri="{FF2B5EF4-FFF2-40B4-BE49-F238E27FC236}">
                  <a16:creationId xmlns:a16="http://schemas.microsoft.com/office/drawing/2014/main" id="{28DDD159-A3C3-2200-2207-9FD42B78901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195" name="Group 1194">
            <a:extLst>
              <a:ext uri="{FF2B5EF4-FFF2-40B4-BE49-F238E27FC236}">
                <a16:creationId xmlns:a16="http://schemas.microsoft.com/office/drawing/2014/main" id="{42E34203-C9C6-47DB-84A1-177D1270B9B6}"/>
              </a:ext>
            </a:extLst>
          </xdr:cNvPr>
          <xdr:cNvGrpSpPr/>
        </xdr:nvGrpSpPr>
        <xdr:grpSpPr>
          <a:xfrm>
            <a:off x="4416425" y="102371525"/>
            <a:ext cx="325438" cy="284162"/>
            <a:chOff x="4819650" y="10625138"/>
            <a:chExt cx="319088" cy="290512"/>
          </a:xfrm>
        </xdr:grpSpPr>
        <xdr:sp macro="" textlink="">
          <xdr:nvSpPr>
            <xdr:cNvPr id="1277" name="Oval 1276">
              <a:extLst>
                <a:ext uri="{FF2B5EF4-FFF2-40B4-BE49-F238E27FC236}">
                  <a16:creationId xmlns:a16="http://schemas.microsoft.com/office/drawing/2014/main" id="{3E9B6D01-544C-49B2-A696-5AB5F1DB0EA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323" name="Straight Connector 1322">
              <a:extLst>
                <a:ext uri="{FF2B5EF4-FFF2-40B4-BE49-F238E27FC236}">
                  <a16:creationId xmlns:a16="http://schemas.microsoft.com/office/drawing/2014/main" id="{A0703532-DE97-0192-0184-3BA85CDD258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39" name="Straight Connector 1338">
              <a:extLst>
                <a:ext uri="{FF2B5EF4-FFF2-40B4-BE49-F238E27FC236}">
                  <a16:creationId xmlns:a16="http://schemas.microsoft.com/office/drawing/2014/main" id="{62662561-754B-64F4-938D-8315643A2A8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389" name="Group 1388">
            <a:extLst>
              <a:ext uri="{FF2B5EF4-FFF2-40B4-BE49-F238E27FC236}">
                <a16:creationId xmlns:a16="http://schemas.microsoft.com/office/drawing/2014/main" id="{C30DBCD3-7D56-4C55-AD81-60D08FDF729B}"/>
              </a:ext>
            </a:extLst>
          </xdr:cNvPr>
          <xdr:cNvGrpSpPr/>
        </xdr:nvGrpSpPr>
        <xdr:grpSpPr>
          <a:xfrm>
            <a:off x="4445000" y="101514275"/>
            <a:ext cx="325438" cy="284162"/>
            <a:chOff x="4819650" y="10625138"/>
            <a:chExt cx="319088" cy="290512"/>
          </a:xfrm>
        </xdr:grpSpPr>
        <xdr:sp macro="" textlink="">
          <xdr:nvSpPr>
            <xdr:cNvPr id="1424" name="Oval 1423">
              <a:extLst>
                <a:ext uri="{FF2B5EF4-FFF2-40B4-BE49-F238E27FC236}">
                  <a16:creationId xmlns:a16="http://schemas.microsoft.com/office/drawing/2014/main" id="{90F4478F-4E1C-B736-4CFB-9F86C5C4EB90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439" name="Straight Connector 1438">
              <a:extLst>
                <a:ext uri="{FF2B5EF4-FFF2-40B4-BE49-F238E27FC236}">
                  <a16:creationId xmlns:a16="http://schemas.microsoft.com/office/drawing/2014/main" id="{60EC8689-D42B-8899-D321-3ED8E8EF2D9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44" name="Straight Connector 1443">
              <a:extLst>
                <a:ext uri="{FF2B5EF4-FFF2-40B4-BE49-F238E27FC236}">
                  <a16:creationId xmlns:a16="http://schemas.microsoft.com/office/drawing/2014/main" id="{A9401A56-5E07-B6A5-3F41-B4F9E071802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451" name="Group 1450">
            <a:extLst>
              <a:ext uri="{FF2B5EF4-FFF2-40B4-BE49-F238E27FC236}">
                <a16:creationId xmlns:a16="http://schemas.microsoft.com/office/drawing/2014/main" id="{790E2124-3EAB-4612-9D80-7BE06838C9E6}"/>
              </a:ext>
            </a:extLst>
          </xdr:cNvPr>
          <xdr:cNvGrpSpPr/>
        </xdr:nvGrpSpPr>
        <xdr:grpSpPr>
          <a:xfrm>
            <a:off x="7302500" y="101533325"/>
            <a:ext cx="325438" cy="284162"/>
            <a:chOff x="4819650" y="10625138"/>
            <a:chExt cx="319088" cy="290512"/>
          </a:xfrm>
        </xdr:grpSpPr>
        <xdr:sp macro="" textlink="">
          <xdr:nvSpPr>
            <xdr:cNvPr id="1556" name="Oval 1555">
              <a:extLst>
                <a:ext uri="{FF2B5EF4-FFF2-40B4-BE49-F238E27FC236}">
                  <a16:creationId xmlns:a16="http://schemas.microsoft.com/office/drawing/2014/main" id="{A6BC949D-AEE1-407A-3B1C-50EB41490DE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69" name="Straight Connector 1668">
              <a:extLst>
                <a:ext uri="{FF2B5EF4-FFF2-40B4-BE49-F238E27FC236}">
                  <a16:creationId xmlns:a16="http://schemas.microsoft.com/office/drawing/2014/main" id="{F4F96A84-3FEE-A222-5DB9-19B85C250FB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74" name="Straight Connector 1673">
              <a:extLst>
                <a:ext uri="{FF2B5EF4-FFF2-40B4-BE49-F238E27FC236}">
                  <a16:creationId xmlns:a16="http://schemas.microsoft.com/office/drawing/2014/main" id="{746FE712-49E0-7AC3-2AD0-700C8FB60D4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79" name="Group 1678">
            <a:extLst>
              <a:ext uri="{FF2B5EF4-FFF2-40B4-BE49-F238E27FC236}">
                <a16:creationId xmlns:a16="http://schemas.microsoft.com/office/drawing/2014/main" id="{6910C0D9-F563-468E-9019-636327F75B5A}"/>
              </a:ext>
            </a:extLst>
          </xdr:cNvPr>
          <xdr:cNvGrpSpPr/>
        </xdr:nvGrpSpPr>
        <xdr:grpSpPr>
          <a:xfrm>
            <a:off x="6029325" y="103590725"/>
            <a:ext cx="325438" cy="284162"/>
            <a:chOff x="4819650" y="10625138"/>
            <a:chExt cx="319088" cy="290512"/>
          </a:xfrm>
        </xdr:grpSpPr>
        <xdr:sp macro="" textlink="">
          <xdr:nvSpPr>
            <xdr:cNvPr id="1686" name="Oval 1685">
              <a:extLst>
                <a:ext uri="{FF2B5EF4-FFF2-40B4-BE49-F238E27FC236}">
                  <a16:creationId xmlns:a16="http://schemas.microsoft.com/office/drawing/2014/main" id="{0AC93FAB-26C8-F1D5-9C28-F1A5EAE9A89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697" name="Straight Connector 1696">
              <a:extLst>
                <a:ext uri="{FF2B5EF4-FFF2-40B4-BE49-F238E27FC236}">
                  <a16:creationId xmlns:a16="http://schemas.microsoft.com/office/drawing/2014/main" id="{22D0600A-459D-E987-495D-86CA77356ACD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98" name="Straight Connector 1697">
              <a:extLst>
                <a:ext uri="{FF2B5EF4-FFF2-40B4-BE49-F238E27FC236}">
                  <a16:creationId xmlns:a16="http://schemas.microsoft.com/office/drawing/2014/main" id="{FD310CC4-8AC6-7C32-8349-CA790F3B355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700" name="Group 1699">
            <a:extLst>
              <a:ext uri="{FF2B5EF4-FFF2-40B4-BE49-F238E27FC236}">
                <a16:creationId xmlns:a16="http://schemas.microsoft.com/office/drawing/2014/main" id="{B42D766D-B0D0-4125-9A07-74A362D8BC8F}"/>
              </a:ext>
            </a:extLst>
          </xdr:cNvPr>
          <xdr:cNvGrpSpPr/>
        </xdr:nvGrpSpPr>
        <xdr:grpSpPr>
          <a:xfrm>
            <a:off x="4775200" y="107251500"/>
            <a:ext cx="325438" cy="284162"/>
            <a:chOff x="4819650" y="10625138"/>
            <a:chExt cx="319088" cy="290512"/>
          </a:xfrm>
        </xdr:grpSpPr>
        <xdr:sp macro="" textlink="">
          <xdr:nvSpPr>
            <xdr:cNvPr id="1707" name="Oval 1706">
              <a:extLst>
                <a:ext uri="{FF2B5EF4-FFF2-40B4-BE49-F238E27FC236}">
                  <a16:creationId xmlns:a16="http://schemas.microsoft.com/office/drawing/2014/main" id="{A17A0A7E-018E-8917-B54D-1E7BA134174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708" name="Straight Connector 1707">
              <a:extLst>
                <a:ext uri="{FF2B5EF4-FFF2-40B4-BE49-F238E27FC236}">
                  <a16:creationId xmlns:a16="http://schemas.microsoft.com/office/drawing/2014/main" id="{73622604-6B99-3D95-6D81-D6DC7DD84B3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09" name="Straight Connector 1708">
              <a:extLst>
                <a:ext uri="{FF2B5EF4-FFF2-40B4-BE49-F238E27FC236}">
                  <a16:creationId xmlns:a16="http://schemas.microsoft.com/office/drawing/2014/main" id="{3B815292-C8AA-A68F-B8F8-9CA85893A49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710" name="Group 1709">
            <a:extLst>
              <a:ext uri="{FF2B5EF4-FFF2-40B4-BE49-F238E27FC236}">
                <a16:creationId xmlns:a16="http://schemas.microsoft.com/office/drawing/2014/main" id="{DB24BF16-5E50-4304-9815-E435177CE210}"/>
              </a:ext>
            </a:extLst>
          </xdr:cNvPr>
          <xdr:cNvGrpSpPr/>
        </xdr:nvGrpSpPr>
        <xdr:grpSpPr>
          <a:xfrm>
            <a:off x="4902200" y="105994200"/>
            <a:ext cx="325438" cy="284162"/>
            <a:chOff x="4819650" y="10625138"/>
            <a:chExt cx="319088" cy="290512"/>
          </a:xfrm>
        </xdr:grpSpPr>
        <xdr:sp macro="" textlink="">
          <xdr:nvSpPr>
            <xdr:cNvPr id="1711" name="Oval 1710">
              <a:extLst>
                <a:ext uri="{FF2B5EF4-FFF2-40B4-BE49-F238E27FC236}">
                  <a16:creationId xmlns:a16="http://schemas.microsoft.com/office/drawing/2014/main" id="{D6854ACD-EF70-EBD3-6B91-86C01404590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717" name="Straight Connector 1716">
              <a:extLst>
                <a:ext uri="{FF2B5EF4-FFF2-40B4-BE49-F238E27FC236}">
                  <a16:creationId xmlns:a16="http://schemas.microsoft.com/office/drawing/2014/main" id="{73698F55-C368-AE4F-7D91-95ADA538657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3" name="Straight Connector 1722">
              <a:extLst>
                <a:ext uri="{FF2B5EF4-FFF2-40B4-BE49-F238E27FC236}">
                  <a16:creationId xmlns:a16="http://schemas.microsoft.com/office/drawing/2014/main" id="{77DBF590-B2B8-9CD1-97C6-99DB5531544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727" name="Group 1726">
            <a:extLst>
              <a:ext uri="{FF2B5EF4-FFF2-40B4-BE49-F238E27FC236}">
                <a16:creationId xmlns:a16="http://schemas.microsoft.com/office/drawing/2014/main" id="{65E234CD-9CA8-4DC7-AFD9-4D19F9FCDD04}"/>
              </a:ext>
            </a:extLst>
          </xdr:cNvPr>
          <xdr:cNvGrpSpPr/>
        </xdr:nvGrpSpPr>
        <xdr:grpSpPr>
          <a:xfrm>
            <a:off x="4718050" y="105117900"/>
            <a:ext cx="325438" cy="284162"/>
            <a:chOff x="4819650" y="10625138"/>
            <a:chExt cx="319088" cy="290512"/>
          </a:xfrm>
        </xdr:grpSpPr>
        <xdr:sp macro="" textlink="">
          <xdr:nvSpPr>
            <xdr:cNvPr id="1730" name="Oval 1729">
              <a:extLst>
                <a:ext uri="{FF2B5EF4-FFF2-40B4-BE49-F238E27FC236}">
                  <a16:creationId xmlns:a16="http://schemas.microsoft.com/office/drawing/2014/main" id="{BE17DEC6-EC14-999B-FB25-183E988B97D0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734" name="Straight Connector 1733">
              <a:extLst>
                <a:ext uri="{FF2B5EF4-FFF2-40B4-BE49-F238E27FC236}">
                  <a16:creationId xmlns:a16="http://schemas.microsoft.com/office/drawing/2014/main" id="{183AA668-887A-FEBE-7629-15858E5AFDD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38" name="Straight Connector 1737">
              <a:extLst>
                <a:ext uri="{FF2B5EF4-FFF2-40B4-BE49-F238E27FC236}">
                  <a16:creationId xmlns:a16="http://schemas.microsoft.com/office/drawing/2014/main" id="{96A0FF87-7DAA-74AC-91DB-07C6E1194CF5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745" name="Group 1744">
            <a:extLst>
              <a:ext uri="{FF2B5EF4-FFF2-40B4-BE49-F238E27FC236}">
                <a16:creationId xmlns:a16="http://schemas.microsoft.com/office/drawing/2014/main" id="{FDDA2DCE-C0C1-4819-BB4C-967D64FB8922}"/>
              </a:ext>
            </a:extLst>
          </xdr:cNvPr>
          <xdr:cNvGrpSpPr/>
        </xdr:nvGrpSpPr>
        <xdr:grpSpPr>
          <a:xfrm>
            <a:off x="3902075" y="105035350"/>
            <a:ext cx="325438" cy="284162"/>
            <a:chOff x="4819650" y="10625138"/>
            <a:chExt cx="319088" cy="290512"/>
          </a:xfrm>
        </xdr:grpSpPr>
        <xdr:sp macro="" textlink="">
          <xdr:nvSpPr>
            <xdr:cNvPr id="1758" name="Oval 1757">
              <a:extLst>
                <a:ext uri="{FF2B5EF4-FFF2-40B4-BE49-F238E27FC236}">
                  <a16:creationId xmlns:a16="http://schemas.microsoft.com/office/drawing/2014/main" id="{84170861-A81A-6855-FDA0-E96D557CB6B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765" name="Straight Connector 1764">
              <a:extLst>
                <a:ext uri="{FF2B5EF4-FFF2-40B4-BE49-F238E27FC236}">
                  <a16:creationId xmlns:a16="http://schemas.microsoft.com/office/drawing/2014/main" id="{BC648087-78CB-5CA0-8657-F956CA4D993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74" name="Straight Connector 1773">
              <a:extLst>
                <a:ext uri="{FF2B5EF4-FFF2-40B4-BE49-F238E27FC236}">
                  <a16:creationId xmlns:a16="http://schemas.microsoft.com/office/drawing/2014/main" id="{60DA3068-1842-89D8-C1D1-DD8B7C2EF5E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123825</xdr:colOff>
      <xdr:row>836</xdr:row>
      <xdr:rowOff>138113</xdr:rowOff>
    </xdr:from>
    <xdr:to>
      <xdr:col>21</xdr:col>
      <xdr:colOff>119063</xdr:colOff>
      <xdr:row>839</xdr:row>
      <xdr:rowOff>0</xdr:rowOff>
    </xdr:to>
    <xdr:grpSp>
      <xdr:nvGrpSpPr>
        <xdr:cNvPr id="2060" name="Group 2059">
          <a:extLst>
            <a:ext uri="{FF2B5EF4-FFF2-40B4-BE49-F238E27FC236}">
              <a16:creationId xmlns:a16="http://schemas.microsoft.com/office/drawing/2014/main" id="{7D03E6FC-4546-47B0-B3EE-0883729A891D}"/>
            </a:ext>
          </a:extLst>
        </xdr:cNvPr>
        <xdr:cNvGrpSpPr/>
      </xdr:nvGrpSpPr>
      <xdr:grpSpPr>
        <a:xfrm>
          <a:off x="3200400" y="126287213"/>
          <a:ext cx="319088" cy="290512"/>
          <a:chOff x="4819650" y="10625138"/>
          <a:chExt cx="319088" cy="290512"/>
        </a:xfrm>
      </xdr:grpSpPr>
      <xdr:sp macro="" textlink="">
        <xdr:nvSpPr>
          <xdr:cNvPr id="2061" name="Oval 2060">
            <a:extLst>
              <a:ext uri="{FF2B5EF4-FFF2-40B4-BE49-F238E27FC236}">
                <a16:creationId xmlns:a16="http://schemas.microsoft.com/office/drawing/2014/main" id="{AC2AA523-E98D-F570-4283-16FB698A5754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2062" name="Straight Connector 2061">
            <a:extLst>
              <a:ext uri="{FF2B5EF4-FFF2-40B4-BE49-F238E27FC236}">
                <a16:creationId xmlns:a16="http://schemas.microsoft.com/office/drawing/2014/main" id="{C266955E-C290-D06B-3CE3-712626C1F50F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63" name="Straight Connector 2062">
            <a:extLst>
              <a:ext uri="{FF2B5EF4-FFF2-40B4-BE49-F238E27FC236}">
                <a16:creationId xmlns:a16="http://schemas.microsoft.com/office/drawing/2014/main" id="{D58C0B23-776B-77DA-74B7-C4833673F869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835</xdr:row>
      <xdr:rowOff>76201</xdr:rowOff>
    </xdr:from>
    <xdr:to>
      <xdr:col>7</xdr:col>
      <xdr:colOff>57150</xdr:colOff>
      <xdr:row>838</xdr:row>
      <xdr:rowOff>71438</xdr:rowOff>
    </xdr:to>
    <xdr:grpSp>
      <xdr:nvGrpSpPr>
        <xdr:cNvPr id="2064" name="Group 2063">
          <a:extLst>
            <a:ext uri="{FF2B5EF4-FFF2-40B4-BE49-F238E27FC236}">
              <a16:creationId xmlns:a16="http://schemas.microsoft.com/office/drawing/2014/main" id="{A2D07A05-C6D6-45D0-8819-8EF3E85465BE}"/>
            </a:ext>
          </a:extLst>
        </xdr:cNvPr>
        <xdr:cNvGrpSpPr/>
      </xdr:nvGrpSpPr>
      <xdr:grpSpPr>
        <a:xfrm>
          <a:off x="647700" y="126082426"/>
          <a:ext cx="542925" cy="423862"/>
          <a:chOff x="647700" y="9963151"/>
          <a:chExt cx="542925" cy="423862"/>
        </a:xfrm>
      </xdr:grpSpPr>
      <xdr:cxnSp macro="">
        <xdr:nvCxnSpPr>
          <xdr:cNvPr id="2065" name="Straight Connector 2064">
            <a:extLst>
              <a:ext uri="{FF2B5EF4-FFF2-40B4-BE49-F238E27FC236}">
                <a16:creationId xmlns:a16="http://schemas.microsoft.com/office/drawing/2014/main" id="{104E0D6F-E278-E919-854E-69F236224D7D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66" name="Straight Connector 2065">
            <a:extLst>
              <a:ext uri="{FF2B5EF4-FFF2-40B4-BE49-F238E27FC236}">
                <a16:creationId xmlns:a16="http://schemas.microsoft.com/office/drawing/2014/main" id="{6EDEA4C2-FFC7-CC08-5A16-EAA4CE656200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67" name="Arc 2066">
            <a:extLst>
              <a:ext uri="{FF2B5EF4-FFF2-40B4-BE49-F238E27FC236}">
                <a16:creationId xmlns:a16="http://schemas.microsoft.com/office/drawing/2014/main" id="{ADBE5BFA-04DA-C101-608C-263785A2FF0B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3</xdr:col>
      <xdr:colOff>71424</xdr:colOff>
      <xdr:row>839</xdr:row>
      <xdr:rowOff>57150</xdr:rowOff>
    </xdr:from>
    <xdr:to>
      <xdr:col>55</xdr:col>
      <xdr:colOff>90488</xdr:colOff>
      <xdr:row>904</xdr:row>
      <xdr:rowOff>76203</xdr:rowOff>
    </xdr:to>
    <xdr:grpSp>
      <xdr:nvGrpSpPr>
        <xdr:cNvPr id="2280" name="Group 2279">
          <a:extLst>
            <a:ext uri="{FF2B5EF4-FFF2-40B4-BE49-F238E27FC236}">
              <a16:creationId xmlns:a16="http://schemas.microsoft.com/office/drawing/2014/main" id="{B62E48BB-AC7E-1FA2-AAB5-6DA3CAC98A50}"/>
            </a:ext>
          </a:extLst>
        </xdr:cNvPr>
        <xdr:cNvGrpSpPr/>
      </xdr:nvGrpSpPr>
      <xdr:grpSpPr>
        <a:xfrm>
          <a:off x="557199" y="126634875"/>
          <a:ext cx="8439164" cy="9305928"/>
          <a:chOff x="566724" y="110623350"/>
          <a:chExt cx="8604264" cy="9099553"/>
        </a:xfrm>
      </xdr:grpSpPr>
      <xdr:sp macro="" textlink="">
        <xdr:nvSpPr>
          <xdr:cNvPr id="2189" name="Freeform: Shape 2188">
            <a:extLst>
              <a:ext uri="{FF2B5EF4-FFF2-40B4-BE49-F238E27FC236}">
                <a16:creationId xmlns:a16="http://schemas.microsoft.com/office/drawing/2014/main" id="{8E405B5F-ECB9-A4D6-E15F-BDCCABE5E0FA}"/>
              </a:ext>
            </a:extLst>
          </xdr:cNvPr>
          <xdr:cNvSpPr/>
        </xdr:nvSpPr>
        <xdr:spPr>
          <a:xfrm>
            <a:off x="1347067" y="111407861"/>
            <a:ext cx="6923650" cy="7534021"/>
          </a:xfrm>
          <a:custGeom>
            <a:avLst/>
            <a:gdLst>
              <a:gd name="connsiteX0" fmla="*/ 1381125 w 6988969"/>
              <a:gd name="connsiteY0" fmla="*/ 0 h 7703344"/>
              <a:gd name="connsiteX1" fmla="*/ 6988969 w 6988969"/>
              <a:gd name="connsiteY1" fmla="*/ 0 h 7703344"/>
              <a:gd name="connsiteX2" fmla="*/ 6988969 w 6988969"/>
              <a:gd name="connsiteY2" fmla="*/ 1809750 h 7703344"/>
              <a:gd name="connsiteX3" fmla="*/ 6512719 w 6988969"/>
              <a:gd name="connsiteY3" fmla="*/ 1809750 h 7703344"/>
              <a:gd name="connsiteX4" fmla="*/ 6512719 w 6988969"/>
              <a:gd name="connsiteY4" fmla="*/ 6346031 h 7703344"/>
              <a:gd name="connsiteX5" fmla="*/ 4179094 w 6988969"/>
              <a:gd name="connsiteY5" fmla="*/ 6346031 h 7703344"/>
              <a:gd name="connsiteX6" fmla="*/ 4179094 w 6988969"/>
              <a:gd name="connsiteY6" fmla="*/ 7703344 h 7703344"/>
              <a:gd name="connsiteX7" fmla="*/ 1393032 w 6988969"/>
              <a:gd name="connsiteY7" fmla="*/ 7703344 h 7703344"/>
              <a:gd name="connsiteX8" fmla="*/ 1393032 w 6988969"/>
              <a:gd name="connsiteY8" fmla="*/ 3631406 h 7703344"/>
              <a:gd name="connsiteX9" fmla="*/ 0 w 6988969"/>
              <a:gd name="connsiteY9" fmla="*/ 3631406 h 7703344"/>
              <a:gd name="connsiteX10" fmla="*/ 0 w 6988969"/>
              <a:gd name="connsiteY10" fmla="*/ 2035969 h 7703344"/>
              <a:gd name="connsiteX11" fmla="*/ 1381125 w 6988969"/>
              <a:gd name="connsiteY11" fmla="*/ 2035969 h 7703344"/>
              <a:gd name="connsiteX12" fmla="*/ 1381125 w 6988969"/>
              <a:gd name="connsiteY12" fmla="*/ 0 h 77033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6988969" h="7703344">
                <a:moveTo>
                  <a:pt x="1381125" y="0"/>
                </a:moveTo>
                <a:lnTo>
                  <a:pt x="6988969" y="0"/>
                </a:lnTo>
                <a:lnTo>
                  <a:pt x="6988969" y="1809750"/>
                </a:lnTo>
                <a:lnTo>
                  <a:pt x="6512719" y="1809750"/>
                </a:lnTo>
                <a:lnTo>
                  <a:pt x="6512719" y="6346031"/>
                </a:lnTo>
                <a:lnTo>
                  <a:pt x="4179094" y="6346031"/>
                </a:lnTo>
                <a:lnTo>
                  <a:pt x="4179094" y="7703344"/>
                </a:lnTo>
                <a:lnTo>
                  <a:pt x="1393032" y="7703344"/>
                </a:lnTo>
                <a:lnTo>
                  <a:pt x="1393032" y="3631406"/>
                </a:lnTo>
                <a:lnTo>
                  <a:pt x="0" y="3631406"/>
                </a:lnTo>
                <a:lnTo>
                  <a:pt x="0" y="2035969"/>
                </a:lnTo>
                <a:lnTo>
                  <a:pt x="1381125" y="2035969"/>
                </a:lnTo>
                <a:lnTo>
                  <a:pt x="1381125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1852" name="Picture 1851">
            <a:extLst>
              <a:ext uri="{FF2B5EF4-FFF2-40B4-BE49-F238E27FC236}">
                <a16:creationId xmlns:a16="http://schemas.microsoft.com/office/drawing/2014/main" id="{A2F148E8-671F-1E16-57C5-8E5736A1893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329" t="19856" r="49722" b="19712"/>
          <a:stretch>
            <a:fillRect/>
          </a:stretch>
        </xdr:blipFill>
        <xdr:spPr bwMode="auto">
          <a:xfrm>
            <a:off x="1227599" y="111301926"/>
            <a:ext cx="7153615" cy="77523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855" name="Straight Connector 1854">
            <a:extLst>
              <a:ext uri="{FF2B5EF4-FFF2-40B4-BE49-F238E27FC236}">
                <a16:creationId xmlns:a16="http://schemas.microsoft.com/office/drawing/2014/main" id="{11259F35-B719-6926-2EA6-3C24810AFF05}"/>
              </a:ext>
            </a:extLst>
          </xdr:cNvPr>
          <xdr:cNvCxnSpPr/>
        </xdr:nvCxnSpPr>
        <xdr:spPr>
          <a:xfrm flipV="1">
            <a:off x="2717799" y="110628316"/>
            <a:ext cx="0" cy="75306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21" name="Straight Connector 1920">
            <a:extLst>
              <a:ext uri="{FF2B5EF4-FFF2-40B4-BE49-F238E27FC236}">
                <a16:creationId xmlns:a16="http://schemas.microsoft.com/office/drawing/2014/main" id="{214CBEE3-9258-5B41-C268-F614AA963AAC}"/>
              </a:ext>
            </a:extLst>
          </xdr:cNvPr>
          <xdr:cNvCxnSpPr/>
        </xdr:nvCxnSpPr>
        <xdr:spPr>
          <a:xfrm>
            <a:off x="1258892" y="110988799"/>
            <a:ext cx="709103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23" name="Straight Connector 1922">
            <a:extLst>
              <a:ext uri="{FF2B5EF4-FFF2-40B4-BE49-F238E27FC236}">
                <a16:creationId xmlns:a16="http://schemas.microsoft.com/office/drawing/2014/main" id="{477EA3E6-F5AF-839F-F216-2191BB615C32}"/>
              </a:ext>
            </a:extLst>
          </xdr:cNvPr>
          <xdr:cNvCxnSpPr/>
        </xdr:nvCxnSpPr>
        <xdr:spPr>
          <a:xfrm flipV="1">
            <a:off x="1342544" y="110623350"/>
            <a:ext cx="0" cy="274409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27" name="Straight Connector 1926">
            <a:extLst>
              <a:ext uri="{FF2B5EF4-FFF2-40B4-BE49-F238E27FC236}">
                <a16:creationId xmlns:a16="http://schemas.microsoft.com/office/drawing/2014/main" id="{86075339-5760-DA12-9E5A-2016A5CFEDB0}"/>
              </a:ext>
            </a:extLst>
          </xdr:cNvPr>
          <xdr:cNvCxnSpPr/>
        </xdr:nvCxnSpPr>
        <xdr:spPr>
          <a:xfrm flipH="1">
            <a:off x="1295100" y="110952383"/>
            <a:ext cx="83650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28" name="Straight Connector 1927">
            <a:extLst>
              <a:ext uri="{FF2B5EF4-FFF2-40B4-BE49-F238E27FC236}">
                <a16:creationId xmlns:a16="http://schemas.microsoft.com/office/drawing/2014/main" id="{EAFEF7C7-A0E3-4360-B5BF-8220E0A601EB}"/>
              </a:ext>
            </a:extLst>
          </xdr:cNvPr>
          <xdr:cNvCxnSpPr/>
        </xdr:nvCxnSpPr>
        <xdr:spPr>
          <a:xfrm flipH="1">
            <a:off x="2681591" y="110952384"/>
            <a:ext cx="72416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1" name="Straight Connector 1930">
            <a:extLst>
              <a:ext uri="{FF2B5EF4-FFF2-40B4-BE49-F238E27FC236}">
                <a16:creationId xmlns:a16="http://schemas.microsoft.com/office/drawing/2014/main" id="{923083CD-60B4-C451-FB76-20A98D4AB9CA}"/>
              </a:ext>
            </a:extLst>
          </xdr:cNvPr>
          <xdr:cNvCxnSpPr/>
        </xdr:nvCxnSpPr>
        <xdr:spPr>
          <a:xfrm>
            <a:off x="1254366" y="110709424"/>
            <a:ext cx="710460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2" name="Straight Connector 1931">
            <a:extLst>
              <a:ext uri="{FF2B5EF4-FFF2-40B4-BE49-F238E27FC236}">
                <a16:creationId xmlns:a16="http://schemas.microsoft.com/office/drawing/2014/main" id="{F86B4FD3-A697-4642-8980-CC3E6E4269E7}"/>
              </a:ext>
            </a:extLst>
          </xdr:cNvPr>
          <xdr:cNvCxnSpPr/>
        </xdr:nvCxnSpPr>
        <xdr:spPr>
          <a:xfrm flipH="1">
            <a:off x="2681591" y="110673006"/>
            <a:ext cx="72416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3" name="Straight Connector 1932">
            <a:extLst>
              <a:ext uri="{FF2B5EF4-FFF2-40B4-BE49-F238E27FC236}">
                <a16:creationId xmlns:a16="http://schemas.microsoft.com/office/drawing/2014/main" id="{66787AA2-BD37-40A2-A5B1-F5F57A2F7257}"/>
              </a:ext>
            </a:extLst>
          </xdr:cNvPr>
          <xdr:cNvCxnSpPr/>
        </xdr:nvCxnSpPr>
        <xdr:spPr>
          <a:xfrm flipV="1">
            <a:off x="5257941" y="110907695"/>
            <a:ext cx="0" cy="48857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4" name="Straight Connector 1933">
            <a:extLst>
              <a:ext uri="{FF2B5EF4-FFF2-40B4-BE49-F238E27FC236}">
                <a16:creationId xmlns:a16="http://schemas.microsoft.com/office/drawing/2014/main" id="{E8A51FDF-7A91-4E0E-B10D-E88D195D40A6}"/>
              </a:ext>
            </a:extLst>
          </xdr:cNvPr>
          <xdr:cNvCxnSpPr/>
        </xdr:nvCxnSpPr>
        <xdr:spPr>
          <a:xfrm flipH="1">
            <a:off x="5221733" y="110952385"/>
            <a:ext cx="83651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6" name="Straight Connector 1935">
            <a:extLst>
              <a:ext uri="{FF2B5EF4-FFF2-40B4-BE49-F238E27FC236}">
                <a16:creationId xmlns:a16="http://schemas.microsoft.com/office/drawing/2014/main" id="{5850A762-011D-46EF-8D63-A03023EEFB22}"/>
              </a:ext>
            </a:extLst>
          </xdr:cNvPr>
          <xdr:cNvCxnSpPr/>
        </xdr:nvCxnSpPr>
        <xdr:spPr>
          <a:xfrm flipV="1">
            <a:off x="6877441" y="110907690"/>
            <a:ext cx="0" cy="48857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7" name="Straight Connector 1936">
            <a:extLst>
              <a:ext uri="{FF2B5EF4-FFF2-40B4-BE49-F238E27FC236}">
                <a16:creationId xmlns:a16="http://schemas.microsoft.com/office/drawing/2014/main" id="{F42E1455-AFAC-4978-8306-45099551136C}"/>
              </a:ext>
            </a:extLst>
          </xdr:cNvPr>
          <xdr:cNvCxnSpPr/>
        </xdr:nvCxnSpPr>
        <xdr:spPr>
          <a:xfrm flipH="1">
            <a:off x="6841233" y="110952380"/>
            <a:ext cx="72416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8" name="Straight Connector 1937">
            <a:extLst>
              <a:ext uri="{FF2B5EF4-FFF2-40B4-BE49-F238E27FC236}">
                <a16:creationId xmlns:a16="http://schemas.microsoft.com/office/drawing/2014/main" id="{8FAD9726-95B7-442C-AE9B-F72C8FD790AF}"/>
              </a:ext>
            </a:extLst>
          </xdr:cNvPr>
          <xdr:cNvCxnSpPr/>
        </xdr:nvCxnSpPr>
        <xdr:spPr>
          <a:xfrm flipV="1">
            <a:off x="6877441" y="111451553"/>
            <a:ext cx="0" cy="798389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40" name="Straight Connector 1939">
            <a:extLst>
              <a:ext uri="{FF2B5EF4-FFF2-40B4-BE49-F238E27FC236}">
                <a16:creationId xmlns:a16="http://schemas.microsoft.com/office/drawing/2014/main" id="{0B621A42-30D5-46A4-8951-72461946EDB9}"/>
              </a:ext>
            </a:extLst>
          </xdr:cNvPr>
          <xdr:cNvCxnSpPr/>
        </xdr:nvCxnSpPr>
        <xdr:spPr>
          <a:xfrm flipV="1">
            <a:off x="7341112" y="110907686"/>
            <a:ext cx="0" cy="48857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41" name="Straight Connector 1940">
            <a:extLst>
              <a:ext uri="{FF2B5EF4-FFF2-40B4-BE49-F238E27FC236}">
                <a16:creationId xmlns:a16="http://schemas.microsoft.com/office/drawing/2014/main" id="{70D94C5E-4F5B-476B-898D-04350624C1DB}"/>
              </a:ext>
            </a:extLst>
          </xdr:cNvPr>
          <xdr:cNvCxnSpPr/>
        </xdr:nvCxnSpPr>
        <xdr:spPr>
          <a:xfrm flipH="1">
            <a:off x="7304904" y="110952376"/>
            <a:ext cx="72416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42" name="Straight Connector 1941">
            <a:extLst>
              <a:ext uri="{FF2B5EF4-FFF2-40B4-BE49-F238E27FC236}">
                <a16:creationId xmlns:a16="http://schemas.microsoft.com/office/drawing/2014/main" id="{2ABBA6F7-413C-42BA-877D-CDD9033F1754}"/>
              </a:ext>
            </a:extLst>
          </xdr:cNvPr>
          <xdr:cNvCxnSpPr/>
        </xdr:nvCxnSpPr>
        <xdr:spPr>
          <a:xfrm flipV="1">
            <a:off x="7341112" y="111451548"/>
            <a:ext cx="0" cy="798389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43" name="Straight Connector 1942">
            <a:extLst>
              <a:ext uri="{FF2B5EF4-FFF2-40B4-BE49-F238E27FC236}">
                <a16:creationId xmlns:a16="http://schemas.microsoft.com/office/drawing/2014/main" id="{BB823A71-A4E1-4078-90D3-630B29F54039}"/>
              </a:ext>
            </a:extLst>
          </xdr:cNvPr>
          <xdr:cNvCxnSpPr/>
        </xdr:nvCxnSpPr>
        <xdr:spPr>
          <a:xfrm flipV="1">
            <a:off x="8268457" y="110638248"/>
            <a:ext cx="0" cy="7580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44" name="Straight Connector 1943">
            <a:extLst>
              <a:ext uri="{FF2B5EF4-FFF2-40B4-BE49-F238E27FC236}">
                <a16:creationId xmlns:a16="http://schemas.microsoft.com/office/drawing/2014/main" id="{B212FD35-C025-432E-97BD-9F0AE3FBD376}"/>
              </a:ext>
            </a:extLst>
          </xdr:cNvPr>
          <xdr:cNvCxnSpPr/>
        </xdr:nvCxnSpPr>
        <xdr:spPr>
          <a:xfrm flipH="1">
            <a:off x="8221015" y="110952371"/>
            <a:ext cx="83650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48" name="Straight Connector 1947">
            <a:extLst>
              <a:ext uri="{FF2B5EF4-FFF2-40B4-BE49-F238E27FC236}">
                <a16:creationId xmlns:a16="http://schemas.microsoft.com/office/drawing/2014/main" id="{6E866068-FF4E-4CE6-8E09-9BE32C499EC0}"/>
              </a:ext>
            </a:extLst>
          </xdr:cNvPr>
          <xdr:cNvCxnSpPr/>
        </xdr:nvCxnSpPr>
        <xdr:spPr>
          <a:xfrm flipH="1">
            <a:off x="8221015" y="110672996"/>
            <a:ext cx="83650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50" name="Straight Connector 1949">
            <a:extLst>
              <a:ext uri="{FF2B5EF4-FFF2-40B4-BE49-F238E27FC236}">
                <a16:creationId xmlns:a16="http://schemas.microsoft.com/office/drawing/2014/main" id="{C9CD3230-AE99-BA72-AEC7-44C21BBB4A07}"/>
              </a:ext>
            </a:extLst>
          </xdr:cNvPr>
          <xdr:cNvCxnSpPr/>
        </xdr:nvCxnSpPr>
        <xdr:spPr>
          <a:xfrm>
            <a:off x="8295611" y="111407861"/>
            <a:ext cx="84822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52" name="Straight Connector 1951">
            <a:extLst>
              <a:ext uri="{FF2B5EF4-FFF2-40B4-BE49-F238E27FC236}">
                <a16:creationId xmlns:a16="http://schemas.microsoft.com/office/drawing/2014/main" id="{42D95FC1-C72D-2379-1D65-FD0ACC4D7982}"/>
              </a:ext>
            </a:extLst>
          </xdr:cNvPr>
          <xdr:cNvCxnSpPr/>
        </xdr:nvCxnSpPr>
        <xdr:spPr>
          <a:xfrm>
            <a:off x="8754758" y="111326752"/>
            <a:ext cx="0" cy="76977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53" name="Straight Connector 1952">
            <a:extLst>
              <a:ext uri="{FF2B5EF4-FFF2-40B4-BE49-F238E27FC236}">
                <a16:creationId xmlns:a16="http://schemas.microsoft.com/office/drawing/2014/main" id="{21060BF5-F919-46FA-AB10-C24F57B61750}"/>
              </a:ext>
            </a:extLst>
          </xdr:cNvPr>
          <xdr:cNvCxnSpPr/>
        </xdr:nvCxnSpPr>
        <xdr:spPr>
          <a:xfrm flipH="1">
            <a:off x="8707318" y="111371434"/>
            <a:ext cx="83650" cy="701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54" name="Straight Connector 1953">
            <a:extLst>
              <a:ext uri="{FF2B5EF4-FFF2-40B4-BE49-F238E27FC236}">
                <a16:creationId xmlns:a16="http://schemas.microsoft.com/office/drawing/2014/main" id="{091EF9DB-C003-48F9-BF8A-802E7986D3DF}"/>
              </a:ext>
            </a:extLst>
          </xdr:cNvPr>
          <xdr:cNvCxnSpPr/>
        </xdr:nvCxnSpPr>
        <xdr:spPr>
          <a:xfrm>
            <a:off x="8295620" y="112289667"/>
            <a:ext cx="51344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55" name="Straight Connector 1954">
            <a:extLst>
              <a:ext uri="{FF2B5EF4-FFF2-40B4-BE49-F238E27FC236}">
                <a16:creationId xmlns:a16="http://schemas.microsoft.com/office/drawing/2014/main" id="{1BDCF89C-D122-4259-99FB-B7DEE8CE31BC}"/>
              </a:ext>
            </a:extLst>
          </xdr:cNvPr>
          <xdr:cNvCxnSpPr/>
        </xdr:nvCxnSpPr>
        <xdr:spPr>
          <a:xfrm flipH="1">
            <a:off x="8707326" y="112249929"/>
            <a:ext cx="83650" cy="794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58" name="Straight Connector 1957">
            <a:extLst>
              <a:ext uri="{FF2B5EF4-FFF2-40B4-BE49-F238E27FC236}">
                <a16:creationId xmlns:a16="http://schemas.microsoft.com/office/drawing/2014/main" id="{E2C4E81B-FDAC-4F36-8375-E7BBD62B9890}"/>
              </a:ext>
            </a:extLst>
          </xdr:cNvPr>
          <xdr:cNvCxnSpPr/>
        </xdr:nvCxnSpPr>
        <xdr:spPr>
          <a:xfrm>
            <a:off x="9084995" y="111326752"/>
            <a:ext cx="0" cy="637100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59" name="Straight Connector 1958">
            <a:extLst>
              <a:ext uri="{FF2B5EF4-FFF2-40B4-BE49-F238E27FC236}">
                <a16:creationId xmlns:a16="http://schemas.microsoft.com/office/drawing/2014/main" id="{C4444B70-E5C6-4EDF-A23C-86DFD7D1F2B1}"/>
              </a:ext>
            </a:extLst>
          </xdr:cNvPr>
          <xdr:cNvCxnSpPr/>
        </xdr:nvCxnSpPr>
        <xdr:spPr>
          <a:xfrm flipH="1">
            <a:off x="9037554" y="111371434"/>
            <a:ext cx="83651" cy="701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60" name="Straight Connector 1959">
            <a:extLst>
              <a:ext uri="{FF2B5EF4-FFF2-40B4-BE49-F238E27FC236}">
                <a16:creationId xmlns:a16="http://schemas.microsoft.com/office/drawing/2014/main" id="{6455169C-1E3D-428A-A4D0-3E960D1317F0}"/>
              </a:ext>
            </a:extLst>
          </xdr:cNvPr>
          <xdr:cNvCxnSpPr/>
        </xdr:nvCxnSpPr>
        <xdr:spPr>
          <a:xfrm>
            <a:off x="8295613" y="113182417"/>
            <a:ext cx="84822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61" name="Straight Connector 1960">
            <a:extLst>
              <a:ext uri="{FF2B5EF4-FFF2-40B4-BE49-F238E27FC236}">
                <a16:creationId xmlns:a16="http://schemas.microsoft.com/office/drawing/2014/main" id="{214F0AB9-2C98-4195-80D1-78AFA5821A92}"/>
              </a:ext>
            </a:extLst>
          </xdr:cNvPr>
          <xdr:cNvCxnSpPr/>
        </xdr:nvCxnSpPr>
        <xdr:spPr>
          <a:xfrm flipH="1">
            <a:off x="8707319" y="113142679"/>
            <a:ext cx="83650" cy="794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62" name="Straight Connector 1961">
            <a:extLst>
              <a:ext uri="{FF2B5EF4-FFF2-40B4-BE49-F238E27FC236}">
                <a16:creationId xmlns:a16="http://schemas.microsoft.com/office/drawing/2014/main" id="{702BB516-CBE1-436B-9242-35A21752DC26}"/>
              </a:ext>
            </a:extLst>
          </xdr:cNvPr>
          <xdr:cNvCxnSpPr/>
        </xdr:nvCxnSpPr>
        <xdr:spPr>
          <a:xfrm flipH="1">
            <a:off x="9037556" y="113142679"/>
            <a:ext cx="83651" cy="794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68" name="Straight Connector 1967">
            <a:extLst>
              <a:ext uri="{FF2B5EF4-FFF2-40B4-BE49-F238E27FC236}">
                <a16:creationId xmlns:a16="http://schemas.microsoft.com/office/drawing/2014/main" id="{134F2463-D9CC-248E-0215-1E03656A7076}"/>
              </a:ext>
            </a:extLst>
          </xdr:cNvPr>
          <xdr:cNvCxnSpPr/>
        </xdr:nvCxnSpPr>
        <xdr:spPr>
          <a:xfrm>
            <a:off x="7822886" y="113841130"/>
            <a:ext cx="100881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70" name="Straight Connector 1969">
            <a:extLst>
              <a:ext uri="{FF2B5EF4-FFF2-40B4-BE49-F238E27FC236}">
                <a16:creationId xmlns:a16="http://schemas.microsoft.com/office/drawing/2014/main" id="{F8CEDDF4-C265-467B-929D-A113390F1DEF}"/>
              </a:ext>
            </a:extLst>
          </xdr:cNvPr>
          <xdr:cNvCxnSpPr/>
        </xdr:nvCxnSpPr>
        <xdr:spPr>
          <a:xfrm flipH="1">
            <a:off x="8702794" y="113801390"/>
            <a:ext cx="83650" cy="794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71" name="Straight Connector 1970">
            <a:extLst>
              <a:ext uri="{FF2B5EF4-FFF2-40B4-BE49-F238E27FC236}">
                <a16:creationId xmlns:a16="http://schemas.microsoft.com/office/drawing/2014/main" id="{6A8A1788-E6EB-4AAD-8274-D1F83FAC3F32}"/>
              </a:ext>
            </a:extLst>
          </xdr:cNvPr>
          <xdr:cNvCxnSpPr/>
        </xdr:nvCxnSpPr>
        <xdr:spPr>
          <a:xfrm>
            <a:off x="5400425" y="113841128"/>
            <a:ext cx="229807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73" name="Straight Connector 1972">
            <a:extLst>
              <a:ext uri="{FF2B5EF4-FFF2-40B4-BE49-F238E27FC236}">
                <a16:creationId xmlns:a16="http://schemas.microsoft.com/office/drawing/2014/main" id="{585D2EBC-9442-4A1A-8842-2D1561EF9AFF}"/>
              </a:ext>
            </a:extLst>
          </xdr:cNvPr>
          <xdr:cNvCxnSpPr/>
        </xdr:nvCxnSpPr>
        <xdr:spPr>
          <a:xfrm>
            <a:off x="7827418" y="115179428"/>
            <a:ext cx="100881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74" name="Straight Connector 1973">
            <a:extLst>
              <a:ext uri="{FF2B5EF4-FFF2-40B4-BE49-F238E27FC236}">
                <a16:creationId xmlns:a16="http://schemas.microsoft.com/office/drawing/2014/main" id="{7A439550-DC0A-47A4-B3CD-F2B7ACD0E552}"/>
              </a:ext>
            </a:extLst>
          </xdr:cNvPr>
          <xdr:cNvCxnSpPr/>
        </xdr:nvCxnSpPr>
        <xdr:spPr>
          <a:xfrm flipH="1">
            <a:off x="8707326" y="115143000"/>
            <a:ext cx="83650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75" name="Straight Connector 1974">
            <a:extLst>
              <a:ext uri="{FF2B5EF4-FFF2-40B4-BE49-F238E27FC236}">
                <a16:creationId xmlns:a16="http://schemas.microsoft.com/office/drawing/2014/main" id="{DB60D9A6-7832-4A23-B98A-44096622E093}"/>
              </a:ext>
            </a:extLst>
          </xdr:cNvPr>
          <xdr:cNvCxnSpPr/>
        </xdr:nvCxnSpPr>
        <xdr:spPr>
          <a:xfrm>
            <a:off x="5404957" y="115179427"/>
            <a:ext cx="229807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76" name="Straight Connector 1975">
            <a:extLst>
              <a:ext uri="{FF2B5EF4-FFF2-40B4-BE49-F238E27FC236}">
                <a16:creationId xmlns:a16="http://schemas.microsoft.com/office/drawing/2014/main" id="{4A9030FF-0712-48FF-A815-1FDFA7F194E5}"/>
              </a:ext>
            </a:extLst>
          </xdr:cNvPr>
          <xdr:cNvCxnSpPr/>
        </xdr:nvCxnSpPr>
        <xdr:spPr>
          <a:xfrm>
            <a:off x="7827414" y="117612703"/>
            <a:ext cx="134357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77" name="Straight Connector 1976">
            <a:extLst>
              <a:ext uri="{FF2B5EF4-FFF2-40B4-BE49-F238E27FC236}">
                <a16:creationId xmlns:a16="http://schemas.microsoft.com/office/drawing/2014/main" id="{7E6385DD-6CB6-4A70-8E56-AAD76ED67254}"/>
              </a:ext>
            </a:extLst>
          </xdr:cNvPr>
          <xdr:cNvCxnSpPr/>
        </xdr:nvCxnSpPr>
        <xdr:spPr>
          <a:xfrm flipH="1">
            <a:off x="8707322" y="117572964"/>
            <a:ext cx="83650" cy="794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79" name="Straight Connector 1978">
            <a:extLst>
              <a:ext uri="{FF2B5EF4-FFF2-40B4-BE49-F238E27FC236}">
                <a16:creationId xmlns:a16="http://schemas.microsoft.com/office/drawing/2014/main" id="{E4484EA3-FB71-4704-9FDE-9C8E7DD215E8}"/>
              </a:ext>
            </a:extLst>
          </xdr:cNvPr>
          <xdr:cNvCxnSpPr/>
        </xdr:nvCxnSpPr>
        <xdr:spPr>
          <a:xfrm flipH="1">
            <a:off x="9037558" y="117572964"/>
            <a:ext cx="83651" cy="794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82" name="Straight Connector 1981">
            <a:extLst>
              <a:ext uri="{FF2B5EF4-FFF2-40B4-BE49-F238E27FC236}">
                <a16:creationId xmlns:a16="http://schemas.microsoft.com/office/drawing/2014/main" id="{D8780F0B-4490-4A8F-B824-7FB1BE73617B}"/>
              </a:ext>
            </a:extLst>
          </xdr:cNvPr>
          <xdr:cNvCxnSpPr/>
        </xdr:nvCxnSpPr>
        <xdr:spPr>
          <a:xfrm>
            <a:off x="5524808" y="118944377"/>
            <a:ext cx="331594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83" name="Straight Connector 1982">
            <a:extLst>
              <a:ext uri="{FF2B5EF4-FFF2-40B4-BE49-F238E27FC236}">
                <a16:creationId xmlns:a16="http://schemas.microsoft.com/office/drawing/2014/main" id="{95186179-201D-4281-AE1B-2129F3EFD2D7}"/>
              </a:ext>
            </a:extLst>
          </xdr:cNvPr>
          <xdr:cNvCxnSpPr/>
        </xdr:nvCxnSpPr>
        <xdr:spPr>
          <a:xfrm flipH="1">
            <a:off x="8707324" y="118904638"/>
            <a:ext cx="83650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87" name="Straight Connector 1986">
            <a:extLst>
              <a:ext uri="{FF2B5EF4-FFF2-40B4-BE49-F238E27FC236}">
                <a16:creationId xmlns:a16="http://schemas.microsoft.com/office/drawing/2014/main" id="{0FB60B75-A043-F250-37B7-1365D83EBAA3}"/>
              </a:ext>
            </a:extLst>
          </xdr:cNvPr>
          <xdr:cNvCxnSpPr/>
        </xdr:nvCxnSpPr>
        <xdr:spPr>
          <a:xfrm>
            <a:off x="1342543" y="114988428"/>
            <a:ext cx="0" cy="447496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0" name="Straight Connector 1989">
            <a:extLst>
              <a:ext uri="{FF2B5EF4-FFF2-40B4-BE49-F238E27FC236}">
                <a16:creationId xmlns:a16="http://schemas.microsoft.com/office/drawing/2014/main" id="{720F09FF-1E0A-D364-1326-A01E68FF1279}"/>
              </a:ext>
            </a:extLst>
          </xdr:cNvPr>
          <xdr:cNvCxnSpPr/>
        </xdr:nvCxnSpPr>
        <xdr:spPr>
          <a:xfrm>
            <a:off x="1254367" y="119370054"/>
            <a:ext cx="70729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2" name="Straight Connector 1991">
            <a:extLst>
              <a:ext uri="{FF2B5EF4-FFF2-40B4-BE49-F238E27FC236}">
                <a16:creationId xmlns:a16="http://schemas.microsoft.com/office/drawing/2014/main" id="{271FCE89-61E8-4710-90DA-EF2F7C6A83DE}"/>
              </a:ext>
            </a:extLst>
          </xdr:cNvPr>
          <xdr:cNvCxnSpPr/>
        </xdr:nvCxnSpPr>
        <xdr:spPr>
          <a:xfrm flipH="1">
            <a:off x="1295099" y="119333633"/>
            <a:ext cx="83650" cy="701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4" name="Straight Connector 1993">
            <a:extLst>
              <a:ext uri="{FF2B5EF4-FFF2-40B4-BE49-F238E27FC236}">
                <a16:creationId xmlns:a16="http://schemas.microsoft.com/office/drawing/2014/main" id="{C540A7DA-4F0A-85A4-CE40-101A6D9C2A4B}"/>
              </a:ext>
            </a:extLst>
          </xdr:cNvPr>
          <xdr:cNvCxnSpPr/>
        </xdr:nvCxnSpPr>
        <xdr:spPr>
          <a:xfrm>
            <a:off x="2722325" y="118959907"/>
            <a:ext cx="0" cy="7629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6" name="Straight Connector 1995">
            <a:extLst>
              <a:ext uri="{FF2B5EF4-FFF2-40B4-BE49-F238E27FC236}">
                <a16:creationId xmlns:a16="http://schemas.microsoft.com/office/drawing/2014/main" id="{04A6A21A-2F52-4127-8054-D0B05BA5BEE8}"/>
              </a:ext>
            </a:extLst>
          </xdr:cNvPr>
          <xdr:cNvCxnSpPr/>
        </xdr:nvCxnSpPr>
        <xdr:spPr>
          <a:xfrm flipH="1">
            <a:off x="2686116" y="119333633"/>
            <a:ext cx="72416" cy="701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9" name="Straight Connector 1998">
            <a:extLst>
              <a:ext uri="{FF2B5EF4-FFF2-40B4-BE49-F238E27FC236}">
                <a16:creationId xmlns:a16="http://schemas.microsoft.com/office/drawing/2014/main" id="{A527B113-F3B4-A0D6-BF22-19BE8641A57C}"/>
              </a:ext>
            </a:extLst>
          </xdr:cNvPr>
          <xdr:cNvCxnSpPr/>
        </xdr:nvCxnSpPr>
        <xdr:spPr>
          <a:xfrm>
            <a:off x="2658962" y="119649423"/>
            <a:ext cx="289752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0" name="Straight Connector 1999">
            <a:extLst>
              <a:ext uri="{FF2B5EF4-FFF2-40B4-BE49-F238E27FC236}">
                <a16:creationId xmlns:a16="http://schemas.microsoft.com/office/drawing/2014/main" id="{DB98F8D5-2085-4DE9-9FEF-9FA9EAC69C52}"/>
              </a:ext>
            </a:extLst>
          </xdr:cNvPr>
          <xdr:cNvCxnSpPr/>
        </xdr:nvCxnSpPr>
        <xdr:spPr>
          <a:xfrm flipH="1">
            <a:off x="2686118" y="119613009"/>
            <a:ext cx="72416" cy="701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1" name="Straight Connector 2000">
            <a:extLst>
              <a:ext uri="{FF2B5EF4-FFF2-40B4-BE49-F238E27FC236}">
                <a16:creationId xmlns:a16="http://schemas.microsoft.com/office/drawing/2014/main" id="{B6EE7673-CDA9-44D9-B093-F77F3AD2F679}"/>
              </a:ext>
            </a:extLst>
          </xdr:cNvPr>
          <xdr:cNvCxnSpPr/>
        </xdr:nvCxnSpPr>
        <xdr:spPr>
          <a:xfrm>
            <a:off x="5493127" y="118959910"/>
            <a:ext cx="0" cy="7629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2" name="Straight Connector 2001">
            <a:extLst>
              <a:ext uri="{FF2B5EF4-FFF2-40B4-BE49-F238E27FC236}">
                <a16:creationId xmlns:a16="http://schemas.microsoft.com/office/drawing/2014/main" id="{33102370-1AEC-441C-A857-9ADBB715B55F}"/>
              </a:ext>
            </a:extLst>
          </xdr:cNvPr>
          <xdr:cNvCxnSpPr/>
        </xdr:nvCxnSpPr>
        <xdr:spPr>
          <a:xfrm flipH="1">
            <a:off x="5456917" y="119333636"/>
            <a:ext cx="72416" cy="701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3" name="Straight Connector 2002">
            <a:extLst>
              <a:ext uri="{FF2B5EF4-FFF2-40B4-BE49-F238E27FC236}">
                <a16:creationId xmlns:a16="http://schemas.microsoft.com/office/drawing/2014/main" id="{D7F8FD30-47A8-4147-8696-018377917357}"/>
              </a:ext>
            </a:extLst>
          </xdr:cNvPr>
          <xdr:cNvCxnSpPr/>
        </xdr:nvCxnSpPr>
        <xdr:spPr>
          <a:xfrm flipH="1">
            <a:off x="5456919" y="119613012"/>
            <a:ext cx="72416" cy="701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4" name="Straight Connector 2003">
            <a:extLst>
              <a:ext uri="{FF2B5EF4-FFF2-40B4-BE49-F238E27FC236}">
                <a16:creationId xmlns:a16="http://schemas.microsoft.com/office/drawing/2014/main" id="{F9FACD7A-080C-4387-AD79-94F97B26A049}"/>
              </a:ext>
            </a:extLst>
          </xdr:cNvPr>
          <xdr:cNvCxnSpPr/>
        </xdr:nvCxnSpPr>
        <xdr:spPr>
          <a:xfrm>
            <a:off x="4102110" y="118974804"/>
            <a:ext cx="0" cy="46873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5" name="Straight Connector 2004">
            <a:extLst>
              <a:ext uri="{FF2B5EF4-FFF2-40B4-BE49-F238E27FC236}">
                <a16:creationId xmlns:a16="http://schemas.microsoft.com/office/drawing/2014/main" id="{4499EA97-CFE3-425A-AAD4-E21249314CEF}"/>
              </a:ext>
            </a:extLst>
          </xdr:cNvPr>
          <xdr:cNvCxnSpPr/>
        </xdr:nvCxnSpPr>
        <xdr:spPr>
          <a:xfrm flipH="1">
            <a:off x="4065902" y="119333646"/>
            <a:ext cx="83650" cy="701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8" name="Straight Connector 2007">
            <a:extLst>
              <a:ext uri="{FF2B5EF4-FFF2-40B4-BE49-F238E27FC236}">
                <a16:creationId xmlns:a16="http://schemas.microsoft.com/office/drawing/2014/main" id="{608BA1E6-6082-47F0-BC5C-1D4FDCC9B0B9}"/>
              </a:ext>
            </a:extLst>
          </xdr:cNvPr>
          <xdr:cNvCxnSpPr/>
        </xdr:nvCxnSpPr>
        <xdr:spPr>
          <a:xfrm>
            <a:off x="7804776" y="117637520"/>
            <a:ext cx="0" cy="180600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9" name="Straight Connector 2008">
            <a:extLst>
              <a:ext uri="{FF2B5EF4-FFF2-40B4-BE49-F238E27FC236}">
                <a16:creationId xmlns:a16="http://schemas.microsoft.com/office/drawing/2014/main" id="{F8833455-79E9-4022-8931-D086820BCEF7}"/>
              </a:ext>
            </a:extLst>
          </xdr:cNvPr>
          <xdr:cNvCxnSpPr/>
        </xdr:nvCxnSpPr>
        <xdr:spPr>
          <a:xfrm flipH="1">
            <a:off x="7768568" y="119333638"/>
            <a:ext cx="72416" cy="701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3" name="Straight Connector 2012">
            <a:extLst>
              <a:ext uri="{FF2B5EF4-FFF2-40B4-BE49-F238E27FC236}">
                <a16:creationId xmlns:a16="http://schemas.microsoft.com/office/drawing/2014/main" id="{AA2EBBD8-47AA-EED3-D9CA-AA19E8CED2BC}"/>
              </a:ext>
            </a:extLst>
          </xdr:cNvPr>
          <xdr:cNvCxnSpPr/>
        </xdr:nvCxnSpPr>
        <xdr:spPr>
          <a:xfrm>
            <a:off x="1401380" y="111407862"/>
            <a:ext cx="128473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6" name="Straight Connector 2015">
            <a:extLst>
              <a:ext uri="{FF2B5EF4-FFF2-40B4-BE49-F238E27FC236}">
                <a16:creationId xmlns:a16="http://schemas.microsoft.com/office/drawing/2014/main" id="{ACAD8EED-9F5C-BECD-C346-11109B45D973}"/>
              </a:ext>
            </a:extLst>
          </xdr:cNvPr>
          <xdr:cNvCxnSpPr/>
        </xdr:nvCxnSpPr>
        <xdr:spPr>
          <a:xfrm>
            <a:off x="919603" y="111407863"/>
            <a:ext cx="34833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8" name="Straight Connector 2017">
            <a:extLst>
              <a:ext uri="{FF2B5EF4-FFF2-40B4-BE49-F238E27FC236}">
                <a16:creationId xmlns:a16="http://schemas.microsoft.com/office/drawing/2014/main" id="{B0BBDDEE-E71E-1CAF-B314-933FCF645D07}"/>
              </a:ext>
            </a:extLst>
          </xdr:cNvPr>
          <xdr:cNvCxnSpPr/>
        </xdr:nvCxnSpPr>
        <xdr:spPr>
          <a:xfrm>
            <a:off x="994207" y="111331718"/>
            <a:ext cx="0" cy="768777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2" name="Straight Connector 2021">
            <a:extLst>
              <a:ext uri="{FF2B5EF4-FFF2-40B4-BE49-F238E27FC236}">
                <a16:creationId xmlns:a16="http://schemas.microsoft.com/office/drawing/2014/main" id="{5FA53BCC-5886-E408-C07C-1069AF8D1875}"/>
              </a:ext>
            </a:extLst>
          </xdr:cNvPr>
          <xdr:cNvCxnSpPr/>
        </xdr:nvCxnSpPr>
        <xdr:spPr>
          <a:xfrm>
            <a:off x="584841" y="113397236"/>
            <a:ext cx="71478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3" name="Straight Connector 2022">
            <a:extLst>
              <a:ext uri="{FF2B5EF4-FFF2-40B4-BE49-F238E27FC236}">
                <a16:creationId xmlns:a16="http://schemas.microsoft.com/office/drawing/2014/main" id="{A430DBFC-5002-47F2-860C-E16115EB094F}"/>
              </a:ext>
            </a:extLst>
          </xdr:cNvPr>
          <xdr:cNvCxnSpPr/>
        </xdr:nvCxnSpPr>
        <xdr:spPr>
          <a:xfrm flipH="1">
            <a:off x="946760" y="113360819"/>
            <a:ext cx="83651" cy="7614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4" name="Straight Connector 2023">
            <a:extLst>
              <a:ext uri="{FF2B5EF4-FFF2-40B4-BE49-F238E27FC236}">
                <a16:creationId xmlns:a16="http://schemas.microsoft.com/office/drawing/2014/main" id="{1361494E-C211-4059-804A-DA8E84948B9E}"/>
              </a:ext>
            </a:extLst>
          </xdr:cNvPr>
          <xdr:cNvCxnSpPr/>
        </xdr:nvCxnSpPr>
        <xdr:spPr>
          <a:xfrm flipH="1">
            <a:off x="946758" y="111371446"/>
            <a:ext cx="83651" cy="701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6" name="Straight Connector 2025">
            <a:extLst>
              <a:ext uri="{FF2B5EF4-FFF2-40B4-BE49-F238E27FC236}">
                <a16:creationId xmlns:a16="http://schemas.microsoft.com/office/drawing/2014/main" id="{F0022A4A-C53B-47CA-97B4-FD97982DAFE7}"/>
              </a:ext>
            </a:extLst>
          </xdr:cNvPr>
          <xdr:cNvCxnSpPr/>
        </xdr:nvCxnSpPr>
        <xdr:spPr>
          <a:xfrm>
            <a:off x="906017" y="114180093"/>
            <a:ext cx="39360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7" name="Straight Connector 2026">
            <a:extLst>
              <a:ext uri="{FF2B5EF4-FFF2-40B4-BE49-F238E27FC236}">
                <a16:creationId xmlns:a16="http://schemas.microsoft.com/office/drawing/2014/main" id="{AE279E44-D323-46B9-B744-10187A956F03}"/>
              </a:ext>
            </a:extLst>
          </xdr:cNvPr>
          <xdr:cNvCxnSpPr/>
        </xdr:nvCxnSpPr>
        <xdr:spPr>
          <a:xfrm flipH="1">
            <a:off x="946755" y="114140366"/>
            <a:ext cx="83651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8" name="Straight Connector 2027">
            <a:extLst>
              <a:ext uri="{FF2B5EF4-FFF2-40B4-BE49-F238E27FC236}">
                <a16:creationId xmlns:a16="http://schemas.microsoft.com/office/drawing/2014/main" id="{A09D4FBC-FCD2-43EB-B812-BBE70D8DDE2E}"/>
              </a:ext>
            </a:extLst>
          </xdr:cNvPr>
          <xdr:cNvCxnSpPr/>
        </xdr:nvCxnSpPr>
        <xdr:spPr>
          <a:xfrm>
            <a:off x="566737" y="114953663"/>
            <a:ext cx="7283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9" name="Straight Connector 2028">
            <a:extLst>
              <a:ext uri="{FF2B5EF4-FFF2-40B4-BE49-F238E27FC236}">
                <a16:creationId xmlns:a16="http://schemas.microsoft.com/office/drawing/2014/main" id="{93FD8738-9190-41AF-ADD2-5C4CCE6B920B}"/>
              </a:ext>
            </a:extLst>
          </xdr:cNvPr>
          <xdr:cNvCxnSpPr/>
        </xdr:nvCxnSpPr>
        <xdr:spPr>
          <a:xfrm flipH="1">
            <a:off x="942222" y="114913935"/>
            <a:ext cx="83651" cy="794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34" name="Straight Connector 2033">
            <a:extLst>
              <a:ext uri="{FF2B5EF4-FFF2-40B4-BE49-F238E27FC236}">
                <a16:creationId xmlns:a16="http://schemas.microsoft.com/office/drawing/2014/main" id="{9F82CD42-6ECB-CF19-86D7-2E9FB105E5BE}"/>
              </a:ext>
            </a:extLst>
          </xdr:cNvPr>
          <xdr:cNvCxnSpPr/>
        </xdr:nvCxnSpPr>
        <xdr:spPr>
          <a:xfrm>
            <a:off x="663966" y="113327070"/>
            <a:ext cx="0" cy="56924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35" name="Straight Connector 2034">
            <a:extLst>
              <a:ext uri="{FF2B5EF4-FFF2-40B4-BE49-F238E27FC236}">
                <a16:creationId xmlns:a16="http://schemas.microsoft.com/office/drawing/2014/main" id="{3A0F457D-E33F-4AE5-8C22-F6B21E91BBCF}"/>
              </a:ext>
            </a:extLst>
          </xdr:cNvPr>
          <xdr:cNvCxnSpPr/>
        </xdr:nvCxnSpPr>
        <xdr:spPr>
          <a:xfrm flipH="1">
            <a:off x="616526" y="113360819"/>
            <a:ext cx="83651" cy="7614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36" name="Straight Connector 2035">
            <a:extLst>
              <a:ext uri="{FF2B5EF4-FFF2-40B4-BE49-F238E27FC236}">
                <a16:creationId xmlns:a16="http://schemas.microsoft.com/office/drawing/2014/main" id="{E0F7F701-30B9-46E0-9A51-8BC55B096BA7}"/>
              </a:ext>
            </a:extLst>
          </xdr:cNvPr>
          <xdr:cNvCxnSpPr/>
        </xdr:nvCxnSpPr>
        <xdr:spPr>
          <a:xfrm flipH="1">
            <a:off x="611989" y="114913935"/>
            <a:ext cx="83651" cy="794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41" name="Straight Connector 2040">
            <a:extLst>
              <a:ext uri="{FF2B5EF4-FFF2-40B4-BE49-F238E27FC236}">
                <a16:creationId xmlns:a16="http://schemas.microsoft.com/office/drawing/2014/main" id="{B31EBCC6-8949-473C-9271-48E5B4BD0CC0}"/>
              </a:ext>
            </a:extLst>
          </xdr:cNvPr>
          <xdr:cNvCxnSpPr/>
        </xdr:nvCxnSpPr>
        <xdr:spPr>
          <a:xfrm>
            <a:off x="566724" y="118944367"/>
            <a:ext cx="7283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42" name="Straight Connector 2041">
            <a:extLst>
              <a:ext uri="{FF2B5EF4-FFF2-40B4-BE49-F238E27FC236}">
                <a16:creationId xmlns:a16="http://schemas.microsoft.com/office/drawing/2014/main" id="{DBBBCABE-1C80-4228-BAD3-3702250C208A}"/>
              </a:ext>
            </a:extLst>
          </xdr:cNvPr>
          <xdr:cNvCxnSpPr/>
        </xdr:nvCxnSpPr>
        <xdr:spPr>
          <a:xfrm flipH="1">
            <a:off x="611975" y="118904639"/>
            <a:ext cx="83651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45" name="Straight Connector 2044">
            <a:extLst>
              <a:ext uri="{FF2B5EF4-FFF2-40B4-BE49-F238E27FC236}">
                <a16:creationId xmlns:a16="http://schemas.microsoft.com/office/drawing/2014/main" id="{80D710C9-7A61-45EC-888A-EC7BA218E485}"/>
              </a:ext>
            </a:extLst>
          </xdr:cNvPr>
          <xdr:cNvCxnSpPr/>
        </xdr:nvCxnSpPr>
        <xdr:spPr>
          <a:xfrm flipH="1">
            <a:off x="946739" y="118904638"/>
            <a:ext cx="83651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46" name="Straight Connector 2045">
            <a:extLst>
              <a:ext uri="{FF2B5EF4-FFF2-40B4-BE49-F238E27FC236}">
                <a16:creationId xmlns:a16="http://schemas.microsoft.com/office/drawing/2014/main" id="{6E131363-EB63-48E6-8302-9742E9A26BF2}"/>
              </a:ext>
            </a:extLst>
          </xdr:cNvPr>
          <xdr:cNvCxnSpPr/>
        </xdr:nvCxnSpPr>
        <xdr:spPr>
          <a:xfrm>
            <a:off x="1414952" y="118944371"/>
            <a:ext cx="128474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48" name="Straight Connector 2047">
            <a:extLst>
              <a:ext uri="{FF2B5EF4-FFF2-40B4-BE49-F238E27FC236}">
                <a16:creationId xmlns:a16="http://schemas.microsoft.com/office/drawing/2014/main" id="{751C9272-038F-4536-B0D7-DA9CC8E8212D}"/>
              </a:ext>
            </a:extLst>
          </xdr:cNvPr>
          <xdr:cNvCxnSpPr/>
        </xdr:nvCxnSpPr>
        <xdr:spPr>
          <a:xfrm>
            <a:off x="901471" y="117612693"/>
            <a:ext cx="36647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49" name="Straight Connector 2048">
            <a:extLst>
              <a:ext uri="{FF2B5EF4-FFF2-40B4-BE49-F238E27FC236}">
                <a16:creationId xmlns:a16="http://schemas.microsoft.com/office/drawing/2014/main" id="{0ADC618B-2BDF-499C-907D-B7787225A33D}"/>
              </a:ext>
            </a:extLst>
          </xdr:cNvPr>
          <xdr:cNvCxnSpPr/>
        </xdr:nvCxnSpPr>
        <xdr:spPr>
          <a:xfrm flipH="1">
            <a:off x="946723" y="117572965"/>
            <a:ext cx="83651" cy="794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0" name="Straight Connector 2049">
            <a:extLst>
              <a:ext uri="{FF2B5EF4-FFF2-40B4-BE49-F238E27FC236}">
                <a16:creationId xmlns:a16="http://schemas.microsoft.com/office/drawing/2014/main" id="{B945B953-D707-4146-B0BB-D8CF04B651B8}"/>
              </a:ext>
            </a:extLst>
          </xdr:cNvPr>
          <xdr:cNvCxnSpPr/>
        </xdr:nvCxnSpPr>
        <xdr:spPr>
          <a:xfrm>
            <a:off x="1396854" y="117612697"/>
            <a:ext cx="128926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4" name="Straight Connector 2053">
            <a:extLst>
              <a:ext uri="{FF2B5EF4-FFF2-40B4-BE49-F238E27FC236}">
                <a16:creationId xmlns:a16="http://schemas.microsoft.com/office/drawing/2014/main" id="{141B6F2A-747B-4E4C-92DB-18836D4DDCB7}"/>
              </a:ext>
            </a:extLst>
          </xdr:cNvPr>
          <xdr:cNvCxnSpPr/>
        </xdr:nvCxnSpPr>
        <xdr:spPr>
          <a:xfrm>
            <a:off x="2815028" y="117612698"/>
            <a:ext cx="121919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6" name="Straight Connector 2055">
            <a:extLst>
              <a:ext uri="{FF2B5EF4-FFF2-40B4-BE49-F238E27FC236}">
                <a16:creationId xmlns:a16="http://schemas.microsoft.com/office/drawing/2014/main" id="{D6FA32CD-118C-4A0B-8573-19707545B5A9}"/>
              </a:ext>
            </a:extLst>
          </xdr:cNvPr>
          <xdr:cNvCxnSpPr/>
        </xdr:nvCxnSpPr>
        <xdr:spPr>
          <a:xfrm>
            <a:off x="901466" y="116290305"/>
            <a:ext cx="36647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7" name="Straight Connector 2056">
            <a:extLst>
              <a:ext uri="{FF2B5EF4-FFF2-40B4-BE49-F238E27FC236}">
                <a16:creationId xmlns:a16="http://schemas.microsoft.com/office/drawing/2014/main" id="{68DDC2B8-3B37-4BDE-AD21-AD6BE97B7E66}"/>
              </a:ext>
            </a:extLst>
          </xdr:cNvPr>
          <xdr:cNvCxnSpPr/>
        </xdr:nvCxnSpPr>
        <xdr:spPr>
          <a:xfrm flipH="1">
            <a:off x="946717" y="116250577"/>
            <a:ext cx="83651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8" name="Straight Connector 2057">
            <a:extLst>
              <a:ext uri="{FF2B5EF4-FFF2-40B4-BE49-F238E27FC236}">
                <a16:creationId xmlns:a16="http://schemas.microsoft.com/office/drawing/2014/main" id="{7D595DB0-4876-40FF-8DBF-54CF8093FCBD}"/>
              </a:ext>
            </a:extLst>
          </xdr:cNvPr>
          <xdr:cNvCxnSpPr/>
        </xdr:nvCxnSpPr>
        <xdr:spPr>
          <a:xfrm>
            <a:off x="1396848" y="116290309"/>
            <a:ext cx="128926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9" name="Straight Connector 2058">
            <a:extLst>
              <a:ext uri="{FF2B5EF4-FFF2-40B4-BE49-F238E27FC236}">
                <a16:creationId xmlns:a16="http://schemas.microsoft.com/office/drawing/2014/main" id="{48E668DD-A2FB-421B-A42E-BDA9FE9B8A9C}"/>
              </a:ext>
            </a:extLst>
          </xdr:cNvPr>
          <xdr:cNvCxnSpPr/>
        </xdr:nvCxnSpPr>
        <xdr:spPr>
          <a:xfrm>
            <a:off x="2815023" y="116290310"/>
            <a:ext cx="121919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69" name="Straight Connector 2068">
            <a:extLst>
              <a:ext uri="{FF2B5EF4-FFF2-40B4-BE49-F238E27FC236}">
                <a16:creationId xmlns:a16="http://schemas.microsoft.com/office/drawing/2014/main" id="{266ED21A-837B-4153-97EF-A1A4BD5A0DF5}"/>
              </a:ext>
            </a:extLst>
          </xdr:cNvPr>
          <xdr:cNvCxnSpPr/>
        </xdr:nvCxnSpPr>
        <xdr:spPr>
          <a:xfrm>
            <a:off x="8272976" y="119009565"/>
            <a:ext cx="0" cy="43396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0" name="Straight Connector 2069">
            <a:extLst>
              <a:ext uri="{FF2B5EF4-FFF2-40B4-BE49-F238E27FC236}">
                <a16:creationId xmlns:a16="http://schemas.microsoft.com/office/drawing/2014/main" id="{EB4418FE-E86B-4003-A8AC-A2EE0B34B514}"/>
              </a:ext>
            </a:extLst>
          </xdr:cNvPr>
          <xdr:cNvCxnSpPr/>
        </xdr:nvCxnSpPr>
        <xdr:spPr>
          <a:xfrm flipH="1">
            <a:off x="8225534" y="119333638"/>
            <a:ext cx="83650" cy="701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3" name="Straight Connector 2072">
            <a:extLst>
              <a:ext uri="{FF2B5EF4-FFF2-40B4-BE49-F238E27FC236}">
                <a16:creationId xmlns:a16="http://schemas.microsoft.com/office/drawing/2014/main" id="{5EB4DBD0-2199-4860-8382-65DA9911B4B3}"/>
              </a:ext>
            </a:extLst>
          </xdr:cNvPr>
          <xdr:cNvCxnSpPr/>
        </xdr:nvCxnSpPr>
        <xdr:spPr>
          <a:xfrm>
            <a:off x="8272975" y="117693798"/>
            <a:ext cx="0" cy="117111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5" name="Straight Connector 2074">
            <a:extLst>
              <a:ext uri="{FF2B5EF4-FFF2-40B4-BE49-F238E27FC236}">
                <a16:creationId xmlns:a16="http://schemas.microsoft.com/office/drawing/2014/main" id="{6136628C-F99E-49B7-91E0-4F54EE591403}"/>
              </a:ext>
            </a:extLst>
          </xdr:cNvPr>
          <xdr:cNvCxnSpPr/>
        </xdr:nvCxnSpPr>
        <xdr:spPr>
          <a:xfrm>
            <a:off x="8272975" y="115247935"/>
            <a:ext cx="0" cy="226975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7" name="Straight Connector 2076">
            <a:extLst>
              <a:ext uri="{FF2B5EF4-FFF2-40B4-BE49-F238E27FC236}">
                <a16:creationId xmlns:a16="http://schemas.microsoft.com/office/drawing/2014/main" id="{F63AF3BF-82D5-4BB7-9554-916ADBD0129C}"/>
              </a:ext>
            </a:extLst>
          </xdr:cNvPr>
          <xdr:cNvCxnSpPr/>
        </xdr:nvCxnSpPr>
        <xdr:spPr>
          <a:xfrm>
            <a:off x="8272975" y="113926191"/>
            <a:ext cx="0" cy="117709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0" name="Straight Connector 2079">
            <a:extLst>
              <a:ext uri="{FF2B5EF4-FFF2-40B4-BE49-F238E27FC236}">
                <a16:creationId xmlns:a16="http://schemas.microsoft.com/office/drawing/2014/main" id="{DA522F72-6E99-4ABC-9108-4802A0F6E57E}"/>
              </a:ext>
            </a:extLst>
          </xdr:cNvPr>
          <xdr:cNvCxnSpPr/>
        </xdr:nvCxnSpPr>
        <xdr:spPr>
          <a:xfrm>
            <a:off x="8272975" y="113217178"/>
            <a:ext cx="0" cy="57925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4" name="Straight Connector 2083">
            <a:extLst>
              <a:ext uri="{FF2B5EF4-FFF2-40B4-BE49-F238E27FC236}">
                <a16:creationId xmlns:a16="http://schemas.microsoft.com/office/drawing/2014/main" id="{904554C7-7E83-4A15-B541-88CEC4A4D1B6}"/>
              </a:ext>
            </a:extLst>
          </xdr:cNvPr>
          <xdr:cNvCxnSpPr/>
        </xdr:nvCxnSpPr>
        <xdr:spPr>
          <a:xfrm flipH="1">
            <a:off x="1295100" y="110673010"/>
            <a:ext cx="83650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5" name="Straight Connector 2084">
            <a:extLst>
              <a:ext uri="{FF2B5EF4-FFF2-40B4-BE49-F238E27FC236}">
                <a16:creationId xmlns:a16="http://schemas.microsoft.com/office/drawing/2014/main" id="{9ED58D8A-6E38-4E97-BA1D-0B66BD7E8475}"/>
              </a:ext>
            </a:extLst>
          </xdr:cNvPr>
          <xdr:cNvCxnSpPr/>
        </xdr:nvCxnSpPr>
        <xdr:spPr>
          <a:xfrm flipV="1">
            <a:off x="2150032" y="110897760"/>
            <a:ext cx="0" cy="46375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6" name="Straight Connector 2085">
            <a:extLst>
              <a:ext uri="{FF2B5EF4-FFF2-40B4-BE49-F238E27FC236}">
                <a16:creationId xmlns:a16="http://schemas.microsoft.com/office/drawing/2014/main" id="{0235BF67-68D1-40B9-973C-0BC5DD418F15}"/>
              </a:ext>
            </a:extLst>
          </xdr:cNvPr>
          <xdr:cNvCxnSpPr/>
        </xdr:nvCxnSpPr>
        <xdr:spPr>
          <a:xfrm flipH="1">
            <a:off x="2102588" y="110947420"/>
            <a:ext cx="83650" cy="701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9" name="Straight Connector 2088">
            <a:extLst>
              <a:ext uri="{FF2B5EF4-FFF2-40B4-BE49-F238E27FC236}">
                <a16:creationId xmlns:a16="http://schemas.microsoft.com/office/drawing/2014/main" id="{CE1E6EFB-712F-49C2-B16D-054D81E2DD01}"/>
              </a:ext>
            </a:extLst>
          </xdr:cNvPr>
          <xdr:cNvCxnSpPr/>
        </xdr:nvCxnSpPr>
        <xdr:spPr>
          <a:xfrm flipV="1">
            <a:off x="2150033" y="111466441"/>
            <a:ext cx="0" cy="188545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2" name="Straight Connector 2091">
            <a:extLst>
              <a:ext uri="{FF2B5EF4-FFF2-40B4-BE49-F238E27FC236}">
                <a16:creationId xmlns:a16="http://schemas.microsoft.com/office/drawing/2014/main" id="{F1C19B96-0C9D-11CD-1E7B-72E87C74C7A7}"/>
              </a:ext>
            </a:extLst>
          </xdr:cNvPr>
          <xdr:cNvCxnSpPr/>
        </xdr:nvCxnSpPr>
        <xdr:spPr>
          <a:xfrm>
            <a:off x="2150029" y="113461792"/>
            <a:ext cx="0" cy="643813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6" name="Straight Connector 2095">
            <a:extLst>
              <a:ext uri="{FF2B5EF4-FFF2-40B4-BE49-F238E27FC236}">
                <a16:creationId xmlns:a16="http://schemas.microsoft.com/office/drawing/2014/main" id="{7A40CD23-6684-895B-60A9-12A6CF86B28B}"/>
              </a:ext>
            </a:extLst>
          </xdr:cNvPr>
          <xdr:cNvCxnSpPr/>
        </xdr:nvCxnSpPr>
        <xdr:spPr>
          <a:xfrm flipV="1">
            <a:off x="4970609" y="112020506"/>
            <a:ext cx="1719079" cy="164616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9" name="Straight Connector 2098">
            <a:extLst>
              <a:ext uri="{FF2B5EF4-FFF2-40B4-BE49-F238E27FC236}">
                <a16:creationId xmlns:a16="http://schemas.microsoft.com/office/drawing/2014/main" id="{26BA89D3-C798-CC80-0EA2-DAE32B77E1E0}"/>
              </a:ext>
            </a:extLst>
          </xdr:cNvPr>
          <xdr:cNvCxnSpPr/>
        </xdr:nvCxnSpPr>
        <xdr:spPr>
          <a:xfrm flipH="1" flipV="1">
            <a:off x="6574356" y="112010292"/>
            <a:ext cx="271400" cy="254546"/>
          </a:xfrm>
          <a:prstGeom prst="line">
            <a:avLst/>
          </a:prstGeom>
          <a:ln w="63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5" name="Straight Connector 2104">
            <a:extLst>
              <a:ext uri="{FF2B5EF4-FFF2-40B4-BE49-F238E27FC236}">
                <a16:creationId xmlns:a16="http://schemas.microsoft.com/office/drawing/2014/main" id="{8DB2A20E-9671-D5A9-DBF4-C7B9EBF7D605}"/>
              </a:ext>
            </a:extLst>
          </xdr:cNvPr>
          <xdr:cNvCxnSpPr/>
        </xdr:nvCxnSpPr>
        <xdr:spPr>
          <a:xfrm>
            <a:off x="6644428" y="112010293"/>
            <a:ext cx="0" cy="11982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6" name="Straight Connector 2105">
            <a:extLst>
              <a:ext uri="{FF2B5EF4-FFF2-40B4-BE49-F238E27FC236}">
                <a16:creationId xmlns:a16="http://schemas.microsoft.com/office/drawing/2014/main" id="{13EB439B-6DAA-46DF-B839-5CF8F5C4C4F0}"/>
              </a:ext>
            </a:extLst>
          </xdr:cNvPr>
          <xdr:cNvCxnSpPr/>
        </xdr:nvCxnSpPr>
        <xdr:spPr>
          <a:xfrm>
            <a:off x="5024927" y="113556789"/>
            <a:ext cx="0" cy="11982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7" name="Straight Connector 2106">
            <a:extLst>
              <a:ext uri="{FF2B5EF4-FFF2-40B4-BE49-F238E27FC236}">
                <a16:creationId xmlns:a16="http://schemas.microsoft.com/office/drawing/2014/main" id="{E3217F40-2D75-43E1-9029-5F8549BBD881}"/>
              </a:ext>
            </a:extLst>
          </xdr:cNvPr>
          <xdr:cNvCxnSpPr/>
        </xdr:nvCxnSpPr>
        <xdr:spPr>
          <a:xfrm flipV="1">
            <a:off x="3829656" y="114904285"/>
            <a:ext cx="1249584" cy="120660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8" name="Straight Connector 2107">
            <a:extLst>
              <a:ext uri="{FF2B5EF4-FFF2-40B4-BE49-F238E27FC236}">
                <a16:creationId xmlns:a16="http://schemas.microsoft.com/office/drawing/2014/main" id="{5B876174-A704-4072-87E9-198931FB0AE9}"/>
              </a:ext>
            </a:extLst>
          </xdr:cNvPr>
          <xdr:cNvCxnSpPr/>
        </xdr:nvCxnSpPr>
        <xdr:spPr>
          <a:xfrm flipH="1" flipV="1">
            <a:off x="4975143" y="114897382"/>
            <a:ext cx="260165" cy="260523"/>
          </a:xfrm>
          <a:prstGeom prst="line">
            <a:avLst/>
          </a:prstGeom>
          <a:ln w="63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9" name="Straight Connector 2108">
            <a:extLst>
              <a:ext uri="{FF2B5EF4-FFF2-40B4-BE49-F238E27FC236}">
                <a16:creationId xmlns:a16="http://schemas.microsoft.com/office/drawing/2014/main" id="{30B3DD10-2535-4359-A231-D6A37F5B8087}"/>
              </a:ext>
            </a:extLst>
          </xdr:cNvPr>
          <xdr:cNvCxnSpPr/>
        </xdr:nvCxnSpPr>
        <xdr:spPr>
          <a:xfrm>
            <a:off x="5033980" y="114900048"/>
            <a:ext cx="0" cy="1231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10" name="Straight Connector 2109">
            <a:extLst>
              <a:ext uri="{FF2B5EF4-FFF2-40B4-BE49-F238E27FC236}">
                <a16:creationId xmlns:a16="http://schemas.microsoft.com/office/drawing/2014/main" id="{2292450E-E51D-4011-81C5-4985B85C83A3}"/>
              </a:ext>
            </a:extLst>
          </xdr:cNvPr>
          <xdr:cNvCxnSpPr/>
        </xdr:nvCxnSpPr>
        <xdr:spPr>
          <a:xfrm>
            <a:off x="3882679" y="116005964"/>
            <a:ext cx="0" cy="11982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11" name="Straight Connector 2110">
            <a:extLst>
              <a:ext uri="{FF2B5EF4-FFF2-40B4-BE49-F238E27FC236}">
                <a16:creationId xmlns:a16="http://schemas.microsoft.com/office/drawing/2014/main" id="{DC4FF95D-4FA1-4FF6-BAE2-D4A20D31E101}"/>
              </a:ext>
            </a:extLst>
          </xdr:cNvPr>
          <xdr:cNvCxnSpPr/>
        </xdr:nvCxnSpPr>
        <xdr:spPr>
          <a:xfrm flipH="1" flipV="1">
            <a:off x="3819316" y="116000995"/>
            <a:ext cx="260165" cy="254546"/>
          </a:xfrm>
          <a:prstGeom prst="line">
            <a:avLst/>
          </a:prstGeom>
          <a:ln w="63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113" name="Group 2112">
            <a:extLst>
              <a:ext uri="{FF2B5EF4-FFF2-40B4-BE49-F238E27FC236}">
                <a16:creationId xmlns:a16="http://schemas.microsoft.com/office/drawing/2014/main" id="{1B08B66E-BDE4-4234-A355-737C3CDC2EF6}"/>
              </a:ext>
            </a:extLst>
          </xdr:cNvPr>
          <xdr:cNvGrpSpPr/>
        </xdr:nvGrpSpPr>
        <xdr:grpSpPr>
          <a:xfrm>
            <a:off x="5203624" y="115179424"/>
            <a:ext cx="325711" cy="278363"/>
            <a:chOff x="4819650" y="10625138"/>
            <a:chExt cx="319088" cy="290512"/>
          </a:xfrm>
        </xdr:grpSpPr>
        <xdr:sp macro="" textlink="">
          <xdr:nvSpPr>
            <xdr:cNvPr id="2114" name="Oval 2113">
              <a:extLst>
                <a:ext uri="{FF2B5EF4-FFF2-40B4-BE49-F238E27FC236}">
                  <a16:creationId xmlns:a16="http://schemas.microsoft.com/office/drawing/2014/main" id="{5000F20F-98B3-F838-4C48-051403B43FA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15" name="Straight Connector 2114">
              <a:extLst>
                <a:ext uri="{FF2B5EF4-FFF2-40B4-BE49-F238E27FC236}">
                  <a16:creationId xmlns:a16="http://schemas.microsoft.com/office/drawing/2014/main" id="{A6B3D048-1238-7A50-1932-1AA2AC983FC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16" name="Straight Connector 2115">
              <a:extLst>
                <a:ext uri="{FF2B5EF4-FFF2-40B4-BE49-F238E27FC236}">
                  <a16:creationId xmlns:a16="http://schemas.microsoft.com/office/drawing/2014/main" id="{43D4015B-384C-6568-C54A-8D9DC021FE31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17" name="Group 2116">
            <a:extLst>
              <a:ext uri="{FF2B5EF4-FFF2-40B4-BE49-F238E27FC236}">
                <a16:creationId xmlns:a16="http://schemas.microsoft.com/office/drawing/2014/main" id="{AB61F425-1A85-483A-B887-8B04BBB2430F}"/>
              </a:ext>
            </a:extLst>
          </xdr:cNvPr>
          <xdr:cNvGrpSpPr/>
        </xdr:nvGrpSpPr>
        <xdr:grpSpPr>
          <a:xfrm>
            <a:off x="2294860" y="115113213"/>
            <a:ext cx="325712" cy="284340"/>
            <a:chOff x="4819650" y="10625138"/>
            <a:chExt cx="319088" cy="290512"/>
          </a:xfrm>
        </xdr:grpSpPr>
        <xdr:sp macro="" textlink="">
          <xdr:nvSpPr>
            <xdr:cNvPr id="2118" name="Oval 2117">
              <a:extLst>
                <a:ext uri="{FF2B5EF4-FFF2-40B4-BE49-F238E27FC236}">
                  <a16:creationId xmlns:a16="http://schemas.microsoft.com/office/drawing/2014/main" id="{424B1E2E-0D8E-8147-7F24-3108DE60BA1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19" name="Straight Connector 2118">
              <a:extLst>
                <a:ext uri="{FF2B5EF4-FFF2-40B4-BE49-F238E27FC236}">
                  <a16:creationId xmlns:a16="http://schemas.microsoft.com/office/drawing/2014/main" id="{90CFFC17-8928-56B3-212B-393D327BF41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0" name="Straight Connector 2119">
              <a:extLst>
                <a:ext uri="{FF2B5EF4-FFF2-40B4-BE49-F238E27FC236}">
                  <a16:creationId xmlns:a16="http://schemas.microsoft.com/office/drawing/2014/main" id="{E4737340-1B92-3A80-B704-C386DAFD850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21" name="Group 2120">
            <a:extLst>
              <a:ext uri="{FF2B5EF4-FFF2-40B4-BE49-F238E27FC236}">
                <a16:creationId xmlns:a16="http://schemas.microsoft.com/office/drawing/2014/main" id="{9B993109-C660-40D5-9687-F37BEBBC4BF5}"/>
              </a:ext>
            </a:extLst>
          </xdr:cNvPr>
          <xdr:cNvGrpSpPr/>
        </xdr:nvGrpSpPr>
        <xdr:grpSpPr>
          <a:xfrm>
            <a:off x="1102825" y="115043692"/>
            <a:ext cx="325711" cy="284340"/>
            <a:chOff x="4819650" y="10625138"/>
            <a:chExt cx="319088" cy="290512"/>
          </a:xfrm>
        </xdr:grpSpPr>
        <xdr:sp macro="" textlink="">
          <xdr:nvSpPr>
            <xdr:cNvPr id="2122" name="Oval 2121">
              <a:extLst>
                <a:ext uri="{FF2B5EF4-FFF2-40B4-BE49-F238E27FC236}">
                  <a16:creationId xmlns:a16="http://schemas.microsoft.com/office/drawing/2014/main" id="{7CA57262-5CCD-FFE4-B715-3B663CEB490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23" name="Straight Connector 2122">
              <a:extLst>
                <a:ext uri="{FF2B5EF4-FFF2-40B4-BE49-F238E27FC236}">
                  <a16:creationId xmlns:a16="http://schemas.microsoft.com/office/drawing/2014/main" id="{D73C4C85-F4B2-4682-906D-961219EE2B7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4" name="Straight Connector 2123">
              <a:extLst>
                <a:ext uri="{FF2B5EF4-FFF2-40B4-BE49-F238E27FC236}">
                  <a16:creationId xmlns:a16="http://schemas.microsoft.com/office/drawing/2014/main" id="{C7239A86-7041-F1B6-45C6-555BB380FA3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25" name="Group 2124">
            <a:extLst>
              <a:ext uri="{FF2B5EF4-FFF2-40B4-BE49-F238E27FC236}">
                <a16:creationId xmlns:a16="http://schemas.microsoft.com/office/drawing/2014/main" id="{381FABB6-3459-4C44-BAEF-CABB9A8E2FE6}"/>
              </a:ext>
            </a:extLst>
          </xdr:cNvPr>
          <xdr:cNvGrpSpPr/>
        </xdr:nvGrpSpPr>
        <xdr:grpSpPr>
          <a:xfrm>
            <a:off x="1012306" y="113157588"/>
            <a:ext cx="325711" cy="284340"/>
            <a:chOff x="4819650" y="10625138"/>
            <a:chExt cx="319088" cy="290512"/>
          </a:xfrm>
        </xdr:grpSpPr>
        <xdr:sp macro="" textlink="">
          <xdr:nvSpPr>
            <xdr:cNvPr id="2126" name="Oval 2125">
              <a:extLst>
                <a:ext uri="{FF2B5EF4-FFF2-40B4-BE49-F238E27FC236}">
                  <a16:creationId xmlns:a16="http://schemas.microsoft.com/office/drawing/2014/main" id="{DAD6FD5B-C2F4-F3D4-25C4-9B79B91C03F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27" name="Straight Connector 2126">
              <a:extLst>
                <a:ext uri="{FF2B5EF4-FFF2-40B4-BE49-F238E27FC236}">
                  <a16:creationId xmlns:a16="http://schemas.microsoft.com/office/drawing/2014/main" id="{789E5E65-52BB-9C88-5175-C0BF573FA1F4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8" name="Straight Connector 2127">
              <a:extLst>
                <a:ext uri="{FF2B5EF4-FFF2-40B4-BE49-F238E27FC236}">
                  <a16:creationId xmlns:a16="http://schemas.microsoft.com/office/drawing/2014/main" id="{01AB8A78-3C95-B6B5-A959-32AC45B2B4B8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29" name="Group 2128">
            <a:extLst>
              <a:ext uri="{FF2B5EF4-FFF2-40B4-BE49-F238E27FC236}">
                <a16:creationId xmlns:a16="http://schemas.microsoft.com/office/drawing/2014/main" id="{3755355B-5F4D-4EE3-B1F3-A3C7B5398836}"/>
              </a:ext>
            </a:extLst>
          </xdr:cNvPr>
          <xdr:cNvGrpSpPr/>
        </xdr:nvGrpSpPr>
        <xdr:grpSpPr>
          <a:xfrm>
            <a:off x="2222444" y="113084112"/>
            <a:ext cx="325712" cy="278363"/>
            <a:chOff x="4819650" y="10625138"/>
            <a:chExt cx="319088" cy="290512"/>
          </a:xfrm>
        </xdr:grpSpPr>
        <xdr:sp macro="" textlink="">
          <xdr:nvSpPr>
            <xdr:cNvPr id="2130" name="Oval 2129">
              <a:extLst>
                <a:ext uri="{FF2B5EF4-FFF2-40B4-BE49-F238E27FC236}">
                  <a16:creationId xmlns:a16="http://schemas.microsoft.com/office/drawing/2014/main" id="{A9205AFB-88A4-14D8-A238-14686B82287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31" name="Straight Connector 2130">
              <a:extLst>
                <a:ext uri="{FF2B5EF4-FFF2-40B4-BE49-F238E27FC236}">
                  <a16:creationId xmlns:a16="http://schemas.microsoft.com/office/drawing/2014/main" id="{56891D02-207F-403A-F486-10348990CC11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32" name="Straight Connector 2131">
              <a:extLst>
                <a:ext uri="{FF2B5EF4-FFF2-40B4-BE49-F238E27FC236}">
                  <a16:creationId xmlns:a16="http://schemas.microsoft.com/office/drawing/2014/main" id="{59AE6ABC-E8A2-794C-22C0-BCEE18F1F50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33" name="Group 2132">
            <a:extLst>
              <a:ext uri="{FF2B5EF4-FFF2-40B4-BE49-F238E27FC236}">
                <a16:creationId xmlns:a16="http://schemas.microsoft.com/office/drawing/2014/main" id="{FD28E00B-7D0B-4F8C-BB1B-BCE014F0BA48}"/>
              </a:ext>
            </a:extLst>
          </xdr:cNvPr>
          <xdr:cNvGrpSpPr/>
        </xdr:nvGrpSpPr>
        <xdr:grpSpPr>
          <a:xfrm>
            <a:off x="2315147" y="111172168"/>
            <a:ext cx="314476" cy="284340"/>
            <a:chOff x="4819650" y="10625138"/>
            <a:chExt cx="319088" cy="290512"/>
          </a:xfrm>
        </xdr:grpSpPr>
        <xdr:sp macro="" textlink="">
          <xdr:nvSpPr>
            <xdr:cNvPr id="2134" name="Oval 2133">
              <a:extLst>
                <a:ext uri="{FF2B5EF4-FFF2-40B4-BE49-F238E27FC236}">
                  <a16:creationId xmlns:a16="http://schemas.microsoft.com/office/drawing/2014/main" id="{C21385E8-00D1-8163-21D4-4E95FDF3368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35" name="Straight Connector 2134">
              <a:extLst>
                <a:ext uri="{FF2B5EF4-FFF2-40B4-BE49-F238E27FC236}">
                  <a16:creationId xmlns:a16="http://schemas.microsoft.com/office/drawing/2014/main" id="{27778938-6F48-F45D-FED7-D765F9472DE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36" name="Straight Connector 2135">
              <a:extLst>
                <a:ext uri="{FF2B5EF4-FFF2-40B4-BE49-F238E27FC236}">
                  <a16:creationId xmlns:a16="http://schemas.microsoft.com/office/drawing/2014/main" id="{9D36150A-D3CC-D059-910F-0B0481F2B6C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37" name="Group 2136">
            <a:extLst>
              <a:ext uri="{FF2B5EF4-FFF2-40B4-BE49-F238E27FC236}">
                <a16:creationId xmlns:a16="http://schemas.microsoft.com/office/drawing/2014/main" id="{F2A46C84-E731-444E-8236-21907BCAC13E}"/>
              </a:ext>
            </a:extLst>
          </xdr:cNvPr>
          <xdr:cNvGrpSpPr/>
        </xdr:nvGrpSpPr>
        <xdr:grpSpPr>
          <a:xfrm>
            <a:off x="8277506" y="111192031"/>
            <a:ext cx="325712" cy="284340"/>
            <a:chOff x="4819650" y="10625138"/>
            <a:chExt cx="319088" cy="290512"/>
          </a:xfrm>
        </xdr:grpSpPr>
        <xdr:sp macro="" textlink="">
          <xdr:nvSpPr>
            <xdr:cNvPr id="2138" name="Oval 2137">
              <a:extLst>
                <a:ext uri="{FF2B5EF4-FFF2-40B4-BE49-F238E27FC236}">
                  <a16:creationId xmlns:a16="http://schemas.microsoft.com/office/drawing/2014/main" id="{3298BB2A-AE89-7FC9-D3B2-A22104B0EC0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39" name="Straight Connector 2138">
              <a:extLst>
                <a:ext uri="{FF2B5EF4-FFF2-40B4-BE49-F238E27FC236}">
                  <a16:creationId xmlns:a16="http://schemas.microsoft.com/office/drawing/2014/main" id="{87703FDB-7C07-D175-E4BC-36921CAD35D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40" name="Straight Connector 2139">
              <a:extLst>
                <a:ext uri="{FF2B5EF4-FFF2-40B4-BE49-F238E27FC236}">
                  <a16:creationId xmlns:a16="http://schemas.microsoft.com/office/drawing/2014/main" id="{F5D61719-DC27-CEF3-02BE-F085CA06932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41" name="Group 2140">
            <a:extLst>
              <a:ext uri="{FF2B5EF4-FFF2-40B4-BE49-F238E27FC236}">
                <a16:creationId xmlns:a16="http://schemas.microsoft.com/office/drawing/2014/main" id="{5A773E26-7979-4C7D-A57C-5D3F6480B9CC}"/>
              </a:ext>
            </a:extLst>
          </xdr:cNvPr>
          <xdr:cNvGrpSpPr/>
        </xdr:nvGrpSpPr>
        <xdr:grpSpPr>
          <a:xfrm>
            <a:off x="7791203" y="113277412"/>
            <a:ext cx="325712" cy="284340"/>
            <a:chOff x="4819650" y="10625138"/>
            <a:chExt cx="319088" cy="290512"/>
          </a:xfrm>
        </xdr:grpSpPr>
        <xdr:sp macro="" textlink="">
          <xdr:nvSpPr>
            <xdr:cNvPr id="2142" name="Oval 2141">
              <a:extLst>
                <a:ext uri="{FF2B5EF4-FFF2-40B4-BE49-F238E27FC236}">
                  <a16:creationId xmlns:a16="http://schemas.microsoft.com/office/drawing/2014/main" id="{0254FB8B-F053-E1E7-2335-BC17EBBE7DD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43" name="Straight Connector 2142">
              <a:extLst>
                <a:ext uri="{FF2B5EF4-FFF2-40B4-BE49-F238E27FC236}">
                  <a16:creationId xmlns:a16="http://schemas.microsoft.com/office/drawing/2014/main" id="{7B51F45C-2659-FFB2-E9FC-94FC4CF7F4A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44" name="Straight Connector 2143">
              <a:extLst>
                <a:ext uri="{FF2B5EF4-FFF2-40B4-BE49-F238E27FC236}">
                  <a16:creationId xmlns:a16="http://schemas.microsoft.com/office/drawing/2014/main" id="{DB326516-5075-18E5-EBF9-B92E74BC9F1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45" name="Group 2144">
            <a:extLst>
              <a:ext uri="{FF2B5EF4-FFF2-40B4-BE49-F238E27FC236}">
                <a16:creationId xmlns:a16="http://schemas.microsoft.com/office/drawing/2014/main" id="{33C88562-A5EB-4305-B6BE-C84229483ADD}"/>
              </a:ext>
            </a:extLst>
          </xdr:cNvPr>
          <xdr:cNvGrpSpPr/>
        </xdr:nvGrpSpPr>
        <xdr:grpSpPr>
          <a:xfrm>
            <a:off x="4065901" y="116320742"/>
            <a:ext cx="325711" cy="284340"/>
            <a:chOff x="4819650" y="10625138"/>
            <a:chExt cx="319088" cy="290512"/>
          </a:xfrm>
        </xdr:grpSpPr>
        <xdr:sp macro="" textlink="">
          <xdr:nvSpPr>
            <xdr:cNvPr id="2146" name="Oval 2145">
              <a:extLst>
                <a:ext uri="{FF2B5EF4-FFF2-40B4-BE49-F238E27FC236}">
                  <a16:creationId xmlns:a16="http://schemas.microsoft.com/office/drawing/2014/main" id="{910DED5F-2065-841F-56F8-08B0A7B6526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47" name="Straight Connector 2146">
              <a:extLst>
                <a:ext uri="{FF2B5EF4-FFF2-40B4-BE49-F238E27FC236}">
                  <a16:creationId xmlns:a16="http://schemas.microsoft.com/office/drawing/2014/main" id="{A176F02E-A408-E68B-78A3-269104706F6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48" name="Straight Connector 2147">
              <a:extLst>
                <a:ext uri="{FF2B5EF4-FFF2-40B4-BE49-F238E27FC236}">
                  <a16:creationId xmlns:a16="http://schemas.microsoft.com/office/drawing/2014/main" id="{10080C62-008E-4039-7CE6-9F0EA4E1479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49" name="Group 2148">
            <a:extLst>
              <a:ext uri="{FF2B5EF4-FFF2-40B4-BE49-F238E27FC236}">
                <a16:creationId xmlns:a16="http://schemas.microsoft.com/office/drawing/2014/main" id="{7E303F7E-1A43-4F04-BD83-33B60CABDB52}"/>
              </a:ext>
            </a:extLst>
          </xdr:cNvPr>
          <xdr:cNvGrpSpPr/>
        </xdr:nvGrpSpPr>
        <xdr:grpSpPr>
          <a:xfrm>
            <a:off x="7734709" y="117737480"/>
            <a:ext cx="325711" cy="284340"/>
            <a:chOff x="4819650" y="10625138"/>
            <a:chExt cx="319088" cy="290512"/>
          </a:xfrm>
        </xdr:grpSpPr>
        <xdr:sp macro="" textlink="">
          <xdr:nvSpPr>
            <xdr:cNvPr id="2150" name="Oval 2149">
              <a:extLst>
                <a:ext uri="{FF2B5EF4-FFF2-40B4-BE49-F238E27FC236}">
                  <a16:creationId xmlns:a16="http://schemas.microsoft.com/office/drawing/2014/main" id="{1DB7C422-91A0-FF6F-D64E-41574257954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51" name="Straight Connector 2150">
              <a:extLst>
                <a:ext uri="{FF2B5EF4-FFF2-40B4-BE49-F238E27FC236}">
                  <a16:creationId xmlns:a16="http://schemas.microsoft.com/office/drawing/2014/main" id="{8AAF0731-DEAC-F9F3-8FF0-32F307375A2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52" name="Straight Connector 2151">
              <a:extLst>
                <a:ext uri="{FF2B5EF4-FFF2-40B4-BE49-F238E27FC236}">
                  <a16:creationId xmlns:a16="http://schemas.microsoft.com/office/drawing/2014/main" id="{21B0EB0E-9AA8-C7EB-8C2F-18A1DCF0FD6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53" name="Group 2152">
            <a:extLst>
              <a:ext uri="{FF2B5EF4-FFF2-40B4-BE49-F238E27FC236}">
                <a16:creationId xmlns:a16="http://schemas.microsoft.com/office/drawing/2014/main" id="{588B2BCF-4448-47AC-A869-CB1A009CD568}"/>
              </a:ext>
            </a:extLst>
          </xdr:cNvPr>
          <xdr:cNvGrpSpPr/>
        </xdr:nvGrpSpPr>
        <xdr:grpSpPr>
          <a:xfrm>
            <a:off x="5561016" y="117757344"/>
            <a:ext cx="325712" cy="284340"/>
            <a:chOff x="4819650" y="10625138"/>
            <a:chExt cx="319088" cy="290512"/>
          </a:xfrm>
        </xdr:grpSpPr>
        <xdr:sp macro="" textlink="">
          <xdr:nvSpPr>
            <xdr:cNvPr id="2154" name="Oval 2153">
              <a:extLst>
                <a:ext uri="{FF2B5EF4-FFF2-40B4-BE49-F238E27FC236}">
                  <a16:creationId xmlns:a16="http://schemas.microsoft.com/office/drawing/2014/main" id="{D5EE7D5D-B4D7-1CA1-3BDC-5D05E2497F5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55" name="Straight Connector 2154">
              <a:extLst>
                <a:ext uri="{FF2B5EF4-FFF2-40B4-BE49-F238E27FC236}">
                  <a16:creationId xmlns:a16="http://schemas.microsoft.com/office/drawing/2014/main" id="{99796CA3-3985-883D-598B-FBDFBF198F8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56" name="Straight Connector 2155">
              <a:extLst>
                <a:ext uri="{FF2B5EF4-FFF2-40B4-BE49-F238E27FC236}">
                  <a16:creationId xmlns:a16="http://schemas.microsoft.com/office/drawing/2014/main" id="{76BF5B73-F352-657A-CA78-9B0C2E9D5E75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57" name="Group 2156">
            <a:extLst>
              <a:ext uri="{FF2B5EF4-FFF2-40B4-BE49-F238E27FC236}">
                <a16:creationId xmlns:a16="http://schemas.microsoft.com/office/drawing/2014/main" id="{4FF51AAA-C04E-47EE-8D26-ED5B7927524C}"/>
              </a:ext>
            </a:extLst>
          </xdr:cNvPr>
          <xdr:cNvGrpSpPr/>
        </xdr:nvGrpSpPr>
        <xdr:grpSpPr>
          <a:xfrm>
            <a:off x="5461445" y="118954941"/>
            <a:ext cx="325712" cy="284340"/>
            <a:chOff x="4819650" y="10625138"/>
            <a:chExt cx="319088" cy="290512"/>
          </a:xfrm>
        </xdr:grpSpPr>
        <xdr:sp macro="" textlink="">
          <xdr:nvSpPr>
            <xdr:cNvPr id="2158" name="Oval 2157">
              <a:extLst>
                <a:ext uri="{FF2B5EF4-FFF2-40B4-BE49-F238E27FC236}">
                  <a16:creationId xmlns:a16="http://schemas.microsoft.com/office/drawing/2014/main" id="{14EEE0EA-86A7-354E-E5B0-9791AAE47BB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59" name="Straight Connector 2158">
              <a:extLst>
                <a:ext uri="{FF2B5EF4-FFF2-40B4-BE49-F238E27FC236}">
                  <a16:creationId xmlns:a16="http://schemas.microsoft.com/office/drawing/2014/main" id="{955E3DE0-398A-6C3A-C78C-88DB2C7C407D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60" name="Straight Connector 2159">
              <a:extLst>
                <a:ext uri="{FF2B5EF4-FFF2-40B4-BE49-F238E27FC236}">
                  <a16:creationId xmlns:a16="http://schemas.microsoft.com/office/drawing/2014/main" id="{B1D0C194-7B6F-DB0E-3793-2D6E6A24F8D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61" name="Group 2160">
            <a:extLst>
              <a:ext uri="{FF2B5EF4-FFF2-40B4-BE49-F238E27FC236}">
                <a16:creationId xmlns:a16="http://schemas.microsoft.com/office/drawing/2014/main" id="{6DB373E8-8612-4985-B930-10CFA70D1E34}"/>
              </a:ext>
            </a:extLst>
          </xdr:cNvPr>
          <xdr:cNvGrpSpPr/>
        </xdr:nvGrpSpPr>
        <xdr:grpSpPr>
          <a:xfrm>
            <a:off x="2414719" y="118974804"/>
            <a:ext cx="325711" cy="284340"/>
            <a:chOff x="4819650" y="10625138"/>
            <a:chExt cx="319088" cy="290512"/>
          </a:xfrm>
        </xdr:grpSpPr>
        <xdr:sp macro="" textlink="">
          <xdr:nvSpPr>
            <xdr:cNvPr id="2162" name="Oval 2161">
              <a:extLst>
                <a:ext uri="{FF2B5EF4-FFF2-40B4-BE49-F238E27FC236}">
                  <a16:creationId xmlns:a16="http://schemas.microsoft.com/office/drawing/2014/main" id="{99A4F706-B973-A600-1307-A06A37D67B2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63" name="Straight Connector 2162">
              <a:extLst>
                <a:ext uri="{FF2B5EF4-FFF2-40B4-BE49-F238E27FC236}">
                  <a16:creationId xmlns:a16="http://schemas.microsoft.com/office/drawing/2014/main" id="{3DD3BE80-9755-F179-CD86-7FF19740D5F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64" name="Straight Connector 2163">
              <a:extLst>
                <a:ext uri="{FF2B5EF4-FFF2-40B4-BE49-F238E27FC236}">
                  <a16:creationId xmlns:a16="http://schemas.microsoft.com/office/drawing/2014/main" id="{1F128549-5A1C-12AD-692F-55A7B852CBA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65" name="Group 2164">
            <a:extLst>
              <a:ext uri="{FF2B5EF4-FFF2-40B4-BE49-F238E27FC236}">
                <a16:creationId xmlns:a16="http://schemas.microsoft.com/office/drawing/2014/main" id="{4EC579B8-BECA-4995-82C5-D2E504248644}"/>
              </a:ext>
            </a:extLst>
          </xdr:cNvPr>
          <xdr:cNvGrpSpPr/>
        </xdr:nvGrpSpPr>
        <xdr:grpSpPr>
          <a:xfrm>
            <a:off x="4065901" y="117627587"/>
            <a:ext cx="325711" cy="284340"/>
            <a:chOff x="4819650" y="10625138"/>
            <a:chExt cx="319088" cy="290512"/>
          </a:xfrm>
        </xdr:grpSpPr>
        <xdr:sp macro="" textlink="">
          <xdr:nvSpPr>
            <xdr:cNvPr id="2166" name="Oval 2165">
              <a:extLst>
                <a:ext uri="{FF2B5EF4-FFF2-40B4-BE49-F238E27FC236}">
                  <a16:creationId xmlns:a16="http://schemas.microsoft.com/office/drawing/2014/main" id="{D04FDFA4-2430-E328-9220-14CE6610481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67" name="Straight Connector 2166">
              <a:extLst>
                <a:ext uri="{FF2B5EF4-FFF2-40B4-BE49-F238E27FC236}">
                  <a16:creationId xmlns:a16="http://schemas.microsoft.com/office/drawing/2014/main" id="{91787E10-E7B9-8E95-75F6-778856FE4F7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68" name="Straight Connector 2167">
              <a:extLst>
                <a:ext uri="{FF2B5EF4-FFF2-40B4-BE49-F238E27FC236}">
                  <a16:creationId xmlns:a16="http://schemas.microsoft.com/office/drawing/2014/main" id="{69E8325A-7111-627C-DD4D-D02063ECA73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69" name="Group 2168">
            <a:extLst>
              <a:ext uri="{FF2B5EF4-FFF2-40B4-BE49-F238E27FC236}">
                <a16:creationId xmlns:a16="http://schemas.microsoft.com/office/drawing/2014/main" id="{387D6871-7DFD-41C2-8B9E-5DDAED5AE525}"/>
              </a:ext>
            </a:extLst>
          </xdr:cNvPr>
          <xdr:cNvGrpSpPr/>
        </xdr:nvGrpSpPr>
        <xdr:grpSpPr>
          <a:xfrm>
            <a:off x="4762581" y="113875889"/>
            <a:ext cx="325711" cy="284340"/>
            <a:chOff x="4819650" y="10625138"/>
            <a:chExt cx="319088" cy="290512"/>
          </a:xfrm>
        </xdr:grpSpPr>
        <xdr:sp macro="" textlink="">
          <xdr:nvSpPr>
            <xdr:cNvPr id="2170" name="Oval 2169">
              <a:extLst>
                <a:ext uri="{FF2B5EF4-FFF2-40B4-BE49-F238E27FC236}">
                  <a16:creationId xmlns:a16="http://schemas.microsoft.com/office/drawing/2014/main" id="{0C12A41C-0430-2BB1-8582-3F53F05E564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71" name="Straight Connector 2170">
              <a:extLst>
                <a:ext uri="{FF2B5EF4-FFF2-40B4-BE49-F238E27FC236}">
                  <a16:creationId xmlns:a16="http://schemas.microsoft.com/office/drawing/2014/main" id="{CE0D2B8F-2826-FAA5-4059-1E167799A9E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72" name="Straight Connector 2171">
              <a:extLst>
                <a:ext uri="{FF2B5EF4-FFF2-40B4-BE49-F238E27FC236}">
                  <a16:creationId xmlns:a16="http://schemas.microsoft.com/office/drawing/2014/main" id="{02706F2B-77C4-0251-17AE-5B211F3F47B5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73" name="Group 2172">
            <a:extLst>
              <a:ext uri="{FF2B5EF4-FFF2-40B4-BE49-F238E27FC236}">
                <a16:creationId xmlns:a16="http://schemas.microsoft.com/office/drawing/2014/main" id="{08DB7D1F-EAEE-4B4B-AD64-5DCD022C565C}"/>
              </a:ext>
            </a:extLst>
          </xdr:cNvPr>
          <xdr:cNvGrpSpPr/>
        </xdr:nvGrpSpPr>
        <xdr:grpSpPr>
          <a:xfrm>
            <a:off x="7286797" y="112349258"/>
            <a:ext cx="325712" cy="284340"/>
            <a:chOff x="4819650" y="10625138"/>
            <a:chExt cx="319088" cy="290512"/>
          </a:xfrm>
        </xdr:grpSpPr>
        <xdr:sp macro="" textlink="">
          <xdr:nvSpPr>
            <xdr:cNvPr id="2174" name="Oval 2173">
              <a:extLst>
                <a:ext uri="{FF2B5EF4-FFF2-40B4-BE49-F238E27FC236}">
                  <a16:creationId xmlns:a16="http://schemas.microsoft.com/office/drawing/2014/main" id="{7DE43205-C544-779B-D9DD-065F1AFA1D7C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75" name="Straight Connector 2174">
              <a:extLst>
                <a:ext uri="{FF2B5EF4-FFF2-40B4-BE49-F238E27FC236}">
                  <a16:creationId xmlns:a16="http://schemas.microsoft.com/office/drawing/2014/main" id="{165B9B64-E0B2-1975-AE07-AA29AB0FFBD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76" name="Straight Connector 2175">
              <a:extLst>
                <a:ext uri="{FF2B5EF4-FFF2-40B4-BE49-F238E27FC236}">
                  <a16:creationId xmlns:a16="http://schemas.microsoft.com/office/drawing/2014/main" id="{3528B59D-E947-E076-5D1D-54E511CE552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77" name="Group 2176">
            <a:extLst>
              <a:ext uri="{FF2B5EF4-FFF2-40B4-BE49-F238E27FC236}">
                <a16:creationId xmlns:a16="http://schemas.microsoft.com/office/drawing/2014/main" id="{27D8C3A5-D20D-48A3-B47E-CCFDE113BB60}"/>
              </a:ext>
            </a:extLst>
          </xdr:cNvPr>
          <xdr:cNvGrpSpPr/>
        </xdr:nvGrpSpPr>
        <xdr:grpSpPr>
          <a:xfrm>
            <a:off x="6578881" y="112488945"/>
            <a:ext cx="325712" cy="284341"/>
            <a:chOff x="4819650" y="10625138"/>
            <a:chExt cx="319088" cy="290512"/>
          </a:xfrm>
        </xdr:grpSpPr>
        <xdr:sp macro="" textlink="">
          <xdr:nvSpPr>
            <xdr:cNvPr id="2178" name="Oval 2177">
              <a:extLst>
                <a:ext uri="{FF2B5EF4-FFF2-40B4-BE49-F238E27FC236}">
                  <a16:creationId xmlns:a16="http://schemas.microsoft.com/office/drawing/2014/main" id="{993D65DF-0B04-5442-C952-E8D6512113C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79" name="Straight Connector 2178">
              <a:extLst>
                <a:ext uri="{FF2B5EF4-FFF2-40B4-BE49-F238E27FC236}">
                  <a16:creationId xmlns:a16="http://schemas.microsoft.com/office/drawing/2014/main" id="{2BF5F5F9-7578-F08B-E376-A7651D8888F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80" name="Straight Connector 2179">
              <a:extLst>
                <a:ext uri="{FF2B5EF4-FFF2-40B4-BE49-F238E27FC236}">
                  <a16:creationId xmlns:a16="http://schemas.microsoft.com/office/drawing/2014/main" id="{0FD8C8FB-56AA-C3FA-3846-1E86287C6EC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81" name="Group 2180">
            <a:extLst>
              <a:ext uri="{FF2B5EF4-FFF2-40B4-BE49-F238E27FC236}">
                <a16:creationId xmlns:a16="http://schemas.microsoft.com/office/drawing/2014/main" id="{1BC88949-356E-403B-AF2A-3B3F3EC08904}"/>
              </a:ext>
            </a:extLst>
          </xdr:cNvPr>
          <xdr:cNvGrpSpPr/>
        </xdr:nvGrpSpPr>
        <xdr:grpSpPr>
          <a:xfrm>
            <a:off x="3423532" y="114165195"/>
            <a:ext cx="325711" cy="284340"/>
            <a:chOff x="4819650" y="10625138"/>
            <a:chExt cx="319088" cy="290512"/>
          </a:xfrm>
        </xdr:grpSpPr>
        <xdr:sp macro="" textlink="">
          <xdr:nvSpPr>
            <xdr:cNvPr id="2182" name="Oval 2181">
              <a:extLst>
                <a:ext uri="{FF2B5EF4-FFF2-40B4-BE49-F238E27FC236}">
                  <a16:creationId xmlns:a16="http://schemas.microsoft.com/office/drawing/2014/main" id="{3F4006FE-DE8A-E88C-9459-A6C0CE2B2EF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83" name="Straight Connector 2182">
              <a:extLst>
                <a:ext uri="{FF2B5EF4-FFF2-40B4-BE49-F238E27FC236}">
                  <a16:creationId xmlns:a16="http://schemas.microsoft.com/office/drawing/2014/main" id="{A0E6735E-A453-3CB5-7D8E-4A76A20887E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84" name="Straight Connector 2183">
              <a:extLst>
                <a:ext uri="{FF2B5EF4-FFF2-40B4-BE49-F238E27FC236}">
                  <a16:creationId xmlns:a16="http://schemas.microsoft.com/office/drawing/2014/main" id="{C1A4F965-8F1C-37C6-1B3B-CCD288D6195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85" name="Group 2184">
            <a:extLst>
              <a:ext uri="{FF2B5EF4-FFF2-40B4-BE49-F238E27FC236}">
                <a16:creationId xmlns:a16="http://schemas.microsoft.com/office/drawing/2014/main" id="{56EEF9A5-E814-4079-8102-AE9AE5AE48CD}"/>
              </a:ext>
            </a:extLst>
          </xdr:cNvPr>
          <xdr:cNvGrpSpPr/>
        </xdr:nvGrpSpPr>
        <xdr:grpSpPr>
          <a:xfrm>
            <a:off x="2075431" y="114155264"/>
            <a:ext cx="325711" cy="284340"/>
            <a:chOff x="4819650" y="10625138"/>
            <a:chExt cx="319088" cy="290512"/>
          </a:xfrm>
        </xdr:grpSpPr>
        <xdr:sp macro="" textlink="">
          <xdr:nvSpPr>
            <xdr:cNvPr id="2186" name="Oval 2185">
              <a:extLst>
                <a:ext uri="{FF2B5EF4-FFF2-40B4-BE49-F238E27FC236}">
                  <a16:creationId xmlns:a16="http://schemas.microsoft.com/office/drawing/2014/main" id="{87649B12-6CD4-01F6-9A5B-DFEFF2103EE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187" name="Straight Connector 2186">
              <a:extLst>
                <a:ext uri="{FF2B5EF4-FFF2-40B4-BE49-F238E27FC236}">
                  <a16:creationId xmlns:a16="http://schemas.microsoft.com/office/drawing/2014/main" id="{9E16C63B-E385-69D6-194A-859B9197F3E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88" name="Straight Connector 2187">
              <a:extLst>
                <a:ext uri="{FF2B5EF4-FFF2-40B4-BE49-F238E27FC236}">
                  <a16:creationId xmlns:a16="http://schemas.microsoft.com/office/drawing/2014/main" id="{044E48FC-81D5-CA7A-082F-9683CF5D02A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123825</xdr:colOff>
      <xdr:row>909</xdr:row>
      <xdr:rowOff>138113</xdr:rowOff>
    </xdr:from>
    <xdr:to>
      <xdr:col>21</xdr:col>
      <xdr:colOff>119063</xdr:colOff>
      <xdr:row>912</xdr:row>
      <xdr:rowOff>0</xdr:rowOff>
    </xdr:to>
    <xdr:grpSp>
      <xdr:nvGrpSpPr>
        <xdr:cNvPr id="2217" name="Group 2216">
          <a:extLst>
            <a:ext uri="{FF2B5EF4-FFF2-40B4-BE49-F238E27FC236}">
              <a16:creationId xmlns:a16="http://schemas.microsoft.com/office/drawing/2014/main" id="{D7D6224F-D4EC-4C16-A7D4-728ED4BFE358}"/>
            </a:ext>
          </a:extLst>
        </xdr:cNvPr>
        <xdr:cNvGrpSpPr/>
      </xdr:nvGrpSpPr>
      <xdr:grpSpPr>
        <a:xfrm>
          <a:off x="3200400" y="137164763"/>
          <a:ext cx="319088" cy="290512"/>
          <a:chOff x="4819650" y="10625138"/>
          <a:chExt cx="319088" cy="290512"/>
        </a:xfrm>
      </xdr:grpSpPr>
      <xdr:sp macro="" textlink="">
        <xdr:nvSpPr>
          <xdr:cNvPr id="2218" name="Oval 2217">
            <a:extLst>
              <a:ext uri="{FF2B5EF4-FFF2-40B4-BE49-F238E27FC236}">
                <a16:creationId xmlns:a16="http://schemas.microsoft.com/office/drawing/2014/main" id="{3D2910A4-9760-B507-228F-BEA0E4B3C2A1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2219" name="Straight Connector 2218">
            <a:extLst>
              <a:ext uri="{FF2B5EF4-FFF2-40B4-BE49-F238E27FC236}">
                <a16:creationId xmlns:a16="http://schemas.microsoft.com/office/drawing/2014/main" id="{FC7EBE00-0A16-A3F9-781A-A50F0BCE306F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20" name="Straight Connector 2219">
            <a:extLst>
              <a:ext uri="{FF2B5EF4-FFF2-40B4-BE49-F238E27FC236}">
                <a16:creationId xmlns:a16="http://schemas.microsoft.com/office/drawing/2014/main" id="{51DA60F7-406B-6F8D-F1D3-F609441BC895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908</xdr:row>
      <xdr:rowOff>76201</xdr:rowOff>
    </xdr:from>
    <xdr:to>
      <xdr:col>7</xdr:col>
      <xdr:colOff>57150</xdr:colOff>
      <xdr:row>911</xdr:row>
      <xdr:rowOff>71438</xdr:rowOff>
    </xdr:to>
    <xdr:grpSp>
      <xdr:nvGrpSpPr>
        <xdr:cNvPr id="2221" name="Group 2220">
          <a:extLst>
            <a:ext uri="{FF2B5EF4-FFF2-40B4-BE49-F238E27FC236}">
              <a16:creationId xmlns:a16="http://schemas.microsoft.com/office/drawing/2014/main" id="{48079A6F-AFF0-4617-86AD-B31141C791E3}"/>
            </a:ext>
          </a:extLst>
        </xdr:cNvPr>
        <xdr:cNvGrpSpPr/>
      </xdr:nvGrpSpPr>
      <xdr:grpSpPr>
        <a:xfrm>
          <a:off x="647700" y="136959976"/>
          <a:ext cx="542925" cy="423862"/>
          <a:chOff x="647700" y="9963151"/>
          <a:chExt cx="542925" cy="423862"/>
        </a:xfrm>
      </xdr:grpSpPr>
      <xdr:cxnSp macro="">
        <xdr:nvCxnSpPr>
          <xdr:cNvPr id="2222" name="Straight Connector 2221">
            <a:extLst>
              <a:ext uri="{FF2B5EF4-FFF2-40B4-BE49-F238E27FC236}">
                <a16:creationId xmlns:a16="http://schemas.microsoft.com/office/drawing/2014/main" id="{BF823DE4-FA87-A9C2-802D-F6E291E565B9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23" name="Straight Connector 2222">
            <a:extLst>
              <a:ext uri="{FF2B5EF4-FFF2-40B4-BE49-F238E27FC236}">
                <a16:creationId xmlns:a16="http://schemas.microsoft.com/office/drawing/2014/main" id="{AB3A1653-B473-0471-2637-6BB69E13F472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24" name="Arc 2223">
            <a:extLst>
              <a:ext uri="{FF2B5EF4-FFF2-40B4-BE49-F238E27FC236}">
                <a16:creationId xmlns:a16="http://schemas.microsoft.com/office/drawing/2014/main" id="{22E7AD0E-8078-F50F-D1EE-AA5444231784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9</xdr:col>
      <xdr:colOff>66675</xdr:colOff>
      <xdr:row>912</xdr:row>
      <xdr:rowOff>85725</xdr:rowOff>
    </xdr:from>
    <xdr:to>
      <xdr:col>49</xdr:col>
      <xdr:colOff>100013</xdr:colOff>
      <xdr:row>977</xdr:row>
      <xdr:rowOff>80963</xdr:rowOff>
    </xdr:to>
    <xdr:grpSp>
      <xdr:nvGrpSpPr>
        <xdr:cNvPr id="2301" name="Group 2300">
          <a:extLst>
            <a:ext uri="{FF2B5EF4-FFF2-40B4-BE49-F238E27FC236}">
              <a16:creationId xmlns:a16="http://schemas.microsoft.com/office/drawing/2014/main" id="{906B24E1-6D80-1C30-F0A0-97B738380029}"/>
            </a:ext>
          </a:extLst>
        </xdr:cNvPr>
        <xdr:cNvGrpSpPr/>
      </xdr:nvGrpSpPr>
      <xdr:grpSpPr>
        <a:xfrm>
          <a:off x="1524000" y="137541000"/>
          <a:ext cx="6510338" cy="9282113"/>
          <a:chOff x="1552575" y="121307225"/>
          <a:chExt cx="6637338" cy="9075738"/>
        </a:xfrm>
      </xdr:grpSpPr>
      <xdr:sp macro="" textlink="">
        <xdr:nvSpPr>
          <xdr:cNvPr id="2278" name="Freeform: Shape 2277">
            <a:extLst>
              <a:ext uri="{FF2B5EF4-FFF2-40B4-BE49-F238E27FC236}">
                <a16:creationId xmlns:a16="http://schemas.microsoft.com/office/drawing/2014/main" id="{03ED738D-26F8-7E08-C47E-8B1A34591079}"/>
              </a:ext>
            </a:extLst>
          </xdr:cNvPr>
          <xdr:cNvSpPr/>
        </xdr:nvSpPr>
        <xdr:spPr>
          <a:xfrm>
            <a:off x="2191605" y="122055588"/>
            <a:ext cx="5085620" cy="7509508"/>
          </a:xfrm>
          <a:custGeom>
            <a:avLst/>
            <a:gdLst>
              <a:gd name="connsiteX0" fmla="*/ 0 w 4829735"/>
              <a:gd name="connsiteY0" fmla="*/ 0 h 7832912"/>
              <a:gd name="connsiteX1" fmla="*/ 4829735 w 4829735"/>
              <a:gd name="connsiteY1" fmla="*/ 0 h 7832912"/>
              <a:gd name="connsiteX2" fmla="*/ 4829735 w 4829735"/>
              <a:gd name="connsiteY2" fmla="*/ 7832912 h 7832912"/>
              <a:gd name="connsiteX3" fmla="*/ 1613647 w 4829735"/>
              <a:gd name="connsiteY3" fmla="*/ 7832912 h 7832912"/>
              <a:gd name="connsiteX4" fmla="*/ 1613647 w 4829735"/>
              <a:gd name="connsiteY4" fmla="*/ 7216588 h 7832912"/>
              <a:gd name="connsiteX5" fmla="*/ 616324 w 4829735"/>
              <a:gd name="connsiteY5" fmla="*/ 7216588 h 7832912"/>
              <a:gd name="connsiteX6" fmla="*/ 616324 w 4829735"/>
              <a:gd name="connsiteY6" fmla="*/ 6342529 h 7832912"/>
              <a:gd name="connsiteX7" fmla="*/ 0 w 4829735"/>
              <a:gd name="connsiteY7" fmla="*/ 6342529 h 7832912"/>
              <a:gd name="connsiteX8" fmla="*/ 0 w 4829735"/>
              <a:gd name="connsiteY8" fmla="*/ 0 h 78329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4829735" h="7832912">
                <a:moveTo>
                  <a:pt x="0" y="0"/>
                </a:moveTo>
                <a:lnTo>
                  <a:pt x="4829735" y="0"/>
                </a:lnTo>
                <a:lnTo>
                  <a:pt x="4829735" y="7832912"/>
                </a:lnTo>
                <a:lnTo>
                  <a:pt x="1613647" y="7832912"/>
                </a:lnTo>
                <a:lnTo>
                  <a:pt x="1613647" y="7216588"/>
                </a:lnTo>
                <a:lnTo>
                  <a:pt x="616324" y="7216588"/>
                </a:lnTo>
                <a:lnTo>
                  <a:pt x="616324" y="6342529"/>
                </a:lnTo>
                <a:lnTo>
                  <a:pt x="0" y="6342529"/>
                </a:lnTo>
                <a:cubicBezTo>
                  <a:pt x="7471" y="4232088"/>
                  <a:pt x="14941" y="2121647"/>
                  <a:pt x="0" y="0"/>
                </a:cubicBez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2212" name="Picture 2211">
            <a:extLst>
              <a:ext uri="{FF2B5EF4-FFF2-40B4-BE49-F238E27FC236}">
                <a16:creationId xmlns:a16="http://schemas.microsoft.com/office/drawing/2014/main" id="{1FD30312-233B-4388-4359-B2B5A2D0881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267" t="4748" r="52437" b="23597"/>
          <a:stretch>
            <a:fillRect/>
          </a:stretch>
        </xdr:blipFill>
        <xdr:spPr bwMode="auto">
          <a:xfrm>
            <a:off x="2057267" y="121952112"/>
            <a:ext cx="5330423" cy="774212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993" name="Straight Connector 1992">
            <a:extLst>
              <a:ext uri="{FF2B5EF4-FFF2-40B4-BE49-F238E27FC236}">
                <a16:creationId xmlns:a16="http://schemas.microsoft.com/office/drawing/2014/main" id="{C24F6076-7683-4476-A2A9-1B897C5CAAC0}"/>
              </a:ext>
            </a:extLst>
          </xdr:cNvPr>
          <xdr:cNvCxnSpPr/>
        </xdr:nvCxnSpPr>
        <xdr:spPr>
          <a:xfrm>
            <a:off x="7294262" y="122059311"/>
            <a:ext cx="8956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48" name="Straight Connector 1847">
            <a:extLst>
              <a:ext uri="{FF2B5EF4-FFF2-40B4-BE49-F238E27FC236}">
                <a16:creationId xmlns:a16="http://schemas.microsoft.com/office/drawing/2014/main" id="{9A8D2CB8-9F54-9CC8-FBC7-AEA6B616A4F5}"/>
              </a:ext>
            </a:extLst>
          </xdr:cNvPr>
          <xdr:cNvCxnSpPr/>
        </xdr:nvCxnSpPr>
        <xdr:spPr>
          <a:xfrm flipV="1">
            <a:off x="2185011" y="121307225"/>
            <a:ext cx="0" cy="7374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2" name="Straight Connector 1861">
            <a:extLst>
              <a:ext uri="{FF2B5EF4-FFF2-40B4-BE49-F238E27FC236}">
                <a16:creationId xmlns:a16="http://schemas.microsoft.com/office/drawing/2014/main" id="{E00EBC7D-31DE-7DFE-A88C-7220E1322E2F}"/>
              </a:ext>
            </a:extLst>
          </xdr:cNvPr>
          <xdr:cNvCxnSpPr/>
        </xdr:nvCxnSpPr>
        <xdr:spPr>
          <a:xfrm>
            <a:off x="2113327" y="121641895"/>
            <a:ext cx="520896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22" name="Straight Connector 1921">
            <a:extLst>
              <a:ext uri="{FF2B5EF4-FFF2-40B4-BE49-F238E27FC236}">
                <a16:creationId xmlns:a16="http://schemas.microsoft.com/office/drawing/2014/main" id="{571FD96A-5845-931B-154C-57A7200B492E}"/>
              </a:ext>
            </a:extLst>
          </xdr:cNvPr>
          <xdr:cNvCxnSpPr/>
        </xdr:nvCxnSpPr>
        <xdr:spPr>
          <a:xfrm flipH="1">
            <a:off x="2147640" y="121606110"/>
            <a:ext cx="74742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24" name="Straight Connector 1923">
            <a:extLst>
              <a:ext uri="{FF2B5EF4-FFF2-40B4-BE49-F238E27FC236}">
                <a16:creationId xmlns:a16="http://schemas.microsoft.com/office/drawing/2014/main" id="{0062487F-4F7B-4ACC-8BB2-F570C1058D0F}"/>
              </a:ext>
            </a:extLst>
          </xdr:cNvPr>
          <xdr:cNvCxnSpPr/>
        </xdr:nvCxnSpPr>
        <xdr:spPr>
          <a:xfrm>
            <a:off x="2113327" y="121362491"/>
            <a:ext cx="520896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25" name="Straight Connector 1924">
            <a:extLst>
              <a:ext uri="{FF2B5EF4-FFF2-40B4-BE49-F238E27FC236}">
                <a16:creationId xmlns:a16="http://schemas.microsoft.com/office/drawing/2014/main" id="{3A97138C-7BE7-4CD1-BC1D-A823DE23951A}"/>
              </a:ext>
            </a:extLst>
          </xdr:cNvPr>
          <xdr:cNvCxnSpPr/>
        </xdr:nvCxnSpPr>
        <xdr:spPr>
          <a:xfrm flipH="1">
            <a:off x="2147640" y="121326707"/>
            <a:ext cx="74742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26" name="Straight Connector 1925">
            <a:extLst>
              <a:ext uri="{FF2B5EF4-FFF2-40B4-BE49-F238E27FC236}">
                <a16:creationId xmlns:a16="http://schemas.microsoft.com/office/drawing/2014/main" id="{77790F12-ABED-42AD-AA39-E8F39F3FB29B}"/>
              </a:ext>
            </a:extLst>
          </xdr:cNvPr>
          <xdr:cNvCxnSpPr/>
        </xdr:nvCxnSpPr>
        <xdr:spPr>
          <a:xfrm flipV="1">
            <a:off x="7266234" y="121307228"/>
            <a:ext cx="0" cy="7374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29" name="Straight Connector 1928">
            <a:extLst>
              <a:ext uri="{FF2B5EF4-FFF2-40B4-BE49-F238E27FC236}">
                <a16:creationId xmlns:a16="http://schemas.microsoft.com/office/drawing/2014/main" id="{137BFCD2-C714-4708-A6F2-F68D2814C776}"/>
              </a:ext>
            </a:extLst>
          </xdr:cNvPr>
          <xdr:cNvCxnSpPr/>
        </xdr:nvCxnSpPr>
        <xdr:spPr>
          <a:xfrm flipH="1">
            <a:off x="7222574" y="121606114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0" name="Straight Connector 1929">
            <a:extLst>
              <a:ext uri="{FF2B5EF4-FFF2-40B4-BE49-F238E27FC236}">
                <a16:creationId xmlns:a16="http://schemas.microsoft.com/office/drawing/2014/main" id="{6455398F-2764-4563-B595-887954CB79AF}"/>
              </a:ext>
            </a:extLst>
          </xdr:cNvPr>
          <xdr:cNvCxnSpPr/>
        </xdr:nvCxnSpPr>
        <xdr:spPr>
          <a:xfrm flipH="1">
            <a:off x="7222574" y="121326710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45" name="Straight Connector 1944">
            <a:extLst>
              <a:ext uri="{FF2B5EF4-FFF2-40B4-BE49-F238E27FC236}">
                <a16:creationId xmlns:a16="http://schemas.microsoft.com/office/drawing/2014/main" id="{5E8B32B7-E35B-4026-ABB8-B6669BAF80FD}"/>
              </a:ext>
            </a:extLst>
          </xdr:cNvPr>
          <xdr:cNvCxnSpPr/>
        </xdr:nvCxnSpPr>
        <xdr:spPr>
          <a:xfrm flipV="1">
            <a:off x="4722472" y="121581756"/>
            <a:ext cx="0" cy="44833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46" name="Straight Connector 1945">
            <a:extLst>
              <a:ext uri="{FF2B5EF4-FFF2-40B4-BE49-F238E27FC236}">
                <a16:creationId xmlns:a16="http://schemas.microsoft.com/office/drawing/2014/main" id="{D1E4FEC8-9429-4653-8B1D-60E889DD02AC}"/>
              </a:ext>
            </a:extLst>
          </xdr:cNvPr>
          <xdr:cNvCxnSpPr/>
        </xdr:nvCxnSpPr>
        <xdr:spPr>
          <a:xfrm flipH="1">
            <a:off x="4685101" y="121601238"/>
            <a:ext cx="74742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51" name="Straight Connector 1950">
            <a:extLst>
              <a:ext uri="{FF2B5EF4-FFF2-40B4-BE49-F238E27FC236}">
                <a16:creationId xmlns:a16="http://schemas.microsoft.com/office/drawing/2014/main" id="{67B49F25-D527-2DBF-15CD-53AE438731D4}"/>
              </a:ext>
            </a:extLst>
          </xdr:cNvPr>
          <xdr:cNvCxnSpPr/>
        </xdr:nvCxnSpPr>
        <xdr:spPr>
          <a:xfrm>
            <a:off x="1552575" y="122059311"/>
            <a:ext cx="60440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57" name="Straight Connector 1956">
            <a:extLst>
              <a:ext uri="{FF2B5EF4-FFF2-40B4-BE49-F238E27FC236}">
                <a16:creationId xmlns:a16="http://schemas.microsoft.com/office/drawing/2014/main" id="{377847D5-1A50-2CD5-E822-CD9E0B7E655A}"/>
              </a:ext>
            </a:extLst>
          </xdr:cNvPr>
          <xdr:cNvCxnSpPr/>
        </xdr:nvCxnSpPr>
        <xdr:spPr>
          <a:xfrm>
            <a:off x="1652293" y="121981380"/>
            <a:ext cx="0" cy="76641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63" name="Straight Connector 1962">
            <a:extLst>
              <a:ext uri="{FF2B5EF4-FFF2-40B4-BE49-F238E27FC236}">
                <a16:creationId xmlns:a16="http://schemas.microsoft.com/office/drawing/2014/main" id="{9515EC0C-3877-4941-A910-B7D62835E50B}"/>
              </a:ext>
            </a:extLst>
          </xdr:cNvPr>
          <xdr:cNvCxnSpPr/>
        </xdr:nvCxnSpPr>
        <xdr:spPr>
          <a:xfrm flipH="1">
            <a:off x="1608631" y="122020345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64" name="Straight Connector 1963">
            <a:extLst>
              <a:ext uri="{FF2B5EF4-FFF2-40B4-BE49-F238E27FC236}">
                <a16:creationId xmlns:a16="http://schemas.microsoft.com/office/drawing/2014/main" id="{DBDD240C-944A-47AF-9C7E-756D84B85293}"/>
              </a:ext>
            </a:extLst>
          </xdr:cNvPr>
          <xdr:cNvCxnSpPr/>
        </xdr:nvCxnSpPr>
        <xdr:spPr>
          <a:xfrm>
            <a:off x="7761584" y="121991121"/>
            <a:ext cx="0" cy="76592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65" name="Straight Connector 1964">
            <a:extLst>
              <a:ext uri="{FF2B5EF4-FFF2-40B4-BE49-F238E27FC236}">
                <a16:creationId xmlns:a16="http://schemas.microsoft.com/office/drawing/2014/main" id="{C2326120-9D73-49E8-9D92-43C8C33495D3}"/>
              </a:ext>
            </a:extLst>
          </xdr:cNvPr>
          <xdr:cNvCxnSpPr/>
        </xdr:nvCxnSpPr>
        <xdr:spPr>
          <a:xfrm flipH="1">
            <a:off x="7713252" y="122025219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67" name="Straight Connector 1966">
            <a:extLst>
              <a:ext uri="{FF2B5EF4-FFF2-40B4-BE49-F238E27FC236}">
                <a16:creationId xmlns:a16="http://schemas.microsoft.com/office/drawing/2014/main" id="{5AA7662E-10DB-44A8-ADE4-7EB76F5D8D04}"/>
              </a:ext>
            </a:extLst>
          </xdr:cNvPr>
          <xdr:cNvCxnSpPr/>
        </xdr:nvCxnSpPr>
        <xdr:spPr>
          <a:xfrm>
            <a:off x="7294262" y="124491139"/>
            <a:ext cx="53739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69" name="Straight Connector 1968">
            <a:extLst>
              <a:ext uri="{FF2B5EF4-FFF2-40B4-BE49-F238E27FC236}">
                <a16:creationId xmlns:a16="http://schemas.microsoft.com/office/drawing/2014/main" id="{097D982E-CFBC-43B2-AEA2-465E9B59F08E}"/>
              </a:ext>
            </a:extLst>
          </xdr:cNvPr>
          <xdr:cNvCxnSpPr/>
        </xdr:nvCxnSpPr>
        <xdr:spPr>
          <a:xfrm flipH="1">
            <a:off x="7713243" y="124457045"/>
            <a:ext cx="81031" cy="7793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81" name="Straight Connector 1980">
            <a:extLst>
              <a:ext uri="{FF2B5EF4-FFF2-40B4-BE49-F238E27FC236}">
                <a16:creationId xmlns:a16="http://schemas.microsoft.com/office/drawing/2014/main" id="{8AD940D0-4791-44B1-8F4C-F43130CD1165}"/>
              </a:ext>
            </a:extLst>
          </xdr:cNvPr>
          <xdr:cNvCxnSpPr/>
        </xdr:nvCxnSpPr>
        <xdr:spPr>
          <a:xfrm>
            <a:off x="4769193" y="124491139"/>
            <a:ext cx="2420687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85" name="Straight Connector 1984">
            <a:extLst>
              <a:ext uri="{FF2B5EF4-FFF2-40B4-BE49-F238E27FC236}">
                <a16:creationId xmlns:a16="http://schemas.microsoft.com/office/drawing/2014/main" id="{E66A7CF2-FEFA-4A86-BFEC-5BA4C82347F6}"/>
              </a:ext>
            </a:extLst>
          </xdr:cNvPr>
          <xdr:cNvCxnSpPr/>
        </xdr:nvCxnSpPr>
        <xdr:spPr>
          <a:xfrm>
            <a:off x="7284919" y="125714357"/>
            <a:ext cx="55140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86" name="Straight Connector 1985">
            <a:extLst>
              <a:ext uri="{FF2B5EF4-FFF2-40B4-BE49-F238E27FC236}">
                <a16:creationId xmlns:a16="http://schemas.microsoft.com/office/drawing/2014/main" id="{53213E7F-1857-422F-A7A0-DADAFE21E228}"/>
              </a:ext>
            </a:extLst>
          </xdr:cNvPr>
          <xdr:cNvCxnSpPr/>
        </xdr:nvCxnSpPr>
        <xdr:spPr>
          <a:xfrm flipH="1">
            <a:off x="7717900" y="125681814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88" name="Straight Connector 1987">
            <a:extLst>
              <a:ext uri="{FF2B5EF4-FFF2-40B4-BE49-F238E27FC236}">
                <a16:creationId xmlns:a16="http://schemas.microsoft.com/office/drawing/2014/main" id="{95359506-9807-446C-9BDC-AD13723B9FD4}"/>
              </a:ext>
            </a:extLst>
          </xdr:cNvPr>
          <xdr:cNvCxnSpPr/>
        </xdr:nvCxnSpPr>
        <xdr:spPr>
          <a:xfrm>
            <a:off x="4769192" y="125714357"/>
            <a:ext cx="246272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7" name="Straight Connector 2006">
            <a:extLst>
              <a:ext uri="{FF2B5EF4-FFF2-40B4-BE49-F238E27FC236}">
                <a16:creationId xmlns:a16="http://schemas.microsoft.com/office/drawing/2014/main" id="{1B656DCC-943B-47AC-97C1-379D98BB0D12}"/>
              </a:ext>
            </a:extLst>
          </xdr:cNvPr>
          <xdr:cNvCxnSpPr/>
        </xdr:nvCxnSpPr>
        <xdr:spPr>
          <a:xfrm>
            <a:off x="8091815" y="121991121"/>
            <a:ext cx="0" cy="76543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0" name="Straight Connector 2009">
            <a:extLst>
              <a:ext uri="{FF2B5EF4-FFF2-40B4-BE49-F238E27FC236}">
                <a16:creationId xmlns:a16="http://schemas.microsoft.com/office/drawing/2014/main" id="{3AF9B2AF-519D-4D90-A7F6-2F0BD6E241F5}"/>
              </a:ext>
            </a:extLst>
          </xdr:cNvPr>
          <xdr:cNvCxnSpPr/>
        </xdr:nvCxnSpPr>
        <xdr:spPr>
          <a:xfrm flipH="1">
            <a:off x="8043483" y="122025219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7" name="Straight Connector 2016">
            <a:extLst>
              <a:ext uri="{FF2B5EF4-FFF2-40B4-BE49-F238E27FC236}">
                <a16:creationId xmlns:a16="http://schemas.microsoft.com/office/drawing/2014/main" id="{96D11ECC-122B-4C5E-BE53-D2B52C484243}"/>
              </a:ext>
            </a:extLst>
          </xdr:cNvPr>
          <xdr:cNvCxnSpPr/>
        </xdr:nvCxnSpPr>
        <xdr:spPr>
          <a:xfrm>
            <a:off x="7284925" y="126018116"/>
            <a:ext cx="55140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9" name="Straight Connector 2018">
            <a:extLst>
              <a:ext uri="{FF2B5EF4-FFF2-40B4-BE49-F238E27FC236}">
                <a16:creationId xmlns:a16="http://schemas.microsoft.com/office/drawing/2014/main" id="{ACCC7A22-2902-4ED8-A3CA-23F107355DEF}"/>
              </a:ext>
            </a:extLst>
          </xdr:cNvPr>
          <xdr:cNvCxnSpPr/>
        </xdr:nvCxnSpPr>
        <xdr:spPr>
          <a:xfrm flipH="1">
            <a:off x="7717906" y="125979151"/>
            <a:ext cx="81031" cy="7793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0" name="Straight Connector 2019">
            <a:extLst>
              <a:ext uri="{FF2B5EF4-FFF2-40B4-BE49-F238E27FC236}">
                <a16:creationId xmlns:a16="http://schemas.microsoft.com/office/drawing/2014/main" id="{4205F4B5-E9DA-47DD-92C5-69BBD54267DB}"/>
              </a:ext>
            </a:extLst>
          </xdr:cNvPr>
          <xdr:cNvCxnSpPr/>
        </xdr:nvCxnSpPr>
        <xdr:spPr>
          <a:xfrm>
            <a:off x="5104095" y="126018116"/>
            <a:ext cx="212782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5" name="Straight Connector 2024">
            <a:extLst>
              <a:ext uri="{FF2B5EF4-FFF2-40B4-BE49-F238E27FC236}">
                <a16:creationId xmlns:a16="http://schemas.microsoft.com/office/drawing/2014/main" id="{171237CE-35E9-4CF6-A849-80C348CDC993}"/>
              </a:ext>
            </a:extLst>
          </xdr:cNvPr>
          <xdr:cNvCxnSpPr/>
        </xdr:nvCxnSpPr>
        <xdr:spPr>
          <a:xfrm>
            <a:off x="7284933" y="126740979"/>
            <a:ext cx="55140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30" name="Straight Connector 2029">
            <a:extLst>
              <a:ext uri="{FF2B5EF4-FFF2-40B4-BE49-F238E27FC236}">
                <a16:creationId xmlns:a16="http://schemas.microsoft.com/office/drawing/2014/main" id="{0FA57FBC-6438-41AD-9845-E59F3C9F973A}"/>
              </a:ext>
            </a:extLst>
          </xdr:cNvPr>
          <xdr:cNvCxnSpPr/>
        </xdr:nvCxnSpPr>
        <xdr:spPr>
          <a:xfrm flipH="1">
            <a:off x="7717914" y="126702014"/>
            <a:ext cx="81031" cy="7793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31" name="Straight Connector 2030">
            <a:extLst>
              <a:ext uri="{FF2B5EF4-FFF2-40B4-BE49-F238E27FC236}">
                <a16:creationId xmlns:a16="http://schemas.microsoft.com/office/drawing/2014/main" id="{B14EAF7E-D651-44A3-B882-0AC955DAC8C9}"/>
              </a:ext>
            </a:extLst>
          </xdr:cNvPr>
          <xdr:cNvCxnSpPr/>
        </xdr:nvCxnSpPr>
        <xdr:spPr>
          <a:xfrm>
            <a:off x="5104102" y="126740979"/>
            <a:ext cx="212782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32" name="Straight Connector 2031">
            <a:extLst>
              <a:ext uri="{FF2B5EF4-FFF2-40B4-BE49-F238E27FC236}">
                <a16:creationId xmlns:a16="http://schemas.microsoft.com/office/drawing/2014/main" id="{6D1FCA1D-2FE9-4E66-86C6-0BBF78C0BE36}"/>
              </a:ext>
            </a:extLst>
          </xdr:cNvPr>
          <xdr:cNvCxnSpPr/>
        </xdr:nvCxnSpPr>
        <xdr:spPr>
          <a:xfrm>
            <a:off x="7284932" y="127338752"/>
            <a:ext cx="55140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33" name="Straight Connector 2032">
            <a:extLst>
              <a:ext uri="{FF2B5EF4-FFF2-40B4-BE49-F238E27FC236}">
                <a16:creationId xmlns:a16="http://schemas.microsoft.com/office/drawing/2014/main" id="{2ED5F2E7-57EA-432E-A795-E4CE0FAAEC95}"/>
              </a:ext>
            </a:extLst>
          </xdr:cNvPr>
          <xdr:cNvCxnSpPr/>
        </xdr:nvCxnSpPr>
        <xdr:spPr>
          <a:xfrm flipH="1">
            <a:off x="7717913" y="127299787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37" name="Straight Connector 2036">
            <a:extLst>
              <a:ext uri="{FF2B5EF4-FFF2-40B4-BE49-F238E27FC236}">
                <a16:creationId xmlns:a16="http://schemas.microsoft.com/office/drawing/2014/main" id="{4BF91F7A-09E1-4987-A9CF-5A587F61EECB}"/>
              </a:ext>
            </a:extLst>
          </xdr:cNvPr>
          <xdr:cNvCxnSpPr/>
        </xdr:nvCxnSpPr>
        <xdr:spPr>
          <a:xfrm>
            <a:off x="5643103" y="127338752"/>
            <a:ext cx="158882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43" name="Straight Connector 2042">
            <a:extLst>
              <a:ext uri="{FF2B5EF4-FFF2-40B4-BE49-F238E27FC236}">
                <a16:creationId xmlns:a16="http://schemas.microsoft.com/office/drawing/2014/main" id="{93E04B46-DC4C-4500-A548-809A2906DBB8}"/>
              </a:ext>
            </a:extLst>
          </xdr:cNvPr>
          <xdr:cNvCxnSpPr/>
        </xdr:nvCxnSpPr>
        <xdr:spPr>
          <a:xfrm>
            <a:off x="7284937" y="127949586"/>
            <a:ext cx="55140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44" name="Straight Connector 2043">
            <a:extLst>
              <a:ext uri="{FF2B5EF4-FFF2-40B4-BE49-F238E27FC236}">
                <a16:creationId xmlns:a16="http://schemas.microsoft.com/office/drawing/2014/main" id="{BD9C9069-2A79-4318-BB54-0A249EC3F8B1}"/>
              </a:ext>
            </a:extLst>
          </xdr:cNvPr>
          <xdr:cNvCxnSpPr/>
        </xdr:nvCxnSpPr>
        <xdr:spPr>
          <a:xfrm flipH="1">
            <a:off x="7717918" y="127917043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47" name="Straight Connector 2046">
            <a:extLst>
              <a:ext uri="{FF2B5EF4-FFF2-40B4-BE49-F238E27FC236}">
                <a16:creationId xmlns:a16="http://schemas.microsoft.com/office/drawing/2014/main" id="{DA83DB96-48D2-4683-9F1A-6B3D85A1764B}"/>
              </a:ext>
            </a:extLst>
          </xdr:cNvPr>
          <xdr:cNvCxnSpPr/>
        </xdr:nvCxnSpPr>
        <xdr:spPr>
          <a:xfrm>
            <a:off x="5643108" y="127949586"/>
            <a:ext cx="158882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1" name="Straight Connector 2050">
            <a:extLst>
              <a:ext uri="{FF2B5EF4-FFF2-40B4-BE49-F238E27FC236}">
                <a16:creationId xmlns:a16="http://schemas.microsoft.com/office/drawing/2014/main" id="{39F0D3FC-F4C1-4EE9-8CDF-DB3A96869819}"/>
              </a:ext>
            </a:extLst>
          </xdr:cNvPr>
          <xdr:cNvCxnSpPr/>
        </xdr:nvCxnSpPr>
        <xdr:spPr>
          <a:xfrm>
            <a:off x="7294259" y="129573980"/>
            <a:ext cx="85828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2" name="Straight Connector 2051">
            <a:extLst>
              <a:ext uri="{FF2B5EF4-FFF2-40B4-BE49-F238E27FC236}">
                <a16:creationId xmlns:a16="http://schemas.microsoft.com/office/drawing/2014/main" id="{98D1B256-6DE7-4D6C-BE8F-ACDB1E633B54}"/>
              </a:ext>
            </a:extLst>
          </xdr:cNvPr>
          <xdr:cNvCxnSpPr/>
        </xdr:nvCxnSpPr>
        <xdr:spPr>
          <a:xfrm flipH="1">
            <a:off x="7713249" y="129539888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3" name="Straight Connector 2052">
            <a:extLst>
              <a:ext uri="{FF2B5EF4-FFF2-40B4-BE49-F238E27FC236}">
                <a16:creationId xmlns:a16="http://schemas.microsoft.com/office/drawing/2014/main" id="{FA4C2017-6394-48DE-B488-02B2732F5D2C}"/>
              </a:ext>
            </a:extLst>
          </xdr:cNvPr>
          <xdr:cNvCxnSpPr/>
        </xdr:nvCxnSpPr>
        <xdr:spPr>
          <a:xfrm flipH="1">
            <a:off x="8043480" y="129539888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6" name="Straight Connector 2075">
            <a:extLst>
              <a:ext uri="{FF2B5EF4-FFF2-40B4-BE49-F238E27FC236}">
                <a16:creationId xmlns:a16="http://schemas.microsoft.com/office/drawing/2014/main" id="{F5A01660-7255-1356-F0EA-EC61202E520B}"/>
              </a:ext>
            </a:extLst>
          </xdr:cNvPr>
          <xdr:cNvCxnSpPr/>
        </xdr:nvCxnSpPr>
        <xdr:spPr>
          <a:xfrm>
            <a:off x="2189680" y="128181840"/>
            <a:ext cx="0" cy="190710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1" name="Straight Connector 2080">
            <a:extLst>
              <a:ext uri="{FF2B5EF4-FFF2-40B4-BE49-F238E27FC236}">
                <a16:creationId xmlns:a16="http://schemas.microsoft.com/office/drawing/2014/main" id="{E95BCCFC-3367-F45B-35C5-DD0CE8EDE703}"/>
              </a:ext>
            </a:extLst>
          </xdr:cNvPr>
          <xdr:cNvCxnSpPr/>
        </xdr:nvCxnSpPr>
        <xdr:spPr>
          <a:xfrm>
            <a:off x="2113322" y="130023935"/>
            <a:ext cx="520896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3" name="Straight Connector 2082">
            <a:extLst>
              <a:ext uri="{FF2B5EF4-FFF2-40B4-BE49-F238E27FC236}">
                <a16:creationId xmlns:a16="http://schemas.microsoft.com/office/drawing/2014/main" id="{30A4A312-3FE3-4BC3-806F-AD6BBB48EB23}"/>
              </a:ext>
            </a:extLst>
          </xdr:cNvPr>
          <xdr:cNvCxnSpPr/>
        </xdr:nvCxnSpPr>
        <xdr:spPr>
          <a:xfrm flipH="1">
            <a:off x="2152310" y="129988210"/>
            <a:ext cx="74742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0" name="Straight Connector 2089">
            <a:extLst>
              <a:ext uri="{FF2B5EF4-FFF2-40B4-BE49-F238E27FC236}">
                <a16:creationId xmlns:a16="http://schemas.microsoft.com/office/drawing/2014/main" id="{1FFA3787-4A49-44C4-9A0C-BB7F793872B9}"/>
              </a:ext>
            </a:extLst>
          </xdr:cNvPr>
          <xdr:cNvCxnSpPr/>
        </xdr:nvCxnSpPr>
        <xdr:spPr>
          <a:xfrm>
            <a:off x="2826787" y="128995688"/>
            <a:ext cx="0" cy="11176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1" name="Straight Connector 2090">
            <a:extLst>
              <a:ext uri="{FF2B5EF4-FFF2-40B4-BE49-F238E27FC236}">
                <a16:creationId xmlns:a16="http://schemas.microsoft.com/office/drawing/2014/main" id="{6CA62779-BC36-4DE0-BCE1-B91726EA0193}"/>
              </a:ext>
            </a:extLst>
          </xdr:cNvPr>
          <xdr:cNvCxnSpPr/>
        </xdr:nvCxnSpPr>
        <xdr:spPr>
          <a:xfrm flipH="1">
            <a:off x="2783128" y="129988212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4" name="Straight Connector 2093">
            <a:extLst>
              <a:ext uri="{FF2B5EF4-FFF2-40B4-BE49-F238E27FC236}">
                <a16:creationId xmlns:a16="http://schemas.microsoft.com/office/drawing/2014/main" id="{6A9F703C-A02D-4CD3-B5FD-781DAF5E369A}"/>
              </a:ext>
            </a:extLst>
          </xdr:cNvPr>
          <xdr:cNvCxnSpPr/>
        </xdr:nvCxnSpPr>
        <xdr:spPr>
          <a:xfrm>
            <a:off x="3878210" y="129598331"/>
            <a:ext cx="0" cy="77976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5" name="Straight Connector 2094">
            <a:extLst>
              <a:ext uri="{FF2B5EF4-FFF2-40B4-BE49-F238E27FC236}">
                <a16:creationId xmlns:a16="http://schemas.microsoft.com/office/drawing/2014/main" id="{74F31B4D-23AB-47A3-A7F4-B22D70789D07}"/>
              </a:ext>
            </a:extLst>
          </xdr:cNvPr>
          <xdr:cNvCxnSpPr/>
        </xdr:nvCxnSpPr>
        <xdr:spPr>
          <a:xfrm flipH="1">
            <a:off x="3840840" y="129988212"/>
            <a:ext cx="74742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8" name="Straight Connector 2097">
            <a:extLst>
              <a:ext uri="{FF2B5EF4-FFF2-40B4-BE49-F238E27FC236}">
                <a16:creationId xmlns:a16="http://schemas.microsoft.com/office/drawing/2014/main" id="{93021E8F-6345-4185-8848-0B2E75BCCEC1}"/>
              </a:ext>
            </a:extLst>
          </xdr:cNvPr>
          <xdr:cNvCxnSpPr/>
        </xdr:nvCxnSpPr>
        <xdr:spPr>
          <a:xfrm>
            <a:off x="7255272" y="129598335"/>
            <a:ext cx="0" cy="78462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0" name="Straight Connector 2099">
            <a:extLst>
              <a:ext uri="{FF2B5EF4-FFF2-40B4-BE49-F238E27FC236}">
                <a16:creationId xmlns:a16="http://schemas.microsoft.com/office/drawing/2014/main" id="{DF182B13-9E00-4AC4-ABEE-46038AD13B28}"/>
              </a:ext>
            </a:extLst>
          </xdr:cNvPr>
          <xdr:cNvCxnSpPr/>
        </xdr:nvCxnSpPr>
        <xdr:spPr>
          <a:xfrm flipH="1">
            <a:off x="7217902" y="129988217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3" name="Straight Connector 2102">
            <a:extLst>
              <a:ext uri="{FF2B5EF4-FFF2-40B4-BE49-F238E27FC236}">
                <a16:creationId xmlns:a16="http://schemas.microsoft.com/office/drawing/2014/main" id="{E4E06233-6433-48AC-95D3-E4C348D2292C}"/>
              </a:ext>
            </a:extLst>
          </xdr:cNvPr>
          <xdr:cNvCxnSpPr/>
        </xdr:nvCxnSpPr>
        <xdr:spPr>
          <a:xfrm>
            <a:off x="3787839" y="130303339"/>
            <a:ext cx="353445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4" name="Straight Connector 2103">
            <a:extLst>
              <a:ext uri="{FF2B5EF4-FFF2-40B4-BE49-F238E27FC236}">
                <a16:creationId xmlns:a16="http://schemas.microsoft.com/office/drawing/2014/main" id="{8D5C9916-2250-4669-9FA6-CB70DCF929F0}"/>
              </a:ext>
            </a:extLst>
          </xdr:cNvPr>
          <xdr:cNvCxnSpPr/>
        </xdr:nvCxnSpPr>
        <xdr:spPr>
          <a:xfrm flipH="1">
            <a:off x="3840841" y="130267614"/>
            <a:ext cx="74742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12" name="Straight Connector 2111">
            <a:extLst>
              <a:ext uri="{FF2B5EF4-FFF2-40B4-BE49-F238E27FC236}">
                <a16:creationId xmlns:a16="http://schemas.microsoft.com/office/drawing/2014/main" id="{0DBA189C-7035-4C36-ADB7-8312C61015C9}"/>
              </a:ext>
            </a:extLst>
          </xdr:cNvPr>
          <xdr:cNvCxnSpPr/>
        </xdr:nvCxnSpPr>
        <xdr:spPr>
          <a:xfrm flipH="1">
            <a:off x="7217902" y="130267621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93" name="Straight Connector 2192">
            <a:extLst>
              <a:ext uri="{FF2B5EF4-FFF2-40B4-BE49-F238E27FC236}">
                <a16:creationId xmlns:a16="http://schemas.microsoft.com/office/drawing/2014/main" id="{D8047A18-A3A4-46C0-9A18-0B270CF94D9B}"/>
              </a:ext>
            </a:extLst>
          </xdr:cNvPr>
          <xdr:cNvCxnSpPr/>
        </xdr:nvCxnSpPr>
        <xdr:spPr>
          <a:xfrm>
            <a:off x="5566740" y="129598342"/>
            <a:ext cx="0" cy="5149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94" name="Straight Connector 2193">
            <a:extLst>
              <a:ext uri="{FF2B5EF4-FFF2-40B4-BE49-F238E27FC236}">
                <a16:creationId xmlns:a16="http://schemas.microsoft.com/office/drawing/2014/main" id="{55E830AA-F6FA-474A-A023-4EB20FB34BA5}"/>
              </a:ext>
            </a:extLst>
          </xdr:cNvPr>
          <xdr:cNvCxnSpPr/>
        </xdr:nvCxnSpPr>
        <xdr:spPr>
          <a:xfrm flipH="1">
            <a:off x="5529370" y="129988224"/>
            <a:ext cx="74742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97" name="Straight Connector 2196">
            <a:extLst>
              <a:ext uri="{FF2B5EF4-FFF2-40B4-BE49-F238E27FC236}">
                <a16:creationId xmlns:a16="http://schemas.microsoft.com/office/drawing/2014/main" id="{3E0EE6E1-BB07-B17D-2DC0-22E10A9290E7}"/>
              </a:ext>
            </a:extLst>
          </xdr:cNvPr>
          <xdr:cNvCxnSpPr/>
        </xdr:nvCxnSpPr>
        <xdr:spPr>
          <a:xfrm>
            <a:off x="1580603" y="129573974"/>
            <a:ext cx="57170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1" name="Straight Connector 2200">
            <a:extLst>
              <a:ext uri="{FF2B5EF4-FFF2-40B4-BE49-F238E27FC236}">
                <a16:creationId xmlns:a16="http://schemas.microsoft.com/office/drawing/2014/main" id="{D54846AD-B6D9-4A82-9C06-2E35DFEC1B07}"/>
              </a:ext>
            </a:extLst>
          </xdr:cNvPr>
          <xdr:cNvCxnSpPr/>
        </xdr:nvCxnSpPr>
        <xdr:spPr>
          <a:xfrm flipH="1">
            <a:off x="1608631" y="129535011"/>
            <a:ext cx="81031" cy="71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2" name="Straight Connector 2201">
            <a:extLst>
              <a:ext uri="{FF2B5EF4-FFF2-40B4-BE49-F238E27FC236}">
                <a16:creationId xmlns:a16="http://schemas.microsoft.com/office/drawing/2014/main" id="{B6C7C1C2-6D3C-4A86-ABE1-25C38F751B13}"/>
              </a:ext>
            </a:extLst>
          </xdr:cNvPr>
          <xdr:cNvCxnSpPr/>
        </xdr:nvCxnSpPr>
        <xdr:spPr>
          <a:xfrm>
            <a:off x="2250415" y="129573975"/>
            <a:ext cx="50935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4" name="Straight Connector 2203">
            <a:extLst>
              <a:ext uri="{FF2B5EF4-FFF2-40B4-BE49-F238E27FC236}">
                <a16:creationId xmlns:a16="http://schemas.microsoft.com/office/drawing/2014/main" id="{F18751CA-9420-4E1C-88CD-DF7125B73ED1}"/>
              </a:ext>
            </a:extLst>
          </xdr:cNvPr>
          <xdr:cNvCxnSpPr/>
        </xdr:nvCxnSpPr>
        <xdr:spPr>
          <a:xfrm>
            <a:off x="2892196" y="129573974"/>
            <a:ext cx="94864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6" name="Straight Connector 2205">
            <a:extLst>
              <a:ext uri="{FF2B5EF4-FFF2-40B4-BE49-F238E27FC236}">
                <a16:creationId xmlns:a16="http://schemas.microsoft.com/office/drawing/2014/main" id="{D929205B-A9C3-45D0-9000-DAD10E21DD75}"/>
              </a:ext>
            </a:extLst>
          </xdr:cNvPr>
          <xdr:cNvCxnSpPr/>
        </xdr:nvCxnSpPr>
        <xdr:spPr>
          <a:xfrm>
            <a:off x="1566590" y="128152604"/>
            <a:ext cx="58572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7" name="Straight Connector 2206">
            <a:extLst>
              <a:ext uri="{FF2B5EF4-FFF2-40B4-BE49-F238E27FC236}">
                <a16:creationId xmlns:a16="http://schemas.microsoft.com/office/drawing/2014/main" id="{CA1B3468-30CB-4A3C-9DC9-D4664080C631}"/>
              </a:ext>
            </a:extLst>
          </xdr:cNvPr>
          <xdr:cNvCxnSpPr/>
        </xdr:nvCxnSpPr>
        <xdr:spPr>
          <a:xfrm flipH="1">
            <a:off x="1608629" y="128113641"/>
            <a:ext cx="81031" cy="7793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8" name="Straight Connector 2207">
            <a:extLst>
              <a:ext uri="{FF2B5EF4-FFF2-40B4-BE49-F238E27FC236}">
                <a16:creationId xmlns:a16="http://schemas.microsoft.com/office/drawing/2014/main" id="{F44E3712-EEE6-424A-9074-92971DC236EC}"/>
              </a:ext>
            </a:extLst>
          </xdr:cNvPr>
          <xdr:cNvCxnSpPr/>
        </xdr:nvCxnSpPr>
        <xdr:spPr>
          <a:xfrm>
            <a:off x="1585275" y="128961590"/>
            <a:ext cx="56702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9" name="Straight Connector 2208">
            <a:extLst>
              <a:ext uri="{FF2B5EF4-FFF2-40B4-BE49-F238E27FC236}">
                <a16:creationId xmlns:a16="http://schemas.microsoft.com/office/drawing/2014/main" id="{90C5A12C-6E46-4A88-8350-687F51554DD6}"/>
              </a:ext>
            </a:extLst>
          </xdr:cNvPr>
          <xdr:cNvCxnSpPr/>
        </xdr:nvCxnSpPr>
        <xdr:spPr>
          <a:xfrm flipH="1">
            <a:off x="1608617" y="128922628"/>
            <a:ext cx="81031" cy="7793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10" name="Straight Connector 2209">
            <a:extLst>
              <a:ext uri="{FF2B5EF4-FFF2-40B4-BE49-F238E27FC236}">
                <a16:creationId xmlns:a16="http://schemas.microsoft.com/office/drawing/2014/main" id="{6643B1DA-B6EC-4DD3-A5EF-DBA6C8EDBD6E}"/>
              </a:ext>
            </a:extLst>
          </xdr:cNvPr>
          <xdr:cNvCxnSpPr/>
        </xdr:nvCxnSpPr>
        <xdr:spPr>
          <a:xfrm>
            <a:off x="2245730" y="128961590"/>
            <a:ext cx="53739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230" name="Group 2229">
            <a:extLst>
              <a:ext uri="{FF2B5EF4-FFF2-40B4-BE49-F238E27FC236}">
                <a16:creationId xmlns:a16="http://schemas.microsoft.com/office/drawing/2014/main" id="{7F6EBBCA-D9C0-4C4E-86AE-4D11F86CAAE6}"/>
              </a:ext>
            </a:extLst>
          </xdr:cNvPr>
          <xdr:cNvGrpSpPr/>
        </xdr:nvGrpSpPr>
        <xdr:grpSpPr>
          <a:xfrm>
            <a:off x="4241144" y="125693179"/>
            <a:ext cx="325561" cy="281099"/>
            <a:chOff x="4819650" y="10625138"/>
            <a:chExt cx="319088" cy="290512"/>
          </a:xfrm>
        </xdr:grpSpPr>
        <xdr:sp macro="" textlink="">
          <xdr:nvSpPr>
            <xdr:cNvPr id="2231" name="Oval 2230">
              <a:extLst>
                <a:ext uri="{FF2B5EF4-FFF2-40B4-BE49-F238E27FC236}">
                  <a16:creationId xmlns:a16="http://schemas.microsoft.com/office/drawing/2014/main" id="{BD4D1A01-5D33-1BE9-3909-72FEB777EC3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32" name="Straight Connector 2231">
              <a:extLst>
                <a:ext uri="{FF2B5EF4-FFF2-40B4-BE49-F238E27FC236}">
                  <a16:creationId xmlns:a16="http://schemas.microsoft.com/office/drawing/2014/main" id="{6B8CC7BC-E227-B4AD-CF73-F8F94ED6929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33" name="Straight Connector 2232">
              <a:extLst>
                <a:ext uri="{FF2B5EF4-FFF2-40B4-BE49-F238E27FC236}">
                  <a16:creationId xmlns:a16="http://schemas.microsoft.com/office/drawing/2014/main" id="{6FFAF0B9-DE45-5CAC-A7B5-4D15F683416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34" name="Group 2233">
            <a:extLst>
              <a:ext uri="{FF2B5EF4-FFF2-40B4-BE49-F238E27FC236}">
                <a16:creationId xmlns:a16="http://schemas.microsoft.com/office/drawing/2014/main" id="{DCE8FCD0-4105-4A63-A360-8BC0B63B675C}"/>
              </a:ext>
            </a:extLst>
          </xdr:cNvPr>
          <xdr:cNvGrpSpPr/>
        </xdr:nvGrpSpPr>
        <xdr:grpSpPr>
          <a:xfrm>
            <a:off x="4359546" y="124582132"/>
            <a:ext cx="325561" cy="284274"/>
            <a:chOff x="4819650" y="10625138"/>
            <a:chExt cx="319088" cy="290512"/>
          </a:xfrm>
        </xdr:grpSpPr>
        <xdr:sp macro="" textlink="">
          <xdr:nvSpPr>
            <xdr:cNvPr id="2235" name="Oval 2234">
              <a:extLst>
                <a:ext uri="{FF2B5EF4-FFF2-40B4-BE49-F238E27FC236}">
                  <a16:creationId xmlns:a16="http://schemas.microsoft.com/office/drawing/2014/main" id="{1634CA0A-F864-42E2-DBB8-C24DF487E5A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36" name="Straight Connector 2235">
              <a:extLst>
                <a:ext uri="{FF2B5EF4-FFF2-40B4-BE49-F238E27FC236}">
                  <a16:creationId xmlns:a16="http://schemas.microsoft.com/office/drawing/2014/main" id="{25399C0D-D553-7CD7-E258-105A6D09D441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37" name="Straight Connector 2236">
              <a:extLst>
                <a:ext uri="{FF2B5EF4-FFF2-40B4-BE49-F238E27FC236}">
                  <a16:creationId xmlns:a16="http://schemas.microsoft.com/office/drawing/2014/main" id="{3543CEF2-1CB3-76CF-35C8-262C6A721902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38" name="Group 2237">
            <a:extLst>
              <a:ext uri="{FF2B5EF4-FFF2-40B4-BE49-F238E27FC236}">
                <a16:creationId xmlns:a16="http://schemas.microsoft.com/office/drawing/2014/main" id="{C9E3962D-54FC-48D1-A399-9F03286C3202}"/>
              </a:ext>
            </a:extLst>
          </xdr:cNvPr>
          <xdr:cNvGrpSpPr/>
        </xdr:nvGrpSpPr>
        <xdr:grpSpPr>
          <a:xfrm>
            <a:off x="3496595" y="129559365"/>
            <a:ext cx="325561" cy="284274"/>
            <a:chOff x="4819650" y="10625138"/>
            <a:chExt cx="319088" cy="290512"/>
          </a:xfrm>
        </xdr:grpSpPr>
        <xdr:sp macro="" textlink="">
          <xdr:nvSpPr>
            <xdr:cNvPr id="2239" name="Oval 2238">
              <a:extLst>
                <a:ext uri="{FF2B5EF4-FFF2-40B4-BE49-F238E27FC236}">
                  <a16:creationId xmlns:a16="http://schemas.microsoft.com/office/drawing/2014/main" id="{67A5055C-5BEB-8B42-8773-1197762E396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40" name="Straight Connector 2239">
              <a:extLst>
                <a:ext uri="{FF2B5EF4-FFF2-40B4-BE49-F238E27FC236}">
                  <a16:creationId xmlns:a16="http://schemas.microsoft.com/office/drawing/2014/main" id="{42311A1B-E714-FD22-7372-707C4CAE7EC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41" name="Straight Connector 2240">
              <a:extLst>
                <a:ext uri="{FF2B5EF4-FFF2-40B4-BE49-F238E27FC236}">
                  <a16:creationId xmlns:a16="http://schemas.microsoft.com/office/drawing/2014/main" id="{616318A6-3DE5-C17D-79D5-D90B30E6E3A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42" name="Group 2241">
            <a:extLst>
              <a:ext uri="{FF2B5EF4-FFF2-40B4-BE49-F238E27FC236}">
                <a16:creationId xmlns:a16="http://schemas.microsoft.com/office/drawing/2014/main" id="{81D47A35-C6E6-4647-B09C-7D81210EF652}"/>
              </a:ext>
            </a:extLst>
          </xdr:cNvPr>
          <xdr:cNvGrpSpPr/>
        </xdr:nvGrpSpPr>
        <xdr:grpSpPr>
          <a:xfrm>
            <a:off x="3424907" y="129111035"/>
            <a:ext cx="325561" cy="284274"/>
            <a:chOff x="4819650" y="10625138"/>
            <a:chExt cx="319088" cy="290512"/>
          </a:xfrm>
        </xdr:grpSpPr>
        <xdr:sp macro="" textlink="">
          <xdr:nvSpPr>
            <xdr:cNvPr id="2243" name="Oval 2242">
              <a:extLst>
                <a:ext uri="{FF2B5EF4-FFF2-40B4-BE49-F238E27FC236}">
                  <a16:creationId xmlns:a16="http://schemas.microsoft.com/office/drawing/2014/main" id="{45B55255-25FB-4C97-54F8-16256394E74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44" name="Straight Connector 2243">
              <a:extLst>
                <a:ext uri="{FF2B5EF4-FFF2-40B4-BE49-F238E27FC236}">
                  <a16:creationId xmlns:a16="http://schemas.microsoft.com/office/drawing/2014/main" id="{BCBC8EE4-0BBE-48E6-0A2E-37DE84ACA2E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45" name="Straight Connector 2244">
              <a:extLst>
                <a:ext uri="{FF2B5EF4-FFF2-40B4-BE49-F238E27FC236}">
                  <a16:creationId xmlns:a16="http://schemas.microsoft.com/office/drawing/2014/main" id="{94AB96CC-2022-39D5-B57A-6F1B5743F1F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46" name="Group 2245">
            <a:extLst>
              <a:ext uri="{FF2B5EF4-FFF2-40B4-BE49-F238E27FC236}">
                <a16:creationId xmlns:a16="http://schemas.microsoft.com/office/drawing/2014/main" id="{272F9486-C9E7-49E0-A33E-C42EA52ABCEB}"/>
              </a:ext>
            </a:extLst>
          </xdr:cNvPr>
          <xdr:cNvGrpSpPr/>
        </xdr:nvGrpSpPr>
        <xdr:grpSpPr>
          <a:xfrm>
            <a:off x="2452897" y="128922625"/>
            <a:ext cx="325561" cy="284274"/>
            <a:chOff x="4819650" y="10625138"/>
            <a:chExt cx="319088" cy="290512"/>
          </a:xfrm>
        </xdr:grpSpPr>
        <xdr:sp macro="" textlink="">
          <xdr:nvSpPr>
            <xdr:cNvPr id="2247" name="Oval 2246">
              <a:extLst>
                <a:ext uri="{FF2B5EF4-FFF2-40B4-BE49-F238E27FC236}">
                  <a16:creationId xmlns:a16="http://schemas.microsoft.com/office/drawing/2014/main" id="{5E4F40FE-958D-B954-5C7D-35DBD4E0025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48" name="Straight Connector 2247">
              <a:extLst>
                <a:ext uri="{FF2B5EF4-FFF2-40B4-BE49-F238E27FC236}">
                  <a16:creationId xmlns:a16="http://schemas.microsoft.com/office/drawing/2014/main" id="{E9A50287-68F6-C015-DD41-41749AECECF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49" name="Straight Connector 2248">
              <a:extLst>
                <a:ext uri="{FF2B5EF4-FFF2-40B4-BE49-F238E27FC236}">
                  <a16:creationId xmlns:a16="http://schemas.microsoft.com/office/drawing/2014/main" id="{452D05EB-4214-8C71-AB9C-E20CA58DF96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50" name="Group 2249">
            <a:extLst>
              <a:ext uri="{FF2B5EF4-FFF2-40B4-BE49-F238E27FC236}">
                <a16:creationId xmlns:a16="http://schemas.microsoft.com/office/drawing/2014/main" id="{1A6831A6-AA20-4323-88C7-D9DEA1D6842C}"/>
              </a:ext>
            </a:extLst>
          </xdr:cNvPr>
          <xdr:cNvGrpSpPr/>
        </xdr:nvGrpSpPr>
        <xdr:grpSpPr>
          <a:xfrm>
            <a:off x="2452897" y="128272825"/>
            <a:ext cx="325561" cy="284274"/>
            <a:chOff x="4819650" y="10625138"/>
            <a:chExt cx="319088" cy="290512"/>
          </a:xfrm>
        </xdr:grpSpPr>
        <xdr:sp macro="" textlink="">
          <xdr:nvSpPr>
            <xdr:cNvPr id="2251" name="Oval 2250">
              <a:extLst>
                <a:ext uri="{FF2B5EF4-FFF2-40B4-BE49-F238E27FC236}">
                  <a16:creationId xmlns:a16="http://schemas.microsoft.com/office/drawing/2014/main" id="{55D13579-BEB7-28DC-EEA0-16060D07E7C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52" name="Straight Connector 2251">
              <a:extLst>
                <a:ext uri="{FF2B5EF4-FFF2-40B4-BE49-F238E27FC236}">
                  <a16:creationId xmlns:a16="http://schemas.microsoft.com/office/drawing/2014/main" id="{95A961FC-7B64-3FB8-A032-62A3AE82887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53" name="Straight Connector 2252">
              <a:extLst>
                <a:ext uri="{FF2B5EF4-FFF2-40B4-BE49-F238E27FC236}">
                  <a16:creationId xmlns:a16="http://schemas.microsoft.com/office/drawing/2014/main" id="{CB654F62-B3D9-5D26-8A9D-C50BA3C1031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54" name="Group 2253">
            <a:extLst>
              <a:ext uri="{FF2B5EF4-FFF2-40B4-BE49-F238E27FC236}">
                <a16:creationId xmlns:a16="http://schemas.microsoft.com/office/drawing/2014/main" id="{C8974CBE-33CB-4932-AF2C-76C57411BC45}"/>
              </a:ext>
            </a:extLst>
          </xdr:cNvPr>
          <xdr:cNvGrpSpPr/>
        </xdr:nvGrpSpPr>
        <xdr:grpSpPr>
          <a:xfrm>
            <a:off x="1773747" y="128263084"/>
            <a:ext cx="325561" cy="284274"/>
            <a:chOff x="4819650" y="10625138"/>
            <a:chExt cx="319088" cy="290512"/>
          </a:xfrm>
        </xdr:grpSpPr>
        <xdr:sp macro="" textlink="">
          <xdr:nvSpPr>
            <xdr:cNvPr id="2255" name="Oval 2254">
              <a:extLst>
                <a:ext uri="{FF2B5EF4-FFF2-40B4-BE49-F238E27FC236}">
                  <a16:creationId xmlns:a16="http://schemas.microsoft.com/office/drawing/2014/main" id="{186FBB36-52D7-2632-E0D2-3B05216D20D8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56" name="Straight Connector 2255">
              <a:extLst>
                <a:ext uri="{FF2B5EF4-FFF2-40B4-BE49-F238E27FC236}">
                  <a16:creationId xmlns:a16="http://schemas.microsoft.com/office/drawing/2014/main" id="{AFAC0A22-4FA0-2370-BADD-5B6FA1D0615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57" name="Straight Connector 2256">
              <a:extLst>
                <a:ext uri="{FF2B5EF4-FFF2-40B4-BE49-F238E27FC236}">
                  <a16:creationId xmlns:a16="http://schemas.microsoft.com/office/drawing/2014/main" id="{FA0E364F-308B-D95E-B6F0-40AAB4FCB74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58" name="Group 2257">
            <a:extLst>
              <a:ext uri="{FF2B5EF4-FFF2-40B4-BE49-F238E27FC236}">
                <a16:creationId xmlns:a16="http://schemas.microsoft.com/office/drawing/2014/main" id="{D99CB486-219B-4DFC-9463-877D3BD9B308}"/>
              </a:ext>
            </a:extLst>
          </xdr:cNvPr>
          <xdr:cNvGrpSpPr/>
        </xdr:nvGrpSpPr>
        <xdr:grpSpPr>
          <a:xfrm>
            <a:off x="7284919" y="129660100"/>
            <a:ext cx="325561" cy="284274"/>
            <a:chOff x="4819650" y="10625138"/>
            <a:chExt cx="319088" cy="290512"/>
          </a:xfrm>
        </xdr:grpSpPr>
        <xdr:sp macro="" textlink="">
          <xdr:nvSpPr>
            <xdr:cNvPr id="2259" name="Oval 2258">
              <a:extLst>
                <a:ext uri="{FF2B5EF4-FFF2-40B4-BE49-F238E27FC236}">
                  <a16:creationId xmlns:a16="http://schemas.microsoft.com/office/drawing/2014/main" id="{9FC4A5F2-74D6-86E4-7E91-EA24051E6EE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60" name="Straight Connector 2259">
              <a:extLst>
                <a:ext uri="{FF2B5EF4-FFF2-40B4-BE49-F238E27FC236}">
                  <a16:creationId xmlns:a16="http://schemas.microsoft.com/office/drawing/2014/main" id="{D41BF6A5-B520-1740-5C67-44C8E0D11A0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61" name="Straight Connector 2260">
              <a:extLst>
                <a:ext uri="{FF2B5EF4-FFF2-40B4-BE49-F238E27FC236}">
                  <a16:creationId xmlns:a16="http://schemas.microsoft.com/office/drawing/2014/main" id="{7DBD2673-397D-0FED-194B-C2655EF0DC5E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62" name="Group 2261">
            <a:extLst>
              <a:ext uri="{FF2B5EF4-FFF2-40B4-BE49-F238E27FC236}">
                <a16:creationId xmlns:a16="http://schemas.microsoft.com/office/drawing/2014/main" id="{C4430676-55B1-4D9B-9F61-63BA88648E18}"/>
              </a:ext>
            </a:extLst>
          </xdr:cNvPr>
          <xdr:cNvGrpSpPr/>
        </xdr:nvGrpSpPr>
        <xdr:grpSpPr>
          <a:xfrm>
            <a:off x="5029353" y="126755590"/>
            <a:ext cx="325561" cy="284274"/>
            <a:chOff x="4819650" y="10625138"/>
            <a:chExt cx="319088" cy="290512"/>
          </a:xfrm>
        </xdr:grpSpPr>
        <xdr:sp macro="" textlink="">
          <xdr:nvSpPr>
            <xdr:cNvPr id="2263" name="Oval 2262">
              <a:extLst>
                <a:ext uri="{FF2B5EF4-FFF2-40B4-BE49-F238E27FC236}">
                  <a16:creationId xmlns:a16="http://schemas.microsoft.com/office/drawing/2014/main" id="{99CDFF9E-200F-34CB-D1C7-F7B60F74F02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64" name="Straight Connector 2263">
              <a:extLst>
                <a:ext uri="{FF2B5EF4-FFF2-40B4-BE49-F238E27FC236}">
                  <a16:creationId xmlns:a16="http://schemas.microsoft.com/office/drawing/2014/main" id="{76B763EC-0749-BE2F-3E3F-828907B1823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65" name="Straight Connector 2264">
              <a:extLst>
                <a:ext uri="{FF2B5EF4-FFF2-40B4-BE49-F238E27FC236}">
                  <a16:creationId xmlns:a16="http://schemas.microsoft.com/office/drawing/2014/main" id="{44F1499D-B2EE-79AA-5D9A-58E7A9D6C6E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66" name="Group 2265">
            <a:extLst>
              <a:ext uri="{FF2B5EF4-FFF2-40B4-BE49-F238E27FC236}">
                <a16:creationId xmlns:a16="http://schemas.microsoft.com/office/drawing/2014/main" id="{83A68651-C0F1-451B-A693-B14F7D79BF87}"/>
              </a:ext>
            </a:extLst>
          </xdr:cNvPr>
          <xdr:cNvGrpSpPr/>
        </xdr:nvGrpSpPr>
        <xdr:grpSpPr>
          <a:xfrm>
            <a:off x="4954611" y="126057082"/>
            <a:ext cx="319272" cy="284274"/>
            <a:chOff x="4819650" y="10625138"/>
            <a:chExt cx="319088" cy="290512"/>
          </a:xfrm>
        </xdr:grpSpPr>
        <xdr:sp macro="" textlink="">
          <xdr:nvSpPr>
            <xdr:cNvPr id="2267" name="Oval 2266">
              <a:extLst>
                <a:ext uri="{FF2B5EF4-FFF2-40B4-BE49-F238E27FC236}">
                  <a16:creationId xmlns:a16="http://schemas.microsoft.com/office/drawing/2014/main" id="{1EC55C7C-4734-E8C4-32CE-D65E34154DF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68" name="Straight Connector 2267">
              <a:extLst>
                <a:ext uri="{FF2B5EF4-FFF2-40B4-BE49-F238E27FC236}">
                  <a16:creationId xmlns:a16="http://schemas.microsoft.com/office/drawing/2014/main" id="{BF4EB0F4-D556-EF86-45E7-4705ADC4A1D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69" name="Straight Connector 2268">
              <a:extLst>
                <a:ext uri="{FF2B5EF4-FFF2-40B4-BE49-F238E27FC236}">
                  <a16:creationId xmlns:a16="http://schemas.microsoft.com/office/drawing/2014/main" id="{8697F01B-09B3-390D-45E1-77AE75FC6B38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70" name="Group 2269">
            <a:extLst>
              <a:ext uri="{FF2B5EF4-FFF2-40B4-BE49-F238E27FC236}">
                <a16:creationId xmlns:a16="http://schemas.microsoft.com/office/drawing/2014/main" id="{F82FD8CC-CF66-4D35-8D29-A27A7A4A8269}"/>
              </a:ext>
            </a:extLst>
          </xdr:cNvPr>
          <xdr:cNvGrpSpPr/>
        </xdr:nvGrpSpPr>
        <xdr:grpSpPr>
          <a:xfrm>
            <a:off x="5524700" y="127343621"/>
            <a:ext cx="325561" cy="284274"/>
            <a:chOff x="4819650" y="10625138"/>
            <a:chExt cx="319088" cy="290512"/>
          </a:xfrm>
        </xdr:grpSpPr>
        <xdr:sp macro="" textlink="">
          <xdr:nvSpPr>
            <xdr:cNvPr id="2271" name="Oval 2270">
              <a:extLst>
                <a:ext uri="{FF2B5EF4-FFF2-40B4-BE49-F238E27FC236}">
                  <a16:creationId xmlns:a16="http://schemas.microsoft.com/office/drawing/2014/main" id="{97A1DD55-0D12-D0E6-D1C8-32261D09657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72" name="Straight Connector 2271">
              <a:extLst>
                <a:ext uri="{FF2B5EF4-FFF2-40B4-BE49-F238E27FC236}">
                  <a16:creationId xmlns:a16="http://schemas.microsoft.com/office/drawing/2014/main" id="{FA20BB2F-ECDC-A785-D5B3-B7F2FAF6AC2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73" name="Straight Connector 2272">
              <a:extLst>
                <a:ext uri="{FF2B5EF4-FFF2-40B4-BE49-F238E27FC236}">
                  <a16:creationId xmlns:a16="http://schemas.microsoft.com/office/drawing/2014/main" id="{7A1D9918-4DD2-088D-A6F5-23E8CEF37D7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74" name="Group 2273">
            <a:extLst>
              <a:ext uri="{FF2B5EF4-FFF2-40B4-BE49-F238E27FC236}">
                <a16:creationId xmlns:a16="http://schemas.microsoft.com/office/drawing/2014/main" id="{2B294533-A22A-4CF8-8367-6B1082160CEC}"/>
              </a:ext>
            </a:extLst>
          </xdr:cNvPr>
          <xdr:cNvGrpSpPr/>
        </xdr:nvGrpSpPr>
        <xdr:grpSpPr>
          <a:xfrm>
            <a:off x="5415641" y="128012905"/>
            <a:ext cx="325561" cy="284274"/>
            <a:chOff x="4819650" y="10625138"/>
            <a:chExt cx="319088" cy="290512"/>
          </a:xfrm>
        </xdr:grpSpPr>
        <xdr:sp macro="" textlink="">
          <xdr:nvSpPr>
            <xdr:cNvPr id="2275" name="Oval 2274">
              <a:extLst>
                <a:ext uri="{FF2B5EF4-FFF2-40B4-BE49-F238E27FC236}">
                  <a16:creationId xmlns:a16="http://schemas.microsoft.com/office/drawing/2014/main" id="{E0939D84-FCA8-5E62-A75B-515EB236816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276" name="Straight Connector 2275">
              <a:extLst>
                <a:ext uri="{FF2B5EF4-FFF2-40B4-BE49-F238E27FC236}">
                  <a16:creationId xmlns:a16="http://schemas.microsoft.com/office/drawing/2014/main" id="{3F0D6CDD-0B9D-22EB-435A-723B28E085D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77" name="Straight Connector 2276">
              <a:extLst>
                <a:ext uri="{FF2B5EF4-FFF2-40B4-BE49-F238E27FC236}">
                  <a16:creationId xmlns:a16="http://schemas.microsoft.com/office/drawing/2014/main" id="{7EE98F8E-4B3E-6898-8E7D-E2BE0C68732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282" name="Straight Connector 2281">
            <a:extLst>
              <a:ext uri="{FF2B5EF4-FFF2-40B4-BE49-F238E27FC236}">
                <a16:creationId xmlns:a16="http://schemas.microsoft.com/office/drawing/2014/main" id="{295D79F8-FAB3-1605-BC38-9F1CE031FB99}"/>
              </a:ext>
            </a:extLst>
          </xdr:cNvPr>
          <xdr:cNvCxnSpPr/>
        </xdr:nvCxnSpPr>
        <xdr:spPr>
          <a:xfrm>
            <a:off x="4911725" y="125422026"/>
            <a:ext cx="427500" cy="4143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85" name="Straight Connector 2284">
            <a:extLst>
              <a:ext uri="{FF2B5EF4-FFF2-40B4-BE49-F238E27FC236}">
                <a16:creationId xmlns:a16="http://schemas.microsoft.com/office/drawing/2014/main" id="{2DABC87C-CD0B-0A58-A5BB-C60A1CE6CC97}"/>
              </a:ext>
            </a:extLst>
          </xdr:cNvPr>
          <xdr:cNvCxnSpPr/>
        </xdr:nvCxnSpPr>
        <xdr:spPr>
          <a:xfrm flipH="1">
            <a:off x="4756150" y="125428024"/>
            <a:ext cx="263525" cy="25276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89" name="Straight Connector 2288">
            <a:extLst>
              <a:ext uri="{FF2B5EF4-FFF2-40B4-BE49-F238E27FC236}">
                <a16:creationId xmlns:a16="http://schemas.microsoft.com/office/drawing/2014/main" id="{BD7D46EC-5C6D-D7CF-1B4D-F230A3C5E454}"/>
              </a:ext>
            </a:extLst>
          </xdr:cNvPr>
          <xdr:cNvCxnSpPr/>
        </xdr:nvCxnSpPr>
        <xdr:spPr>
          <a:xfrm>
            <a:off x="4972051" y="125422027"/>
            <a:ext cx="0" cy="1143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0" name="Straight Connector 2289">
            <a:extLst>
              <a:ext uri="{FF2B5EF4-FFF2-40B4-BE49-F238E27FC236}">
                <a16:creationId xmlns:a16="http://schemas.microsoft.com/office/drawing/2014/main" id="{65A6C1A5-D8DF-40F6-919D-0DFC0C246766}"/>
              </a:ext>
            </a:extLst>
          </xdr:cNvPr>
          <xdr:cNvCxnSpPr/>
        </xdr:nvCxnSpPr>
        <xdr:spPr>
          <a:xfrm flipH="1">
            <a:off x="5072061" y="125740762"/>
            <a:ext cx="263525" cy="24958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1" name="Straight Connector 2290">
            <a:extLst>
              <a:ext uri="{FF2B5EF4-FFF2-40B4-BE49-F238E27FC236}">
                <a16:creationId xmlns:a16="http://schemas.microsoft.com/office/drawing/2014/main" id="{9EE238A7-DCC6-47B3-BDC4-D506B6038C60}"/>
              </a:ext>
            </a:extLst>
          </xdr:cNvPr>
          <xdr:cNvCxnSpPr/>
        </xdr:nvCxnSpPr>
        <xdr:spPr>
          <a:xfrm>
            <a:off x="5287962" y="125734765"/>
            <a:ext cx="0" cy="1111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3" name="Straight Connector 2292">
            <a:extLst>
              <a:ext uri="{FF2B5EF4-FFF2-40B4-BE49-F238E27FC236}">
                <a16:creationId xmlns:a16="http://schemas.microsoft.com/office/drawing/2014/main" id="{3B71F736-6C2C-4CFB-A299-0A36D50FFA7E}"/>
              </a:ext>
            </a:extLst>
          </xdr:cNvPr>
          <xdr:cNvCxnSpPr/>
        </xdr:nvCxnSpPr>
        <xdr:spPr>
          <a:xfrm>
            <a:off x="5378450" y="126433264"/>
            <a:ext cx="613832" cy="59689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4" name="Straight Connector 2293">
            <a:extLst>
              <a:ext uri="{FF2B5EF4-FFF2-40B4-BE49-F238E27FC236}">
                <a16:creationId xmlns:a16="http://schemas.microsoft.com/office/drawing/2014/main" id="{93067050-F958-4BAD-85BF-39A46C3C3488}"/>
              </a:ext>
            </a:extLst>
          </xdr:cNvPr>
          <xdr:cNvCxnSpPr/>
        </xdr:nvCxnSpPr>
        <xdr:spPr>
          <a:xfrm flipH="1">
            <a:off x="5076825" y="126414213"/>
            <a:ext cx="406722" cy="3889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5" name="Straight Connector 2294">
            <a:extLst>
              <a:ext uri="{FF2B5EF4-FFF2-40B4-BE49-F238E27FC236}">
                <a16:creationId xmlns:a16="http://schemas.microsoft.com/office/drawing/2014/main" id="{1377129C-C05A-4A17-AB87-33840628CEB7}"/>
              </a:ext>
            </a:extLst>
          </xdr:cNvPr>
          <xdr:cNvCxnSpPr/>
        </xdr:nvCxnSpPr>
        <xdr:spPr>
          <a:xfrm>
            <a:off x="5421314" y="126418979"/>
            <a:ext cx="0" cy="1111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6" name="Straight Connector 2295">
            <a:extLst>
              <a:ext uri="{FF2B5EF4-FFF2-40B4-BE49-F238E27FC236}">
                <a16:creationId xmlns:a16="http://schemas.microsoft.com/office/drawing/2014/main" id="{42FD159E-AD7F-408C-8370-0F820EAF2B02}"/>
              </a:ext>
            </a:extLst>
          </xdr:cNvPr>
          <xdr:cNvCxnSpPr/>
        </xdr:nvCxnSpPr>
        <xdr:spPr>
          <a:xfrm flipH="1">
            <a:off x="5605461" y="126928563"/>
            <a:ext cx="401937" cy="38100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7" name="Straight Connector 2296">
            <a:extLst>
              <a:ext uri="{FF2B5EF4-FFF2-40B4-BE49-F238E27FC236}">
                <a16:creationId xmlns:a16="http://schemas.microsoft.com/office/drawing/2014/main" id="{DF08F3E4-826C-46B4-9662-E11DB1309B4F}"/>
              </a:ext>
            </a:extLst>
          </xdr:cNvPr>
          <xdr:cNvCxnSpPr/>
        </xdr:nvCxnSpPr>
        <xdr:spPr>
          <a:xfrm>
            <a:off x="5948362" y="126933328"/>
            <a:ext cx="0" cy="1111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90488</xdr:colOff>
      <xdr:row>530</xdr:row>
      <xdr:rowOff>52382</xdr:rowOff>
    </xdr:from>
    <xdr:to>
      <xdr:col>51</xdr:col>
      <xdr:colOff>76200</xdr:colOff>
      <xdr:row>574</xdr:row>
      <xdr:rowOff>76201</xdr:rowOff>
    </xdr:to>
    <xdr:grpSp>
      <xdr:nvGrpSpPr>
        <xdr:cNvPr id="1984" name="Group 1983">
          <a:extLst>
            <a:ext uri="{FF2B5EF4-FFF2-40B4-BE49-F238E27FC236}">
              <a16:creationId xmlns:a16="http://schemas.microsoft.com/office/drawing/2014/main" id="{59AEDD14-235B-4A1F-06D0-CCAAE2A575F8}"/>
            </a:ext>
          </a:extLst>
        </xdr:cNvPr>
        <xdr:cNvGrpSpPr/>
      </xdr:nvGrpSpPr>
      <xdr:grpSpPr>
        <a:xfrm>
          <a:off x="1223963" y="80243357"/>
          <a:ext cx="7110412" cy="6310319"/>
          <a:chOff x="1223963" y="66489257"/>
          <a:chExt cx="7110412" cy="6310319"/>
        </a:xfrm>
      </xdr:grpSpPr>
      <xdr:sp macro="" textlink="">
        <xdr:nvSpPr>
          <xdr:cNvPr id="1980" name="Freeform: Shape 1979">
            <a:extLst>
              <a:ext uri="{FF2B5EF4-FFF2-40B4-BE49-F238E27FC236}">
                <a16:creationId xmlns:a16="http://schemas.microsoft.com/office/drawing/2014/main" id="{217C2D8B-BAA3-D299-DA88-FA293959B2E4}"/>
              </a:ext>
            </a:extLst>
          </xdr:cNvPr>
          <xdr:cNvSpPr/>
        </xdr:nvSpPr>
        <xdr:spPr>
          <a:xfrm>
            <a:off x="2047875" y="67294125"/>
            <a:ext cx="5410200" cy="4638675"/>
          </a:xfrm>
          <a:custGeom>
            <a:avLst/>
            <a:gdLst>
              <a:gd name="connsiteX0" fmla="*/ 1543050 w 5410200"/>
              <a:gd name="connsiteY0" fmla="*/ 0 h 4638675"/>
              <a:gd name="connsiteX1" fmla="*/ 5410200 w 5410200"/>
              <a:gd name="connsiteY1" fmla="*/ 0 h 4638675"/>
              <a:gd name="connsiteX2" fmla="*/ 5410200 w 5410200"/>
              <a:gd name="connsiteY2" fmla="*/ 4638675 h 4638675"/>
              <a:gd name="connsiteX3" fmla="*/ 0 w 5410200"/>
              <a:gd name="connsiteY3" fmla="*/ 4638675 h 4638675"/>
              <a:gd name="connsiteX4" fmla="*/ 0 w 5410200"/>
              <a:gd name="connsiteY4" fmla="*/ 1562100 h 4638675"/>
              <a:gd name="connsiteX5" fmla="*/ 1543050 w 5410200"/>
              <a:gd name="connsiteY5" fmla="*/ 1562100 h 4638675"/>
              <a:gd name="connsiteX6" fmla="*/ 1543050 w 5410200"/>
              <a:gd name="connsiteY6" fmla="*/ 0 h 46386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5410200" h="4638675">
                <a:moveTo>
                  <a:pt x="1543050" y="0"/>
                </a:moveTo>
                <a:lnTo>
                  <a:pt x="5410200" y="0"/>
                </a:lnTo>
                <a:lnTo>
                  <a:pt x="5410200" y="4638675"/>
                </a:lnTo>
                <a:lnTo>
                  <a:pt x="0" y="4638675"/>
                </a:lnTo>
                <a:lnTo>
                  <a:pt x="0" y="1562100"/>
                </a:lnTo>
                <a:lnTo>
                  <a:pt x="1543050" y="1562100"/>
                </a:lnTo>
                <a:lnTo>
                  <a:pt x="1543050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369" name="Picture 368">
            <a:extLst>
              <a:ext uri="{FF2B5EF4-FFF2-40B4-BE49-F238E27FC236}">
                <a16:creationId xmlns:a16="http://schemas.microsoft.com/office/drawing/2014/main" id="{F9116156-1915-8CE3-639F-B4C6D3DD135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543" t="8346" r="52930" b="37842"/>
          <a:stretch>
            <a:fillRect/>
          </a:stretch>
        </xdr:blipFill>
        <xdr:spPr bwMode="auto">
          <a:xfrm>
            <a:off x="1890713" y="67150676"/>
            <a:ext cx="5695950" cy="4954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42" name="Straight Connector 341">
            <a:extLst>
              <a:ext uri="{FF2B5EF4-FFF2-40B4-BE49-F238E27FC236}">
                <a16:creationId xmlns:a16="http://schemas.microsoft.com/office/drawing/2014/main" id="{57752FB3-53FA-36F5-BFBA-B7101EADD7F2}"/>
              </a:ext>
            </a:extLst>
          </xdr:cNvPr>
          <xdr:cNvCxnSpPr/>
        </xdr:nvCxnSpPr>
        <xdr:spPr>
          <a:xfrm flipV="1">
            <a:off x="3569634" y="66489263"/>
            <a:ext cx="0" cy="76200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2" name="Straight Connector 361">
            <a:extLst>
              <a:ext uri="{FF2B5EF4-FFF2-40B4-BE49-F238E27FC236}">
                <a16:creationId xmlns:a16="http://schemas.microsoft.com/office/drawing/2014/main" id="{6EF5C0EB-B12B-6BEF-13C1-3318DC6E050B}"/>
              </a:ext>
            </a:extLst>
          </xdr:cNvPr>
          <xdr:cNvCxnSpPr/>
        </xdr:nvCxnSpPr>
        <xdr:spPr>
          <a:xfrm>
            <a:off x="1940339" y="66865501"/>
            <a:ext cx="558926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2" name="Straight Connector 421">
            <a:extLst>
              <a:ext uri="{FF2B5EF4-FFF2-40B4-BE49-F238E27FC236}">
                <a16:creationId xmlns:a16="http://schemas.microsoft.com/office/drawing/2014/main" id="{1C76E30D-C419-D6A0-C030-98A960294269}"/>
              </a:ext>
            </a:extLst>
          </xdr:cNvPr>
          <xdr:cNvCxnSpPr/>
        </xdr:nvCxnSpPr>
        <xdr:spPr>
          <a:xfrm flipV="1">
            <a:off x="2018928" y="66779775"/>
            <a:ext cx="0" cy="202405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5" name="Straight Connector 624">
            <a:extLst>
              <a:ext uri="{FF2B5EF4-FFF2-40B4-BE49-F238E27FC236}">
                <a16:creationId xmlns:a16="http://schemas.microsoft.com/office/drawing/2014/main" id="{B59B9976-8771-2023-629E-DA67B836C1BE}"/>
              </a:ext>
            </a:extLst>
          </xdr:cNvPr>
          <xdr:cNvCxnSpPr/>
        </xdr:nvCxnSpPr>
        <xdr:spPr>
          <a:xfrm>
            <a:off x="3476338" y="66579749"/>
            <a:ext cx="403855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2" name="Straight Connector 681">
            <a:extLst>
              <a:ext uri="{FF2B5EF4-FFF2-40B4-BE49-F238E27FC236}">
                <a16:creationId xmlns:a16="http://schemas.microsoft.com/office/drawing/2014/main" id="{00BF72DA-9985-44E6-9A44-071C6490D04F}"/>
              </a:ext>
            </a:extLst>
          </xdr:cNvPr>
          <xdr:cNvCxnSpPr/>
        </xdr:nvCxnSpPr>
        <xdr:spPr>
          <a:xfrm flipH="1">
            <a:off x="3530273" y="66536884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8" name="Straight Connector 687">
            <a:extLst>
              <a:ext uri="{FF2B5EF4-FFF2-40B4-BE49-F238E27FC236}">
                <a16:creationId xmlns:a16="http://schemas.microsoft.com/office/drawing/2014/main" id="{79E621B4-F713-4EAF-9918-00A8F29A625C}"/>
              </a:ext>
            </a:extLst>
          </xdr:cNvPr>
          <xdr:cNvCxnSpPr/>
        </xdr:nvCxnSpPr>
        <xdr:spPr>
          <a:xfrm flipH="1">
            <a:off x="3530272" y="66822632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4" name="Straight Connector 693">
            <a:extLst>
              <a:ext uri="{FF2B5EF4-FFF2-40B4-BE49-F238E27FC236}">
                <a16:creationId xmlns:a16="http://schemas.microsoft.com/office/drawing/2014/main" id="{1701C7A6-99A7-41FA-ADBC-924F9E59C90F}"/>
              </a:ext>
            </a:extLst>
          </xdr:cNvPr>
          <xdr:cNvCxnSpPr/>
        </xdr:nvCxnSpPr>
        <xdr:spPr>
          <a:xfrm flipH="1">
            <a:off x="1974805" y="66822635"/>
            <a:ext cx="88249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1" name="Straight Connector 700">
            <a:extLst>
              <a:ext uri="{FF2B5EF4-FFF2-40B4-BE49-F238E27FC236}">
                <a16:creationId xmlns:a16="http://schemas.microsoft.com/office/drawing/2014/main" id="{0E984D8A-73A7-4092-9CB6-E6F3047E2919}"/>
              </a:ext>
            </a:extLst>
          </xdr:cNvPr>
          <xdr:cNvCxnSpPr/>
        </xdr:nvCxnSpPr>
        <xdr:spPr>
          <a:xfrm flipV="1">
            <a:off x="7451160" y="66489257"/>
            <a:ext cx="0" cy="76200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2" name="Straight Connector 711">
            <a:extLst>
              <a:ext uri="{FF2B5EF4-FFF2-40B4-BE49-F238E27FC236}">
                <a16:creationId xmlns:a16="http://schemas.microsoft.com/office/drawing/2014/main" id="{FF523E43-76B8-42C3-B750-3B72116E11AC}"/>
              </a:ext>
            </a:extLst>
          </xdr:cNvPr>
          <xdr:cNvCxnSpPr/>
        </xdr:nvCxnSpPr>
        <xdr:spPr>
          <a:xfrm flipH="1">
            <a:off x="7411799" y="66536878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0" name="Straight Connector 729">
            <a:extLst>
              <a:ext uri="{FF2B5EF4-FFF2-40B4-BE49-F238E27FC236}">
                <a16:creationId xmlns:a16="http://schemas.microsoft.com/office/drawing/2014/main" id="{81D39445-59C4-4C97-AD68-CB9B6C121DB0}"/>
              </a:ext>
            </a:extLst>
          </xdr:cNvPr>
          <xdr:cNvCxnSpPr/>
        </xdr:nvCxnSpPr>
        <xdr:spPr>
          <a:xfrm flipH="1">
            <a:off x="7411798" y="66822626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5" name="Straight Connector 734">
            <a:extLst>
              <a:ext uri="{FF2B5EF4-FFF2-40B4-BE49-F238E27FC236}">
                <a16:creationId xmlns:a16="http://schemas.microsoft.com/office/drawing/2014/main" id="{C107725E-239C-4F01-A4E6-BB8E4E5C93B3}"/>
              </a:ext>
            </a:extLst>
          </xdr:cNvPr>
          <xdr:cNvCxnSpPr/>
        </xdr:nvCxnSpPr>
        <xdr:spPr>
          <a:xfrm flipV="1">
            <a:off x="5507945" y="66775014"/>
            <a:ext cx="0" cy="49053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8" name="Straight Connector 747">
            <a:extLst>
              <a:ext uri="{FF2B5EF4-FFF2-40B4-BE49-F238E27FC236}">
                <a16:creationId xmlns:a16="http://schemas.microsoft.com/office/drawing/2014/main" id="{BB2FD165-DB7D-4281-80E1-9F58E5A57188}"/>
              </a:ext>
            </a:extLst>
          </xdr:cNvPr>
          <xdr:cNvCxnSpPr/>
        </xdr:nvCxnSpPr>
        <xdr:spPr>
          <a:xfrm flipH="1">
            <a:off x="5468584" y="66822635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0" name="Straight Connector 759">
            <a:extLst>
              <a:ext uri="{FF2B5EF4-FFF2-40B4-BE49-F238E27FC236}">
                <a16:creationId xmlns:a16="http://schemas.microsoft.com/office/drawing/2014/main" id="{50822373-AE7F-0F52-3612-E58120B133F9}"/>
              </a:ext>
            </a:extLst>
          </xdr:cNvPr>
          <xdr:cNvCxnSpPr/>
        </xdr:nvCxnSpPr>
        <xdr:spPr>
          <a:xfrm>
            <a:off x="2097373" y="67298888"/>
            <a:ext cx="143289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7" name="Straight Connector 766">
            <a:extLst>
              <a:ext uri="{FF2B5EF4-FFF2-40B4-BE49-F238E27FC236}">
                <a16:creationId xmlns:a16="http://schemas.microsoft.com/office/drawing/2014/main" id="{79D92D06-C31C-9630-1D33-D92A94122740}"/>
              </a:ext>
            </a:extLst>
          </xdr:cNvPr>
          <xdr:cNvCxnSpPr/>
        </xdr:nvCxnSpPr>
        <xdr:spPr>
          <a:xfrm>
            <a:off x="1547832" y="67298887"/>
            <a:ext cx="39741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6" name="Straight Connector 785">
            <a:extLst>
              <a:ext uri="{FF2B5EF4-FFF2-40B4-BE49-F238E27FC236}">
                <a16:creationId xmlns:a16="http://schemas.microsoft.com/office/drawing/2014/main" id="{341C2347-9EF3-CD6B-92D2-117605AADEF3}"/>
              </a:ext>
            </a:extLst>
          </xdr:cNvPr>
          <xdr:cNvCxnSpPr/>
        </xdr:nvCxnSpPr>
        <xdr:spPr>
          <a:xfrm>
            <a:off x="1621375" y="67217925"/>
            <a:ext cx="0" cy="4819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2" name="Straight Connector 791">
            <a:extLst>
              <a:ext uri="{FF2B5EF4-FFF2-40B4-BE49-F238E27FC236}">
                <a16:creationId xmlns:a16="http://schemas.microsoft.com/office/drawing/2014/main" id="{B35158C7-6F9F-463F-9617-7FC64521FEB9}"/>
              </a:ext>
            </a:extLst>
          </xdr:cNvPr>
          <xdr:cNvCxnSpPr/>
        </xdr:nvCxnSpPr>
        <xdr:spPr>
          <a:xfrm flipH="1">
            <a:off x="1577250" y="67256025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4" name="Straight Connector 863">
            <a:extLst>
              <a:ext uri="{FF2B5EF4-FFF2-40B4-BE49-F238E27FC236}">
                <a16:creationId xmlns:a16="http://schemas.microsoft.com/office/drawing/2014/main" id="{83F4F0D6-5915-4B74-9372-66515325091E}"/>
              </a:ext>
            </a:extLst>
          </xdr:cNvPr>
          <xdr:cNvCxnSpPr/>
        </xdr:nvCxnSpPr>
        <xdr:spPr>
          <a:xfrm>
            <a:off x="1223963" y="68856224"/>
            <a:ext cx="72127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6" name="Straight Connector 865">
            <a:extLst>
              <a:ext uri="{FF2B5EF4-FFF2-40B4-BE49-F238E27FC236}">
                <a16:creationId xmlns:a16="http://schemas.microsoft.com/office/drawing/2014/main" id="{8E34FFEC-673D-4504-819D-586DC96AB2B9}"/>
              </a:ext>
            </a:extLst>
          </xdr:cNvPr>
          <xdr:cNvCxnSpPr/>
        </xdr:nvCxnSpPr>
        <xdr:spPr>
          <a:xfrm flipH="1">
            <a:off x="1577247" y="68813362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8" name="Straight Connector 867">
            <a:extLst>
              <a:ext uri="{FF2B5EF4-FFF2-40B4-BE49-F238E27FC236}">
                <a16:creationId xmlns:a16="http://schemas.microsoft.com/office/drawing/2014/main" id="{59A3EF8E-00C7-497E-B1EC-B6D67726D4D6}"/>
              </a:ext>
            </a:extLst>
          </xdr:cNvPr>
          <xdr:cNvCxnSpPr/>
        </xdr:nvCxnSpPr>
        <xdr:spPr>
          <a:xfrm>
            <a:off x="1538010" y="70408800"/>
            <a:ext cx="40721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5" name="Straight Connector 874">
            <a:extLst>
              <a:ext uri="{FF2B5EF4-FFF2-40B4-BE49-F238E27FC236}">
                <a16:creationId xmlns:a16="http://schemas.microsoft.com/office/drawing/2014/main" id="{B4F91F14-4B53-41AB-AB03-D4B757436BBD}"/>
              </a:ext>
            </a:extLst>
          </xdr:cNvPr>
          <xdr:cNvCxnSpPr/>
        </xdr:nvCxnSpPr>
        <xdr:spPr>
          <a:xfrm flipH="1">
            <a:off x="1577234" y="70365938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4" name="Straight Connector 893">
            <a:extLst>
              <a:ext uri="{FF2B5EF4-FFF2-40B4-BE49-F238E27FC236}">
                <a16:creationId xmlns:a16="http://schemas.microsoft.com/office/drawing/2014/main" id="{7830133B-A6A1-429B-BFC3-AE141558FF48}"/>
              </a:ext>
            </a:extLst>
          </xdr:cNvPr>
          <xdr:cNvCxnSpPr/>
        </xdr:nvCxnSpPr>
        <xdr:spPr>
          <a:xfrm>
            <a:off x="1228865" y="71947089"/>
            <a:ext cx="71635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6" name="Straight Connector 895">
            <a:extLst>
              <a:ext uri="{FF2B5EF4-FFF2-40B4-BE49-F238E27FC236}">
                <a16:creationId xmlns:a16="http://schemas.microsoft.com/office/drawing/2014/main" id="{97042FA2-0B4F-426D-B881-A4EAF4206E6E}"/>
              </a:ext>
            </a:extLst>
          </xdr:cNvPr>
          <xdr:cNvCxnSpPr/>
        </xdr:nvCxnSpPr>
        <xdr:spPr>
          <a:xfrm flipH="1">
            <a:off x="1577227" y="71904227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7" name="Straight Connector 906">
            <a:extLst>
              <a:ext uri="{FF2B5EF4-FFF2-40B4-BE49-F238E27FC236}">
                <a16:creationId xmlns:a16="http://schemas.microsoft.com/office/drawing/2014/main" id="{92B88149-6AC5-4D21-97EE-225AA2CEC212}"/>
              </a:ext>
            </a:extLst>
          </xdr:cNvPr>
          <xdr:cNvCxnSpPr/>
        </xdr:nvCxnSpPr>
        <xdr:spPr>
          <a:xfrm>
            <a:off x="1297529" y="68765738"/>
            <a:ext cx="0" cy="327183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4" name="Straight Connector 913">
            <a:extLst>
              <a:ext uri="{FF2B5EF4-FFF2-40B4-BE49-F238E27FC236}">
                <a16:creationId xmlns:a16="http://schemas.microsoft.com/office/drawing/2014/main" id="{4B49F583-1ACC-4148-8C4C-44B6A9A39DE5}"/>
              </a:ext>
            </a:extLst>
          </xdr:cNvPr>
          <xdr:cNvCxnSpPr/>
        </xdr:nvCxnSpPr>
        <xdr:spPr>
          <a:xfrm flipH="1">
            <a:off x="1253404" y="68813362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7" name="Straight Connector 916">
            <a:extLst>
              <a:ext uri="{FF2B5EF4-FFF2-40B4-BE49-F238E27FC236}">
                <a16:creationId xmlns:a16="http://schemas.microsoft.com/office/drawing/2014/main" id="{49B3F4B6-C8D5-4901-AD85-CD03EFE410F1}"/>
              </a:ext>
            </a:extLst>
          </xdr:cNvPr>
          <xdr:cNvCxnSpPr/>
        </xdr:nvCxnSpPr>
        <xdr:spPr>
          <a:xfrm flipH="1">
            <a:off x="1253380" y="71904226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8" name="Straight Connector 927">
            <a:extLst>
              <a:ext uri="{FF2B5EF4-FFF2-40B4-BE49-F238E27FC236}">
                <a16:creationId xmlns:a16="http://schemas.microsoft.com/office/drawing/2014/main" id="{AEDF6458-DC87-0CAB-1BC1-043C5D490827}"/>
              </a:ext>
            </a:extLst>
          </xdr:cNvPr>
          <xdr:cNvCxnSpPr/>
        </xdr:nvCxnSpPr>
        <xdr:spPr>
          <a:xfrm>
            <a:off x="2018926" y="72009004"/>
            <a:ext cx="0" cy="79057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3" name="Straight Connector 952">
            <a:extLst>
              <a:ext uri="{FF2B5EF4-FFF2-40B4-BE49-F238E27FC236}">
                <a16:creationId xmlns:a16="http://schemas.microsoft.com/office/drawing/2014/main" id="{1C823851-8831-47A8-2CCA-BC7D0999684E}"/>
              </a:ext>
            </a:extLst>
          </xdr:cNvPr>
          <xdr:cNvCxnSpPr/>
        </xdr:nvCxnSpPr>
        <xdr:spPr>
          <a:xfrm>
            <a:off x="1945384" y="72437626"/>
            <a:ext cx="557931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8" name="Straight Connector 957">
            <a:extLst>
              <a:ext uri="{FF2B5EF4-FFF2-40B4-BE49-F238E27FC236}">
                <a16:creationId xmlns:a16="http://schemas.microsoft.com/office/drawing/2014/main" id="{1F3E6061-80A6-4613-9450-7969D1944C73}"/>
              </a:ext>
            </a:extLst>
          </xdr:cNvPr>
          <xdr:cNvCxnSpPr/>
        </xdr:nvCxnSpPr>
        <xdr:spPr>
          <a:xfrm flipH="1">
            <a:off x="1974801" y="72394761"/>
            <a:ext cx="88249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9" name="Straight Connector 958">
            <a:extLst>
              <a:ext uri="{FF2B5EF4-FFF2-40B4-BE49-F238E27FC236}">
                <a16:creationId xmlns:a16="http://schemas.microsoft.com/office/drawing/2014/main" id="{9BD308FC-4D2E-4958-94F7-0D6C19E0E145}"/>
              </a:ext>
            </a:extLst>
          </xdr:cNvPr>
          <xdr:cNvCxnSpPr/>
        </xdr:nvCxnSpPr>
        <xdr:spPr>
          <a:xfrm>
            <a:off x="1945383" y="72723375"/>
            <a:ext cx="557932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4" name="Straight Connector 963">
            <a:extLst>
              <a:ext uri="{FF2B5EF4-FFF2-40B4-BE49-F238E27FC236}">
                <a16:creationId xmlns:a16="http://schemas.microsoft.com/office/drawing/2014/main" id="{6FC6465C-C4C6-4FA4-9645-53EDE65BA87C}"/>
              </a:ext>
            </a:extLst>
          </xdr:cNvPr>
          <xdr:cNvCxnSpPr/>
        </xdr:nvCxnSpPr>
        <xdr:spPr>
          <a:xfrm flipH="1">
            <a:off x="1974800" y="72680510"/>
            <a:ext cx="88249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9" name="Straight Connector 968">
            <a:extLst>
              <a:ext uri="{FF2B5EF4-FFF2-40B4-BE49-F238E27FC236}">
                <a16:creationId xmlns:a16="http://schemas.microsoft.com/office/drawing/2014/main" id="{016B2186-C726-425D-BA13-CDFF466CCE93}"/>
              </a:ext>
            </a:extLst>
          </xdr:cNvPr>
          <xdr:cNvCxnSpPr/>
        </xdr:nvCxnSpPr>
        <xdr:spPr>
          <a:xfrm>
            <a:off x="7451158" y="72009005"/>
            <a:ext cx="0" cy="79057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2" name="Straight Connector 971">
            <a:extLst>
              <a:ext uri="{FF2B5EF4-FFF2-40B4-BE49-F238E27FC236}">
                <a16:creationId xmlns:a16="http://schemas.microsoft.com/office/drawing/2014/main" id="{014A3F3A-3845-4DED-AF47-FA9ED85F80D8}"/>
              </a:ext>
            </a:extLst>
          </xdr:cNvPr>
          <xdr:cNvCxnSpPr/>
        </xdr:nvCxnSpPr>
        <xdr:spPr>
          <a:xfrm flipH="1">
            <a:off x="7411795" y="72394762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5" name="Straight Connector 974">
            <a:extLst>
              <a:ext uri="{FF2B5EF4-FFF2-40B4-BE49-F238E27FC236}">
                <a16:creationId xmlns:a16="http://schemas.microsoft.com/office/drawing/2014/main" id="{D65D8A70-297F-4535-80DC-3CF7BF2B411F}"/>
              </a:ext>
            </a:extLst>
          </xdr:cNvPr>
          <xdr:cNvCxnSpPr/>
        </xdr:nvCxnSpPr>
        <xdr:spPr>
          <a:xfrm flipH="1">
            <a:off x="7411794" y="72680511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2" name="Straight Connector 991">
            <a:extLst>
              <a:ext uri="{FF2B5EF4-FFF2-40B4-BE49-F238E27FC236}">
                <a16:creationId xmlns:a16="http://schemas.microsoft.com/office/drawing/2014/main" id="{FB20082F-455B-479C-B34A-FFE867C9261A}"/>
              </a:ext>
            </a:extLst>
          </xdr:cNvPr>
          <xdr:cNvCxnSpPr/>
        </xdr:nvCxnSpPr>
        <xdr:spPr>
          <a:xfrm>
            <a:off x="3569632" y="72013763"/>
            <a:ext cx="0" cy="50007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3" name="Straight Connector 992">
            <a:extLst>
              <a:ext uri="{FF2B5EF4-FFF2-40B4-BE49-F238E27FC236}">
                <a16:creationId xmlns:a16="http://schemas.microsoft.com/office/drawing/2014/main" id="{85A1E007-E922-47E0-A589-A32B1488FFAF}"/>
              </a:ext>
            </a:extLst>
          </xdr:cNvPr>
          <xdr:cNvCxnSpPr/>
        </xdr:nvCxnSpPr>
        <xdr:spPr>
          <a:xfrm flipH="1">
            <a:off x="3530268" y="72394772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5" name="Straight Connector 994">
            <a:extLst>
              <a:ext uri="{FF2B5EF4-FFF2-40B4-BE49-F238E27FC236}">
                <a16:creationId xmlns:a16="http://schemas.microsoft.com/office/drawing/2014/main" id="{4DF203A1-5340-4111-AF21-82DC8747FFDD}"/>
              </a:ext>
            </a:extLst>
          </xdr:cNvPr>
          <xdr:cNvCxnSpPr/>
        </xdr:nvCxnSpPr>
        <xdr:spPr>
          <a:xfrm>
            <a:off x="3569631" y="70499288"/>
            <a:ext cx="0" cy="1390658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75" name="Straight Connector 1174">
            <a:extLst>
              <a:ext uri="{FF2B5EF4-FFF2-40B4-BE49-F238E27FC236}">
                <a16:creationId xmlns:a16="http://schemas.microsoft.com/office/drawing/2014/main" id="{42D41D2B-1B2E-4861-9872-ACA3373770A1}"/>
              </a:ext>
            </a:extLst>
          </xdr:cNvPr>
          <xdr:cNvCxnSpPr/>
        </xdr:nvCxnSpPr>
        <xdr:spPr>
          <a:xfrm>
            <a:off x="5125100" y="72013768"/>
            <a:ext cx="0" cy="50007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76" name="Straight Connector 1175">
            <a:extLst>
              <a:ext uri="{FF2B5EF4-FFF2-40B4-BE49-F238E27FC236}">
                <a16:creationId xmlns:a16="http://schemas.microsoft.com/office/drawing/2014/main" id="{BBF2B3A7-07D0-4983-BB97-DB5C82687B40}"/>
              </a:ext>
            </a:extLst>
          </xdr:cNvPr>
          <xdr:cNvCxnSpPr/>
        </xdr:nvCxnSpPr>
        <xdr:spPr>
          <a:xfrm flipH="1">
            <a:off x="5080973" y="72394777"/>
            <a:ext cx="88249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77" name="Straight Connector 1176">
            <a:extLst>
              <a:ext uri="{FF2B5EF4-FFF2-40B4-BE49-F238E27FC236}">
                <a16:creationId xmlns:a16="http://schemas.microsoft.com/office/drawing/2014/main" id="{341609D3-9DC6-41F6-B184-7D63DD4C3B23}"/>
              </a:ext>
            </a:extLst>
          </xdr:cNvPr>
          <xdr:cNvCxnSpPr/>
        </xdr:nvCxnSpPr>
        <xdr:spPr>
          <a:xfrm>
            <a:off x="5125099" y="70499293"/>
            <a:ext cx="0" cy="1390658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78" name="Straight Connector 1177">
            <a:extLst>
              <a:ext uri="{FF2B5EF4-FFF2-40B4-BE49-F238E27FC236}">
                <a16:creationId xmlns:a16="http://schemas.microsoft.com/office/drawing/2014/main" id="{51D83099-70AB-4615-9189-873A41C35637}"/>
              </a:ext>
            </a:extLst>
          </xdr:cNvPr>
          <xdr:cNvCxnSpPr/>
        </xdr:nvCxnSpPr>
        <xdr:spPr>
          <a:xfrm>
            <a:off x="5512846" y="72013774"/>
            <a:ext cx="0" cy="50007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79" name="Straight Connector 1178">
            <a:extLst>
              <a:ext uri="{FF2B5EF4-FFF2-40B4-BE49-F238E27FC236}">
                <a16:creationId xmlns:a16="http://schemas.microsoft.com/office/drawing/2014/main" id="{70BA6342-1702-42CA-91A2-A6FCEAC7F6B1}"/>
              </a:ext>
            </a:extLst>
          </xdr:cNvPr>
          <xdr:cNvCxnSpPr/>
        </xdr:nvCxnSpPr>
        <xdr:spPr>
          <a:xfrm flipH="1">
            <a:off x="5473482" y="72394783"/>
            <a:ext cx="83487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0" name="Straight Connector 1179">
            <a:extLst>
              <a:ext uri="{FF2B5EF4-FFF2-40B4-BE49-F238E27FC236}">
                <a16:creationId xmlns:a16="http://schemas.microsoft.com/office/drawing/2014/main" id="{3CEB2A43-D3C5-485C-9A2C-3A279991AC5D}"/>
              </a:ext>
            </a:extLst>
          </xdr:cNvPr>
          <xdr:cNvCxnSpPr/>
        </xdr:nvCxnSpPr>
        <xdr:spPr>
          <a:xfrm>
            <a:off x="5512845" y="70151625"/>
            <a:ext cx="0" cy="1738332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5" name="Straight Connector 1184">
            <a:extLst>
              <a:ext uri="{FF2B5EF4-FFF2-40B4-BE49-F238E27FC236}">
                <a16:creationId xmlns:a16="http://schemas.microsoft.com/office/drawing/2014/main" id="{411EC26A-E5B5-8B01-766F-D73E33A8A8BF}"/>
              </a:ext>
            </a:extLst>
          </xdr:cNvPr>
          <xdr:cNvCxnSpPr/>
        </xdr:nvCxnSpPr>
        <xdr:spPr>
          <a:xfrm>
            <a:off x="7505097" y="67298888"/>
            <a:ext cx="8292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7" name="Straight Connector 1186">
            <a:extLst>
              <a:ext uri="{FF2B5EF4-FFF2-40B4-BE49-F238E27FC236}">
                <a16:creationId xmlns:a16="http://schemas.microsoft.com/office/drawing/2014/main" id="{88EE35CB-AE12-EBF1-CB2F-9B5AF349CCD7}"/>
              </a:ext>
            </a:extLst>
          </xdr:cNvPr>
          <xdr:cNvCxnSpPr/>
        </xdr:nvCxnSpPr>
        <xdr:spPr>
          <a:xfrm>
            <a:off x="7936822" y="67213162"/>
            <a:ext cx="0" cy="48339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8" name="Straight Connector 1187">
            <a:extLst>
              <a:ext uri="{FF2B5EF4-FFF2-40B4-BE49-F238E27FC236}">
                <a16:creationId xmlns:a16="http://schemas.microsoft.com/office/drawing/2014/main" id="{1567DB1F-1BB8-499E-994A-48BCCF7B021A}"/>
              </a:ext>
            </a:extLst>
          </xdr:cNvPr>
          <xdr:cNvCxnSpPr/>
        </xdr:nvCxnSpPr>
        <xdr:spPr>
          <a:xfrm flipH="1">
            <a:off x="7892698" y="67256023"/>
            <a:ext cx="83486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9" name="Straight Connector 1188">
            <a:extLst>
              <a:ext uri="{FF2B5EF4-FFF2-40B4-BE49-F238E27FC236}">
                <a16:creationId xmlns:a16="http://schemas.microsoft.com/office/drawing/2014/main" id="{58CA83F2-7FEB-42A7-855D-C9C2290654DC}"/>
              </a:ext>
            </a:extLst>
          </xdr:cNvPr>
          <xdr:cNvCxnSpPr/>
        </xdr:nvCxnSpPr>
        <xdr:spPr>
          <a:xfrm>
            <a:off x="8260692" y="67213163"/>
            <a:ext cx="0" cy="48339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0" name="Straight Connector 1189">
            <a:extLst>
              <a:ext uri="{FF2B5EF4-FFF2-40B4-BE49-F238E27FC236}">
                <a16:creationId xmlns:a16="http://schemas.microsoft.com/office/drawing/2014/main" id="{1A105DEB-C354-40C9-BCFD-C70219A38CA8}"/>
              </a:ext>
            </a:extLst>
          </xdr:cNvPr>
          <xdr:cNvCxnSpPr/>
        </xdr:nvCxnSpPr>
        <xdr:spPr>
          <a:xfrm flipH="1">
            <a:off x="8216568" y="67256024"/>
            <a:ext cx="83486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2" name="Straight Connector 1191">
            <a:extLst>
              <a:ext uri="{FF2B5EF4-FFF2-40B4-BE49-F238E27FC236}">
                <a16:creationId xmlns:a16="http://schemas.microsoft.com/office/drawing/2014/main" id="{17DD67C4-662C-4743-9348-01E58110516D}"/>
              </a:ext>
            </a:extLst>
          </xdr:cNvPr>
          <xdr:cNvCxnSpPr/>
        </xdr:nvCxnSpPr>
        <xdr:spPr>
          <a:xfrm>
            <a:off x="7505096" y="71947088"/>
            <a:ext cx="8292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3" name="Straight Connector 1192">
            <a:extLst>
              <a:ext uri="{FF2B5EF4-FFF2-40B4-BE49-F238E27FC236}">
                <a16:creationId xmlns:a16="http://schemas.microsoft.com/office/drawing/2014/main" id="{4889E1C8-FE02-44C0-9501-DD21336541CC}"/>
              </a:ext>
            </a:extLst>
          </xdr:cNvPr>
          <xdr:cNvCxnSpPr/>
        </xdr:nvCxnSpPr>
        <xdr:spPr>
          <a:xfrm flipH="1">
            <a:off x="7892697" y="71904223"/>
            <a:ext cx="83486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4" name="Straight Connector 1193">
            <a:extLst>
              <a:ext uri="{FF2B5EF4-FFF2-40B4-BE49-F238E27FC236}">
                <a16:creationId xmlns:a16="http://schemas.microsoft.com/office/drawing/2014/main" id="{FC7732BE-4253-4BBD-8158-EAC9AEA52135}"/>
              </a:ext>
            </a:extLst>
          </xdr:cNvPr>
          <xdr:cNvCxnSpPr/>
        </xdr:nvCxnSpPr>
        <xdr:spPr>
          <a:xfrm flipH="1">
            <a:off x="8216567" y="71904224"/>
            <a:ext cx="83486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7" name="Straight Connector 1196">
            <a:extLst>
              <a:ext uri="{FF2B5EF4-FFF2-40B4-BE49-F238E27FC236}">
                <a16:creationId xmlns:a16="http://schemas.microsoft.com/office/drawing/2014/main" id="{61D501AA-BC06-4F19-A9EF-45D3B2283A0C}"/>
              </a:ext>
            </a:extLst>
          </xdr:cNvPr>
          <xdr:cNvCxnSpPr/>
        </xdr:nvCxnSpPr>
        <xdr:spPr>
          <a:xfrm>
            <a:off x="7519800" y="70018269"/>
            <a:ext cx="49071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8" name="Straight Connector 1197">
            <a:extLst>
              <a:ext uri="{FF2B5EF4-FFF2-40B4-BE49-F238E27FC236}">
                <a16:creationId xmlns:a16="http://schemas.microsoft.com/office/drawing/2014/main" id="{E05852D9-0693-4593-AB64-C0C59359A864}"/>
              </a:ext>
            </a:extLst>
          </xdr:cNvPr>
          <xdr:cNvCxnSpPr/>
        </xdr:nvCxnSpPr>
        <xdr:spPr>
          <a:xfrm flipH="1">
            <a:off x="7897472" y="69975410"/>
            <a:ext cx="83486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0" name="Straight Connector 1199">
            <a:extLst>
              <a:ext uri="{FF2B5EF4-FFF2-40B4-BE49-F238E27FC236}">
                <a16:creationId xmlns:a16="http://schemas.microsoft.com/office/drawing/2014/main" id="{26C038BE-BE70-4B82-BD1D-E6F5B3BE7B8E}"/>
              </a:ext>
            </a:extLst>
          </xdr:cNvPr>
          <xdr:cNvCxnSpPr/>
        </xdr:nvCxnSpPr>
        <xdr:spPr>
          <a:xfrm>
            <a:off x="5572125" y="70018270"/>
            <a:ext cx="1756333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2" name="Straight Connector 1201">
            <a:extLst>
              <a:ext uri="{FF2B5EF4-FFF2-40B4-BE49-F238E27FC236}">
                <a16:creationId xmlns:a16="http://schemas.microsoft.com/office/drawing/2014/main" id="{B75F0261-F139-46AE-91E2-D90BE3A3D739}"/>
              </a:ext>
            </a:extLst>
          </xdr:cNvPr>
          <xdr:cNvCxnSpPr/>
        </xdr:nvCxnSpPr>
        <xdr:spPr>
          <a:xfrm>
            <a:off x="7519811" y="69237227"/>
            <a:ext cx="49071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3" name="Straight Connector 1202">
            <a:extLst>
              <a:ext uri="{FF2B5EF4-FFF2-40B4-BE49-F238E27FC236}">
                <a16:creationId xmlns:a16="http://schemas.microsoft.com/office/drawing/2014/main" id="{26B2ECB3-F045-4FAA-94D5-55D15AEDD01B}"/>
              </a:ext>
            </a:extLst>
          </xdr:cNvPr>
          <xdr:cNvCxnSpPr/>
        </xdr:nvCxnSpPr>
        <xdr:spPr>
          <a:xfrm flipH="1">
            <a:off x="7892720" y="69194363"/>
            <a:ext cx="83486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4" name="Straight Connector 1203">
            <a:extLst>
              <a:ext uri="{FF2B5EF4-FFF2-40B4-BE49-F238E27FC236}">
                <a16:creationId xmlns:a16="http://schemas.microsoft.com/office/drawing/2014/main" id="{6C06CC9E-782D-4978-B0AF-4789B79D674D}"/>
              </a:ext>
            </a:extLst>
          </xdr:cNvPr>
          <xdr:cNvCxnSpPr/>
        </xdr:nvCxnSpPr>
        <xdr:spPr>
          <a:xfrm>
            <a:off x="5572125" y="69237228"/>
            <a:ext cx="1756342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218" name="Group 1217">
            <a:extLst>
              <a:ext uri="{FF2B5EF4-FFF2-40B4-BE49-F238E27FC236}">
                <a16:creationId xmlns:a16="http://schemas.microsoft.com/office/drawing/2014/main" id="{EAD7FD89-A521-4A86-B739-2B899490EE86}"/>
              </a:ext>
            </a:extLst>
          </xdr:cNvPr>
          <xdr:cNvGrpSpPr/>
        </xdr:nvGrpSpPr>
        <xdr:grpSpPr>
          <a:xfrm>
            <a:off x="1626418" y="68484750"/>
            <a:ext cx="318967" cy="290512"/>
            <a:chOff x="4819650" y="10625138"/>
            <a:chExt cx="319088" cy="290512"/>
          </a:xfrm>
        </xdr:grpSpPr>
        <xdr:sp macro="" textlink="">
          <xdr:nvSpPr>
            <xdr:cNvPr id="1219" name="Oval 1218">
              <a:extLst>
                <a:ext uri="{FF2B5EF4-FFF2-40B4-BE49-F238E27FC236}">
                  <a16:creationId xmlns:a16="http://schemas.microsoft.com/office/drawing/2014/main" id="{1A9CEF8D-AEA7-452A-171A-F04EFBD5945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220" name="Straight Connector 1219">
              <a:extLst>
                <a:ext uri="{FF2B5EF4-FFF2-40B4-BE49-F238E27FC236}">
                  <a16:creationId xmlns:a16="http://schemas.microsoft.com/office/drawing/2014/main" id="{1501760E-C635-DE88-5E8F-E32890F851D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1" name="Straight Connector 1220">
              <a:extLst>
                <a:ext uri="{FF2B5EF4-FFF2-40B4-BE49-F238E27FC236}">
                  <a16:creationId xmlns:a16="http://schemas.microsoft.com/office/drawing/2014/main" id="{3419D08A-6B98-7AC2-9B8D-03DC64028AA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22" name="Group 1221">
            <a:extLst>
              <a:ext uri="{FF2B5EF4-FFF2-40B4-BE49-F238E27FC236}">
                <a16:creationId xmlns:a16="http://schemas.microsoft.com/office/drawing/2014/main" id="{30A049AD-A350-49A8-983A-A34F58E75F84}"/>
              </a:ext>
            </a:extLst>
          </xdr:cNvPr>
          <xdr:cNvGrpSpPr/>
        </xdr:nvGrpSpPr>
        <xdr:grpSpPr>
          <a:xfrm>
            <a:off x="3162274" y="67065525"/>
            <a:ext cx="318967" cy="290512"/>
            <a:chOff x="4819650" y="10625138"/>
            <a:chExt cx="319088" cy="290512"/>
          </a:xfrm>
        </xdr:grpSpPr>
        <xdr:sp macro="" textlink="">
          <xdr:nvSpPr>
            <xdr:cNvPr id="1223" name="Oval 1222">
              <a:extLst>
                <a:ext uri="{FF2B5EF4-FFF2-40B4-BE49-F238E27FC236}">
                  <a16:creationId xmlns:a16="http://schemas.microsoft.com/office/drawing/2014/main" id="{389ADED8-4E3D-7AF9-36B0-0EF37FA9DFB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224" name="Straight Connector 1223">
              <a:extLst>
                <a:ext uri="{FF2B5EF4-FFF2-40B4-BE49-F238E27FC236}">
                  <a16:creationId xmlns:a16="http://schemas.microsoft.com/office/drawing/2014/main" id="{3CA24D2C-7B5C-6EE0-89E8-B7A7B3A2D84D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5" name="Straight Connector 1224">
              <a:extLst>
                <a:ext uri="{FF2B5EF4-FFF2-40B4-BE49-F238E27FC236}">
                  <a16:creationId xmlns:a16="http://schemas.microsoft.com/office/drawing/2014/main" id="{47A7B777-0F25-37B3-B196-061DF078032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26" name="Group 1225">
            <a:extLst>
              <a:ext uri="{FF2B5EF4-FFF2-40B4-BE49-F238E27FC236}">
                <a16:creationId xmlns:a16="http://schemas.microsoft.com/office/drawing/2014/main" id="{0624CCB3-2AB6-4418-A10E-B7544CD1E407}"/>
              </a:ext>
            </a:extLst>
          </xdr:cNvPr>
          <xdr:cNvGrpSpPr/>
        </xdr:nvGrpSpPr>
        <xdr:grpSpPr>
          <a:xfrm>
            <a:off x="1464483" y="72037575"/>
            <a:ext cx="318967" cy="290512"/>
            <a:chOff x="4819650" y="10625138"/>
            <a:chExt cx="319088" cy="290512"/>
          </a:xfrm>
        </xdr:grpSpPr>
        <xdr:sp macro="" textlink="">
          <xdr:nvSpPr>
            <xdr:cNvPr id="1227" name="Oval 1226">
              <a:extLst>
                <a:ext uri="{FF2B5EF4-FFF2-40B4-BE49-F238E27FC236}">
                  <a16:creationId xmlns:a16="http://schemas.microsoft.com/office/drawing/2014/main" id="{A3C76443-D183-B225-4EC9-7BB7BFAF410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228" name="Straight Connector 1227">
              <a:extLst>
                <a:ext uri="{FF2B5EF4-FFF2-40B4-BE49-F238E27FC236}">
                  <a16:creationId xmlns:a16="http://schemas.microsoft.com/office/drawing/2014/main" id="{B59B8AE0-A26A-9CBC-3CB4-E0D71B6E72B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9" name="Straight Connector 1228">
              <a:extLst>
                <a:ext uri="{FF2B5EF4-FFF2-40B4-BE49-F238E27FC236}">
                  <a16:creationId xmlns:a16="http://schemas.microsoft.com/office/drawing/2014/main" id="{0E56A2E7-2DEC-4F98-6628-7B2E45A1BE5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30" name="Group 1229">
            <a:extLst>
              <a:ext uri="{FF2B5EF4-FFF2-40B4-BE49-F238E27FC236}">
                <a16:creationId xmlns:a16="http://schemas.microsoft.com/office/drawing/2014/main" id="{D87CA6F6-A36C-46CF-AA52-D0EA4050B26B}"/>
              </a:ext>
            </a:extLst>
          </xdr:cNvPr>
          <xdr:cNvGrpSpPr/>
        </xdr:nvGrpSpPr>
        <xdr:grpSpPr>
          <a:xfrm>
            <a:off x="7441213" y="72018525"/>
            <a:ext cx="318967" cy="290512"/>
            <a:chOff x="4819650" y="10625138"/>
            <a:chExt cx="319088" cy="290512"/>
          </a:xfrm>
        </xdr:grpSpPr>
        <xdr:sp macro="" textlink="">
          <xdr:nvSpPr>
            <xdr:cNvPr id="1231" name="Oval 1230">
              <a:extLst>
                <a:ext uri="{FF2B5EF4-FFF2-40B4-BE49-F238E27FC236}">
                  <a16:creationId xmlns:a16="http://schemas.microsoft.com/office/drawing/2014/main" id="{DAEBED98-EA14-9592-9FB5-416A83AE362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232" name="Straight Connector 1231">
              <a:extLst>
                <a:ext uri="{FF2B5EF4-FFF2-40B4-BE49-F238E27FC236}">
                  <a16:creationId xmlns:a16="http://schemas.microsoft.com/office/drawing/2014/main" id="{8475FF7A-A5D0-869E-CB44-F89321C152E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33" name="Straight Connector 1232">
              <a:extLst>
                <a:ext uri="{FF2B5EF4-FFF2-40B4-BE49-F238E27FC236}">
                  <a16:creationId xmlns:a16="http://schemas.microsoft.com/office/drawing/2014/main" id="{8F3E320A-A613-63F7-660E-6012DAFC465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34" name="Group 1233">
            <a:extLst>
              <a:ext uri="{FF2B5EF4-FFF2-40B4-BE49-F238E27FC236}">
                <a16:creationId xmlns:a16="http://schemas.microsoft.com/office/drawing/2014/main" id="{9B0CD904-86BA-4BF6-B45F-9F3CF65F3E05}"/>
              </a:ext>
            </a:extLst>
          </xdr:cNvPr>
          <xdr:cNvGrpSpPr/>
        </xdr:nvGrpSpPr>
        <xdr:grpSpPr>
          <a:xfrm>
            <a:off x="7475674" y="67046475"/>
            <a:ext cx="318967" cy="290512"/>
            <a:chOff x="4819650" y="10625138"/>
            <a:chExt cx="319088" cy="290512"/>
          </a:xfrm>
        </xdr:grpSpPr>
        <xdr:sp macro="" textlink="">
          <xdr:nvSpPr>
            <xdr:cNvPr id="1235" name="Oval 1234">
              <a:extLst>
                <a:ext uri="{FF2B5EF4-FFF2-40B4-BE49-F238E27FC236}">
                  <a16:creationId xmlns:a16="http://schemas.microsoft.com/office/drawing/2014/main" id="{4C242AA5-3891-ACBF-7674-9AD67092BF8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236" name="Straight Connector 1235">
              <a:extLst>
                <a:ext uri="{FF2B5EF4-FFF2-40B4-BE49-F238E27FC236}">
                  <a16:creationId xmlns:a16="http://schemas.microsoft.com/office/drawing/2014/main" id="{EFBC8F07-A7C5-AD76-C7F0-B1529EB7E98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37" name="Straight Connector 1236">
              <a:extLst>
                <a:ext uri="{FF2B5EF4-FFF2-40B4-BE49-F238E27FC236}">
                  <a16:creationId xmlns:a16="http://schemas.microsoft.com/office/drawing/2014/main" id="{E291BF3A-5A1A-0C87-7777-967AA8AFEA2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38" name="Group 1237">
            <a:extLst>
              <a:ext uri="{FF2B5EF4-FFF2-40B4-BE49-F238E27FC236}">
                <a16:creationId xmlns:a16="http://schemas.microsoft.com/office/drawing/2014/main" id="{12B2B1F7-F8D8-4C0E-B978-4EEDF8ACAA2B}"/>
              </a:ext>
            </a:extLst>
          </xdr:cNvPr>
          <xdr:cNvGrpSpPr/>
        </xdr:nvGrpSpPr>
        <xdr:grpSpPr>
          <a:xfrm>
            <a:off x="5457382" y="69942075"/>
            <a:ext cx="318967" cy="290512"/>
            <a:chOff x="4819650" y="10625138"/>
            <a:chExt cx="319088" cy="290512"/>
          </a:xfrm>
        </xdr:grpSpPr>
        <xdr:sp macro="" textlink="">
          <xdr:nvSpPr>
            <xdr:cNvPr id="1239" name="Oval 1238">
              <a:extLst>
                <a:ext uri="{FF2B5EF4-FFF2-40B4-BE49-F238E27FC236}">
                  <a16:creationId xmlns:a16="http://schemas.microsoft.com/office/drawing/2014/main" id="{20C0BB9F-15E6-4DA2-858A-852E1794E05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240" name="Straight Connector 1239">
              <a:extLst>
                <a:ext uri="{FF2B5EF4-FFF2-40B4-BE49-F238E27FC236}">
                  <a16:creationId xmlns:a16="http://schemas.microsoft.com/office/drawing/2014/main" id="{BAF2A7B3-3BB6-3155-7D87-D0FE2C0C562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41" name="Straight Connector 1240">
              <a:extLst>
                <a:ext uri="{FF2B5EF4-FFF2-40B4-BE49-F238E27FC236}">
                  <a16:creationId xmlns:a16="http://schemas.microsoft.com/office/drawing/2014/main" id="{CA6BC2F2-C260-9C5E-2D05-9F332D78C4A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46" name="Group 1245">
            <a:extLst>
              <a:ext uri="{FF2B5EF4-FFF2-40B4-BE49-F238E27FC236}">
                <a16:creationId xmlns:a16="http://schemas.microsoft.com/office/drawing/2014/main" id="{F21493AC-D155-4208-8AEC-1772DE12FD78}"/>
              </a:ext>
            </a:extLst>
          </xdr:cNvPr>
          <xdr:cNvGrpSpPr/>
        </xdr:nvGrpSpPr>
        <xdr:grpSpPr>
          <a:xfrm>
            <a:off x="5218396" y="69208650"/>
            <a:ext cx="318967" cy="290512"/>
            <a:chOff x="4819650" y="10625138"/>
            <a:chExt cx="319088" cy="290512"/>
          </a:xfrm>
        </xdr:grpSpPr>
        <xdr:sp macro="" textlink="">
          <xdr:nvSpPr>
            <xdr:cNvPr id="1247" name="Oval 1246">
              <a:extLst>
                <a:ext uri="{FF2B5EF4-FFF2-40B4-BE49-F238E27FC236}">
                  <a16:creationId xmlns:a16="http://schemas.microsoft.com/office/drawing/2014/main" id="{ECCD3659-5D6F-F9CD-5D62-ACADD031B77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248" name="Straight Connector 1247">
              <a:extLst>
                <a:ext uri="{FF2B5EF4-FFF2-40B4-BE49-F238E27FC236}">
                  <a16:creationId xmlns:a16="http://schemas.microsoft.com/office/drawing/2014/main" id="{F09B31A2-D977-2300-C069-72974D5DB03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49" name="Straight Connector 1248">
              <a:extLst>
                <a:ext uri="{FF2B5EF4-FFF2-40B4-BE49-F238E27FC236}">
                  <a16:creationId xmlns:a16="http://schemas.microsoft.com/office/drawing/2014/main" id="{E9CD5209-C455-C514-22E0-E5687D91402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50" name="Group 1249">
            <a:extLst>
              <a:ext uri="{FF2B5EF4-FFF2-40B4-BE49-F238E27FC236}">
                <a16:creationId xmlns:a16="http://schemas.microsoft.com/office/drawing/2014/main" id="{F92B49D7-1EFE-4C85-B69F-C5CB6BB2432A}"/>
              </a:ext>
            </a:extLst>
          </xdr:cNvPr>
          <xdr:cNvGrpSpPr/>
        </xdr:nvGrpSpPr>
        <xdr:grpSpPr>
          <a:xfrm>
            <a:off x="3201497" y="68456175"/>
            <a:ext cx="318967" cy="290512"/>
            <a:chOff x="4819650" y="10625138"/>
            <a:chExt cx="319088" cy="290512"/>
          </a:xfrm>
        </xdr:grpSpPr>
        <xdr:sp macro="" textlink="">
          <xdr:nvSpPr>
            <xdr:cNvPr id="1251" name="Oval 1250">
              <a:extLst>
                <a:ext uri="{FF2B5EF4-FFF2-40B4-BE49-F238E27FC236}">
                  <a16:creationId xmlns:a16="http://schemas.microsoft.com/office/drawing/2014/main" id="{B42A75D2-3077-1757-681E-A13811F8C11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252" name="Straight Connector 1251">
              <a:extLst>
                <a:ext uri="{FF2B5EF4-FFF2-40B4-BE49-F238E27FC236}">
                  <a16:creationId xmlns:a16="http://schemas.microsoft.com/office/drawing/2014/main" id="{E704C582-1400-917C-2A1C-0EE50F27FCC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53" name="Straight Connector 1252">
              <a:extLst>
                <a:ext uri="{FF2B5EF4-FFF2-40B4-BE49-F238E27FC236}">
                  <a16:creationId xmlns:a16="http://schemas.microsoft.com/office/drawing/2014/main" id="{19FA3A2D-8B3B-53E0-B0FF-757F7C8694DE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54" name="Group 1253">
            <a:extLst>
              <a:ext uri="{FF2B5EF4-FFF2-40B4-BE49-F238E27FC236}">
                <a16:creationId xmlns:a16="http://schemas.microsoft.com/office/drawing/2014/main" id="{60B04115-6F46-4823-89FC-11108C4268D4}"/>
              </a:ext>
            </a:extLst>
          </xdr:cNvPr>
          <xdr:cNvGrpSpPr/>
        </xdr:nvGrpSpPr>
        <xdr:grpSpPr>
          <a:xfrm>
            <a:off x="4904332" y="70475475"/>
            <a:ext cx="318967" cy="290512"/>
            <a:chOff x="4819650" y="10625138"/>
            <a:chExt cx="319088" cy="290512"/>
          </a:xfrm>
        </xdr:grpSpPr>
        <xdr:sp macro="" textlink="">
          <xdr:nvSpPr>
            <xdr:cNvPr id="1255" name="Oval 1254">
              <a:extLst>
                <a:ext uri="{FF2B5EF4-FFF2-40B4-BE49-F238E27FC236}">
                  <a16:creationId xmlns:a16="http://schemas.microsoft.com/office/drawing/2014/main" id="{FE5EEADE-EB66-2DBB-D1F4-9FF7ACF7D84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256" name="Straight Connector 1255">
              <a:extLst>
                <a:ext uri="{FF2B5EF4-FFF2-40B4-BE49-F238E27FC236}">
                  <a16:creationId xmlns:a16="http://schemas.microsoft.com/office/drawing/2014/main" id="{7331410D-80D8-60F0-F999-00EE94A1B37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57" name="Straight Connector 1256">
              <a:extLst>
                <a:ext uri="{FF2B5EF4-FFF2-40B4-BE49-F238E27FC236}">
                  <a16:creationId xmlns:a16="http://schemas.microsoft.com/office/drawing/2014/main" id="{76259B31-1D56-FBDA-27D7-485ECACC411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258" name="Group 1257">
            <a:extLst>
              <a:ext uri="{FF2B5EF4-FFF2-40B4-BE49-F238E27FC236}">
                <a16:creationId xmlns:a16="http://schemas.microsoft.com/office/drawing/2014/main" id="{48905DBD-06AD-41E0-9368-DC34C703F9E0}"/>
              </a:ext>
            </a:extLst>
          </xdr:cNvPr>
          <xdr:cNvGrpSpPr/>
        </xdr:nvGrpSpPr>
        <xdr:grpSpPr>
          <a:xfrm>
            <a:off x="3392850" y="70513575"/>
            <a:ext cx="318967" cy="290512"/>
            <a:chOff x="4819650" y="10625138"/>
            <a:chExt cx="319088" cy="290512"/>
          </a:xfrm>
        </xdr:grpSpPr>
        <xdr:sp macro="" textlink="">
          <xdr:nvSpPr>
            <xdr:cNvPr id="1259" name="Oval 1258">
              <a:extLst>
                <a:ext uri="{FF2B5EF4-FFF2-40B4-BE49-F238E27FC236}">
                  <a16:creationId xmlns:a16="http://schemas.microsoft.com/office/drawing/2014/main" id="{9B0B4A5D-8C18-7BE0-AF3F-FDDD33F80F9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1260" name="Straight Connector 1259">
              <a:extLst>
                <a:ext uri="{FF2B5EF4-FFF2-40B4-BE49-F238E27FC236}">
                  <a16:creationId xmlns:a16="http://schemas.microsoft.com/office/drawing/2014/main" id="{1B19E25D-648A-D6C9-2901-2904BE8B950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61" name="Straight Connector 1260">
              <a:extLst>
                <a:ext uri="{FF2B5EF4-FFF2-40B4-BE49-F238E27FC236}">
                  <a16:creationId xmlns:a16="http://schemas.microsoft.com/office/drawing/2014/main" id="{12995FEE-667F-8D5F-0880-89E93A49CE61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920" name="Straight Connector 1919">
            <a:extLst>
              <a:ext uri="{FF2B5EF4-FFF2-40B4-BE49-F238E27FC236}">
                <a16:creationId xmlns:a16="http://schemas.microsoft.com/office/drawing/2014/main" id="{9C1085BF-7AED-75AC-31AA-F3ECABC628EA}"/>
              </a:ext>
            </a:extLst>
          </xdr:cNvPr>
          <xdr:cNvCxnSpPr/>
        </xdr:nvCxnSpPr>
        <xdr:spPr>
          <a:xfrm flipH="1">
            <a:off x="5181595" y="70399275"/>
            <a:ext cx="65246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56" name="Straight Connector 1955">
            <a:extLst>
              <a:ext uri="{FF2B5EF4-FFF2-40B4-BE49-F238E27FC236}">
                <a16:creationId xmlns:a16="http://schemas.microsoft.com/office/drawing/2014/main" id="{F8E98114-BFF3-444E-956D-1FD2C91F832F}"/>
              </a:ext>
            </a:extLst>
          </xdr:cNvPr>
          <xdr:cNvCxnSpPr/>
        </xdr:nvCxnSpPr>
        <xdr:spPr>
          <a:xfrm>
            <a:off x="7519805" y="70399268"/>
            <a:ext cx="49071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66" name="Straight Connector 1965">
            <a:extLst>
              <a:ext uri="{FF2B5EF4-FFF2-40B4-BE49-F238E27FC236}">
                <a16:creationId xmlns:a16="http://schemas.microsoft.com/office/drawing/2014/main" id="{0641DF65-D79E-49A6-A391-D4BE7540F500}"/>
              </a:ext>
            </a:extLst>
          </xdr:cNvPr>
          <xdr:cNvCxnSpPr/>
        </xdr:nvCxnSpPr>
        <xdr:spPr>
          <a:xfrm flipH="1">
            <a:off x="7897477" y="70356409"/>
            <a:ext cx="83486" cy="857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72" name="Straight Connector 1971">
            <a:extLst>
              <a:ext uri="{FF2B5EF4-FFF2-40B4-BE49-F238E27FC236}">
                <a16:creationId xmlns:a16="http://schemas.microsoft.com/office/drawing/2014/main" id="{35DDE369-EF2A-4B78-A051-0ED482517C2B}"/>
              </a:ext>
            </a:extLst>
          </xdr:cNvPr>
          <xdr:cNvCxnSpPr/>
        </xdr:nvCxnSpPr>
        <xdr:spPr>
          <a:xfrm>
            <a:off x="6010275" y="70399269"/>
            <a:ext cx="131818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123825</xdr:colOff>
      <xdr:row>982</xdr:row>
      <xdr:rowOff>138113</xdr:rowOff>
    </xdr:from>
    <xdr:to>
      <xdr:col>21</xdr:col>
      <xdr:colOff>119063</xdr:colOff>
      <xdr:row>985</xdr:row>
      <xdr:rowOff>0</xdr:rowOff>
    </xdr:to>
    <xdr:grpSp>
      <xdr:nvGrpSpPr>
        <xdr:cNvPr id="2455" name="Group 2454">
          <a:extLst>
            <a:ext uri="{FF2B5EF4-FFF2-40B4-BE49-F238E27FC236}">
              <a16:creationId xmlns:a16="http://schemas.microsoft.com/office/drawing/2014/main" id="{A9679C2B-7754-4470-B45E-58DA447CF9BB}"/>
            </a:ext>
          </a:extLst>
        </xdr:cNvPr>
        <xdr:cNvGrpSpPr/>
      </xdr:nvGrpSpPr>
      <xdr:grpSpPr>
        <a:xfrm>
          <a:off x="3200400" y="148042313"/>
          <a:ext cx="319088" cy="290512"/>
          <a:chOff x="4819650" y="10625138"/>
          <a:chExt cx="319088" cy="290512"/>
        </a:xfrm>
      </xdr:grpSpPr>
      <xdr:sp macro="" textlink="">
        <xdr:nvSpPr>
          <xdr:cNvPr id="2456" name="Oval 2455">
            <a:extLst>
              <a:ext uri="{FF2B5EF4-FFF2-40B4-BE49-F238E27FC236}">
                <a16:creationId xmlns:a16="http://schemas.microsoft.com/office/drawing/2014/main" id="{8C0C6855-065F-5AF1-87F2-5198613D78CB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2457" name="Straight Connector 2456">
            <a:extLst>
              <a:ext uri="{FF2B5EF4-FFF2-40B4-BE49-F238E27FC236}">
                <a16:creationId xmlns:a16="http://schemas.microsoft.com/office/drawing/2014/main" id="{A87713EE-E0D1-36A2-2954-00E152E91648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58" name="Straight Connector 2457">
            <a:extLst>
              <a:ext uri="{FF2B5EF4-FFF2-40B4-BE49-F238E27FC236}">
                <a16:creationId xmlns:a16="http://schemas.microsoft.com/office/drawing/2014/main" id="{ED801FE5-1300-D2E2-3B8F-DAD3539A05EB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981</xdr:row>
      <xdr:rowOff>76201</xdr:rowOff>
    </xdr:from>
    <xdr:to>
      <xdr:col>7</xdr:col>
      <xdr:colOff>57150</xdr:colOff>
      <xdr:row>984</xdr:row>
      <xdr:rowOff>71438</xdr:rowOff>
    </xdr:to>
    <xdr:grpSp>
      <xdr:nvGrpSpPr>
        <xdr:cNvPr id="2459" name="Group 2458">
          <a:extLst>
            <a:ext uri="{FF2B5EF4-FFF2-40B4-BE49-F238E27FC236}">
              <a16:creationId xmlns:a16="http://schemas.microsoft.com/office/drawing/2014/main" id="{417A755D-C83F-41DA-858D-9E8AE675B750}"/>
            </a:ext>
          </a:extLst>
        </xdr:cNvPr>
        <xdr:cNvGrpSpPr/>
      </xdr:nvGrpSpPr>
      <xdr:grpSpPr>
        <a:xfrm>
          <a:off x="647700" y="147837526"/>
          <a:ext cx="542925" cy="423862"/>
          <a:chOff x="647700" y="9963151"/>
          <a:chExt cx="542925" cy="423862"/>
        </a:xfrm>
      </xdr:grpSpPr>
      <xdr:cxnSp macro="">
        <xdr:nvCxnSpPr>
          <xdr:cNvPr id="2460" name="Straight Connector 2459">
            <a:extLst>
              <a:ext uri="{FF2B5EF4-FFF2-40B4-BE49-F238E27FC236}">
                <a16:creationId xmlns:a16="http://schemas.microsoft.com/office/drawing/2014/main" id="{34E0A267-6481-22F0-08F4-9212B9ADF7E0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61" name="Straight Connector 2460">
            <a:extLst>
              <a:ext uri="{FF2B5EF4-FFF2-40B4-BE49-F238E27FC236}">
                <a16:creationId xmlns:a16="http://schemas.microsoft.com/office/drawing/2014/main" id="{6E4BF755-A7B4-D176-6CC7-659F7753DF39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62" name="Arc 2461">
            <a:extLst>
              <a:ext uri="{FF2B5EF4-FFF2-40B4-BE49-F238E27FC236}">
                <a16:creationId xmlns:a16="http://schemas.microsoft.com/office/drawing/2014/main" id="{724195D4-394A-5ECF-014C-35B0A32D3E87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9</xdr:col>
      <xdr:colOff>66675</xdr:colOff>
      <xdr:row>985</xdr:row>
      <xdr:rowOff>66673</xdr:rowOff>
    </xdr:from>
    <xdr:to>
      <xdr:col>53</xdr:col>
      <xdr:colOff>123825</xdr:colOff>
      <xdr:row>1058</xdr:row>
      <xdr:rowOff>71443</xdr:rowOff>
    </xdr:to>
    <xdr:grpSp>
      <xdr:nvGrpSpPr>
        <xdr:cNvPr id="2642" name="Group 2641">
          <a:extLst>
            <a:ext uri="{FF2B5EF4-FFF2-40B4-BE49-F238E27FC236}">
              <a16:creationId xmlns:a16="http://schemas.microsoft.com/office/drawing/2014/main" id="{35AD02BE-0FC5-C901-D03F-BB653C258825}"/>
            </a:ext>
          </a:extLst>
        </xdr:cNvPr>
        <xdr:cNvGrpSpPr/>
      </xdr:nvGrpSpPr>
      <xdr:grpSpPr>
        <a:xfrm>
          <a:off x="1524000" y="148399498"/>
          <a:ext cx="7181850" cy="10434645"/>
          <a:chOff x="1609725" y="142751173"/>
          <a:chExt cx="7600950" cy="11129970"/>
        </a:xfrm>
      </xdr:grpSpPr>
      <xdr:sp macro="" textlink="">
        <xdr:nvSpPr>
          <xdr:cNvPr id="2547" name="Freeform: Shape 2546">
            <a:extLst>
              <a:ext uri="{FF2B5EF4-FFF2-40B4-BE49-F238E27FC236}">
                <a16:creationId xmlns:a16="http://schemas.microsoft.com/office/drawing/2014/main" id="{F3811DED-E18E-9DB8-1C9E-1E506BB9BFEA}"/>
              </a:ext>
            </a:extLst>
          </xdr:cNvPr>
          <xdr:cNvSpPr/>
        </xdr:nvSpPr>
        <xdr:spPr>
          <a:xfrm>
            <a:off x="2525321" y="143616128"/>
            <a:ext cx="5647192" cy="9507348"/>
          </a:xfrm>
          <a:custGeom>
            <a:avLst/>
            <a:gdLst>
              <a:gd name="connsiteX0" fmla="*/ 939800 w 5435600"/>
              <a:gd name="connsiteY0" fmla="*/ 0 h 8724900"/>
              <a:gd name="connsiteX1" fmla="*/ 3505200 w 5435600"/>
              <a:gd name="connsiteY1" fmla="*/ 0 h 8724900"/>
              <a:gd name="connsiteX2" fmla="*/ 3505200 w 5435600"/>
              <a:gd name="connsiteY2" fmla="*/ 1371600 h 8724900"/>
              <a:gd name="connsiteX3" fmla="*/ 3987800 w 5435600"/>
              <a:gd name="connsiteY3" fmla="*/ 1371600 h 8724900"/>
              <a:gd name="connsiteX4" fmla="*/ 3987800 w 5435600"/>
              <a:gd name="connsiteY4" fmla="*/ 2298700 h 8724900"/>
              <a:gd name="connsiteX5" fmla="*/ 5435600 w 5435600"/>
              <a:gd name="connsiteY5" fmla="*/ 2298700 h 8724900"/>
              <a:gd name="connsiteX6" fmla="*/ 5435600 w 5435600"/>
              <a:gd name="connsiteY6" fmla="*/ 6883400 h 8724900"/>
              <a:gd name="connsiteX7" fmla="*/ 3124200 w 5435600"/>
              <a:gd name="connsiteY7" fmla="*/ 6883400 h 8724900"/>
              <a:gd name="connsiteX8" fmla="*/ 3124200 w 5435600"/>
              <a:gd name="connsiteY8" fmla="*/ 8724900 h 8724900"/>
              <a:gd name="connsiteX9" fmla="*/ 0 w 5435600"/>
              <a:gd name="connsiteY9" fmla="*/ 8724900 h 8724900"/>
              <a:gd name="connsiteX10" fmla="*/ 0 w 5435600"/>
              <a:gd name="connsiteY10" fmla="*/ 4597400 h 8724900"/>
              <a:gd name="connsiteX11" fmla="*/ 965200 w 5435600"/>
              <a:gd name="connsiteY11" fmla="*/ 4597400 h 8724900"/>
              <a:gd name="connsiteX12" fmla="*/ 965200 w 5435600"/>
              <a:gd name="connsiteY12" fmla="*/ 3657600 h 8724900"/>
              <a:gd name="connsiteX13" fmla="*/ 241300 w 5435600"/>
              <a:gd name="connsiteY13" fmla="*/ 3657600 h 8724900"/>
              <a:gd name="connsiteX14" fmla="*/ 241300 w 5435600"/>
              <a:gd name="connsiteY14" fmla="*/ 2806700 h 8724900"/>
              <a:gd name="connsiteX15" fmla="*/ 965200 w 5435600"/>
              <a:gd name="connsiteY15" fmla="*/ 2806700 h 8724900"/>
              <a:gd name="connsiteX16" fmla="*/ 939800 w 5435600"/>
              <a:gd name="connsiteY16" fmla="*/ 0 h 87249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5435600" h="8724900">
                <a:moveTo>
                  <a:pt x="939800" y="0"/>
                </a:moveTo>
                <a:lnTo>
                  <a:pt x="3505200" y="0"/>
                </a:lnTo>
                <a:lnTo>
                  <a:pt x="3505200" y="1371600"/>
                </a:lnTo>
                <a:lnTo>
                  <a:pt x="3987800" y="1371600"/>
                </a:lnTo>
                <a:lnTo>
                  <a:pt x="3987800" y="2298700"/>
                </a:lnTo>
                <a:lnTo>
                  <a:pt x="5435600" y="2298700"/>
                </a:lnTo>
                <a:lnTo>
                  <a:pt x="5435600" y="6883400"/>
                </a:lnTo>
                <a:lnTo>
                  <a:pt x="3124200" y="6883400"/>
                </a:lnTo>
                <a:lnTo>
                  <a:pt x="3124200" y="8724900"/>
                </a:lnTo>
                <a:lnTo>
                  <a:pt x="0" y="8724900"/>
                </a:lnTo>
                <a:lnTo>
                  <a:pt x="0" y="4597400"/>
                </a:lnTo>
                <a:lnTo>
                  <a:pt x="965200" y="4597400"/>
                </a:lnTo>
                <a:lnTo>
                  <a:pt x="965200" y="3657600"/>
                </a:lnTo>
                <a:lnTo>
                  <a:pt x="241300" y="3657600"/>
                </a:lnTo>
                <a:lnTo>
                  <a:pt x="241300" y="2806700"/>
                </a:lnTo>
                <a:lnTo>
                  <a:pt x="965200" y="2806700"/>
                </a:lnTo>
                <a:cubicBezTo>
                  <a:pt x="960967" y="1866900"/>
                  <a:pt x="956733" y="927100"/>
                  <a:pt x="939800" y="0"/>
                </a:cubicBez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306" name="Picture 305">
            <a:extLst>
              <a:ext uri="{FF2B5EF4-FFF2-40B4-BE49-F238E27FC236}">
                <a16:creationId xmlns:a16="http://schemas.microsoft.com/office/drawing/2014/main" id="{43933C06-9487-D111-4ACA-B7AD514FDBD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605" t="18993" r="54472" b="45899"/>
          <a:stretch>
            <a:fillRect/>
          </a:stretch>
        </xdr:blipFill>
        <xdr:spPr bwMode="auto">
          <a:xfrm rot="5400000">
            <a:off x="400435" y="145392900"/>
            <a:ext cx="9893906" cy="59381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182" name="Straight Connector 1181">
            <a:extLst>
              <a:ext uri="{FF2B5EF4-FFF2-40B4-BE49-F238E27FC236}">
                <a16:creationId xmlns:a16="http://schemas.microsoft.com/office/drawing/2014/main" id="{89845245-9C1F-50CF-0FFA-5BBEC5BA0092}"/>
              </a:ext>
            </a:extLst>
          </xdr:cNvPr>
          <xdr:cNvCxnSpPr/>
        </xdr:nvCxnSpPr>
        <xdr:spPr>
          <a:xfrm>
            <a:off x="2670824" y="143147270"/>
            <a:ext cx="558602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2" name="Straight Connector 1241">
            <a:extLst>
              <a:ext uri="{FF2B5EF4-FFF2-40B4-BE49-F238E27FC236}">
                <a16:creationId xmlns:a16="http://schemas.microsoft.com/office/drawing/2014/main" id="{0BEB8B17-B2B1-CD15-EF22-52855FB1ABEA}"/>
              </a:ext>
            </a:extLst>
          </xdr:cNvPr>
          <xdr:cNvCxnSpPr/>
        </xdr:nvCxnSpPr>
        <xdr:spPr>
          <a:xfrm>
            <a:off x="2782685" y="143042889"/>
            <a:ext cx="0" cy="356208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4" name="Straight Connector 1243">
            <a:extLst>
              <a:ext uri="{FF2B5EF4-FFF2-40B4-BE49-F238E27FC236}">
                <a16:creationId xmlns:a16="http://schemas.microsoft.com/office/drawing/2014/main" id="{C303C26E-F5D3-FA2B-33E2-49A29E99C8B8}"/>
              </a:ext>
            </a:extLst>
          </xdr:cNvPr>
          <xdr:cNvCxnSpPr/>
        </xdr:nvCxnSpPr>
        <xdr:spPr>
          <a:xfrm flipH="1">
            <a:off x="2725871" y="143090912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3" name="Straight Connector 1852">
            <a:extLst>
              <a:ext uri="{FF2B5EF4-FFF2-40B4-BE49-F238E27FC236}">
                <a16:creationId xmlns:a16="http://schemas.microsoft.com/office/drawing/2014/main" id="{33A34EC4-3CC1-483C-8235-9E8D89B5B270}"/>
              </a:ext>
            </a:extLst>
          </xdr:cNvPr>
          <xdr:cNvCxnSpPr/>
        </xdr:nvCxnSpPr>
        <xdr:spPr>
          <a:xfrm>
            <a:off x="3528313" y="142751175"/>
            <a:ext cx="0" cy="792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35" name="Straight Connector 1934">
            <a:extLst>
              <a:ext uri="{FF2B5EF4-FFF2-40B4-BE49-F238E27FC236}">
                <a16:creationId xmlns:a16="http://schemas.microsoft.com/office/drawing/2014/main" id="{13111214-B1A8-4029-9EF7-C097289D4DE0}"/>
              </a:ext>
            </a:extLst>
          </xdr:cNvPr>
          <xdr:cNvCxnSpPr/>
        </xdr:nvCxnSpPr>
        <xdr:spPr>
          <a:xfrm flipH="1">
            <a:off x="3487024" y="143090911"/>
            <a:ext cx="77987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78" name="Straight Connector 1977">
            <a:extLst>
              <a:ext uri="{FF2B5EF4-FFF2-40B4-BE49-F238E27FC236}">
                <a16:creationId xmlns:a16="http://schemas.microsoft.com/office/drawing/2014/main" id="{2458EBA5-F618-C1FF-E77B-17873C7A4C33}"/>
              </a:ext>
            </a:extLst>
          </xdr:cNvPr>
          <xdr:cNvCxnSpPr/>
        </xdr:nvCxnSpPr>
        <xdr:spPr>
          <a:xfrm>
            <a:off x="3450326" y="142842459"/>
            <a:ext cx="280360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89" name="Straight Connector 1988">
            <a:extLst>
              <a:ext uri="{FF2B5EF4-FFF2-40B4-BE49-F238E27FC236}">
                <a16:creationId xmlns:a16="http://schemas.microsoft.com/office/drawing/2014/main" id="{E4CDD3CF-CA4D-41A8-8C4E-7836D8225029}"/>
              </a:ext>
            </a:extLst>
          </xdr:cNvPr>
          <xdr:cNvCxnSpPr/>
        </xdr:nvCxnSpPr>
        <xdr:spPr>
          <a:xfrm flipH="1">
            <a:off x="3487025" y="142786100"/>
            <a:ext cx="77987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1" name="Straight Connector 1990">
            <a:extLst>
              <a:ext uri="{FF2B5EF4-FFF2-40B4-BE49-F238E27FC236}">
                <a16:creationId xmlns:a16="http://schemas.microsoft.com/office/drawing/2014/main" id="{85EBD115-F37E-4D35-8A6C-2BE73F4D9D6C}"/>
              </a:ext>
            </a:extLst>
          </xdr:cNvPr>
          <xdr:cNvCxnSpPr/>
        </xdr:nvCxnSpPr>
        <xdr:spPr>
          <a:xfrm>
            <a:off x="6180528" y="142751173"/>
            <a:ext cx="0" cy="7925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5" name="Straight Connector 1994">
            <a:extLst>
              <a:ext uri="{FF2B5EF4-FFF2-40B4-BE49-F238E27FC236}">
                <a16:creationId xmlns:a16="http://schemas.microsoft.com/office/drawing/2014/main" id="{BC7EFF9A-3F51-46F4-8EEB-F4A6DBC4F4D9}"/>
              </a:ext>
            </a:extLst>
          </xdr:cNvPr>
          <xdr:cNvCxnSpPr/>
        </xdr:nvCxnSpPr>
        <xdr:spPr>
          <a:xfrm flipH="1">
            <a:off x="6123715" y="143090909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7" name="Straight Connector 1996">
            <a:extLst>
              <a:ext uri="{FF2B5EF4-FFF2-40B4-BE49-F238E27FC236}">
                <a16:creationId xmlns:a16="http://schemas.microsoft.com/office/drawing/2014/main" id="{6134730D-2A6B-4799-BF17-09B512BE1E77}"/>
              </a:ext>
            </a:extLst>
          </xdr:cNvPr>
          <xdr:cNvCxnSpPr/>
        </xdr:nvCxnSpPr>
        <xdr:spPr>
          <a:xfrm flipH="1">
            <a:off x="6123716" y="142786098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2" name="Straight Connector 2011">
            <a:extLst>
              <a:ext uri="{FF2B5EF4-FFF2-40B4-BE49-F238E27FC236}">
                <a16:creationId xmlns:a16="http://schemas.microsoft.com/office/drawing/2014/main" id="{C9570793-D3D3-42FA-9123-C17CD3C5CFCD}"/>
              </a:ext>
            </a:extLst>
          </xdr:cNvPr>
          <xdr:cNvCxnSpPr/>
        </xdr:nvCxnSpPr>
        <xdr:spPr>
          <a:xfrm>
            <a:off x="6665735" y="143055977"/>
            <a:ext cx="0" cy="198564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4" name="Straight Connector 2013">
            <a:extLst>
              <a:ext uri="{FF2B5EF4-FFF2-40B4-BE49-F238E27FC236}">
                <a16:creationId xmlns:a16="http://schemas.microsoft.com/office/drawing/2014/main" id="{FFD6E08C-4EE9-41A6-B13F-8CB2F061D430}"/>
              </a:ext>
            </a:extLst>
          </xdr:cNvPr>
          <xdr:cNvCxnSpPr/>
        </xdr:nvCxnSpPr>
        <xdr:spPr>
          <a:xfrm flipH="1">
            <a:off x="6624448" y="143090902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1" name="Straight Connector 2020">
            <a:extLst>
              <a:ext uri="{FF2B5EF4-FFF2-40B4-BE49-F238E27FC236}">
                <a16:creationId xmlns:a16="http://schemas.microsoft.com/office/drawing/2014/main" id="{49A7C3AE-3A94-4E71-B6DF-9AA2EFA619CE}"/>
              </a:ext>
            </a:extLst>
          </xdr:cNvPr>
          <xdr:cNvCxnSpPr/>
        </xdr:nvCxnSpPr>
        <xdr:spPr>
          <a:xfrm>
            <a:off x="8167935" y="143055971"/>
            <a:ext cx="0" cy="30175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38" name="Straight Connector 2037">
            <a:extLst>
              <a:ext uri="{FF2B5EF4-FFF2-40B4-BE49-F238E27FC236}">
                <a16:creationId xmlns:a16="http://schemas.microsoft.com/office/drawing/2014/main" id="{0E3890D0-DC6C-4A48-9498-F8D82671A9C7}"/>
              </a:ext>
            </a:extLst>
          </xdr:cNvPr>
          <xdr:cNvCxnSpPr/>
        </xdr:nvCxnSpPr>
        <xdr:spPr>
          <a:xfrm flipH="1">
            <a:off x="8126648" y="143090896"/>
            <a:ext cx="77987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68" name="Straight Connector 2067">
            <a:extLst>
              <a:ext uri="{FF2B5EF4-FFF2-40B4-BE49-F238E27FC236}">
                <a16:creationId xmlns:a16="http://schemas.microsoft.com/office/drawing/2014/main" id="{CFB4F9A8-461E-F8C6-E4AC-76565EFE58F5}"/>
              </a:ext>
            </a:extLst>
          </xdr:cNvPr>
          <xdr:cNvCxnSpPr/>
        </xdr:nvCxnSpPr>
        <xdr:spPr>
          <a:xfrm>
            <a:off x="1609725" y="143578689"/>
            <a:ext cx="107027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4" name="Straight Connector 2073">
            <a:extLst>
              <a:ext uri="{FF2B5EF4-FFF2-40B4-BE49-F238E27FC236}">
                <a16:creationId xmlns:a16="http://schemas.microsoft.com/office/drawing/2014/main" id="{646C096F-2F3E-E8D6-AE47-8A917BACCC02}"/>
              </a:ext>
            </a:extLst>
          </xdr:cNvPr>
          <xdr:cNvCxnSpPr/>
        </xdr:nvCxnSpPr>
        <xdr:spPr>
          <a:xfrm>
            <a:off x="2059995" y="143504470"/>
            <a:ext cx="0" cy="97233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7" name="Straight Connector 2086">
            <a:extLst>
              <a:ext uri="{FF2B5EF4-FFF2-40B4-BE49-F238E27FC236}">
                <a16:creationId xmlns:a16="http://schemas.microsoft.com/office/drawing/2014/main" id="{1AAF8A3D-ADC5-43D0-83EB-914C2BBB3BA6}"/>
              </a:ext>
            </a:extLst>
          </xdr:cNvPr>
          <xdr:cNvCxnSpPr/>
        </xdr:nvCxnSpPr>
        <xdr:spPr>
          <a:xfrm flipH="1">
            <a:off x="2003182" y="143543763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3" name="Straight Connector 2092">
            <a:extLst>
              <a:ext uri="{FF2B5EF4-FFF2-40B4-BE49-F238E27FC236}">
                <a16:creationId xmlns:a16="http://schemas.microsoft.com/office/drawing/2014/main" id="{51732697-ACFA-4F07-9B95-39587BF78A33}"/>
              </a:ext>
            </a:extLst>
          </xdr:cNvPr>
          <xdr:cNvCxnSpPr/>
        </xdr:nvCxnSpPr>
        <xdr:spPr>
          <a:xfrm>
            <a:off x="2846909" y="143578690"/>
            <a:ext cx="64471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1" name="Straight Connector 2100">
            <a:extLst>
              <a:ext uri="{FF2B5EF4-FFF2-40B4-BE49-F238E27FC236}">
                <a16:creationId xmlns:a16="http://schemas.microsoft.com/office/drawing/2014/main" id="{6771FFE1-163F-4837-AA10-496968C996E1}"/>
              </a:ext>
            </a:extLst>
          </xdr:cNvPr>
          <xdr:cNvCxnSpPr/>
        </xdr:nvCxnSpPr>
        <xdr:spPr>
          <a:xfrm>
            <a:off x="1623488" y="146656961"/>
            <a:ext cx="112708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2" name="Straight Connector 2101">
            <a:extLst>
              <a:ext uri="{FF2B5EF4-FFF2-40B4-BE49-F238E27FC236}">
                <a16:creationId xmlns:a16="http://schemas.microsoft.com/office/drawing/2014/main" id="{04009384-2E27-493E-954F-C81A242A6663}"/>
              </a:ext>
            </a:extLst>
          </xdr:cNvPr>
          <xdr:cNvCxnSpPr/>
        </xdr:nvCxnSpPr>
        <xdr:spPr>
          <a:xfrm flipH="1">
            <a:off x="2003176" y="146600604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92" name="Straight Connector 2191">
            <a:extLst>
              <a:ext uri="{FF2B5EF4-FFF2-40B4-BE49-F238E27FC236}">
                <a16:creationId xmlns:a16="http://schemas.microsoft.com/office/drawing/2014/main" id="{98809DDC-36AD-4F1C-86A1-95E9FB7D1E9B}"/>
              </a:ext>
            </a:extLst>
          </xdr:cNvPr>
          <xdr:cNvCxnSpPr/>
        </xdr:nvCxnSpPr>
        <xdr:spPr>
          <a:xfrm>
            <a:off x="1632663" y="147606322"/>
            <a:ext cx="111790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95" name="Straight Connector 2194">
            <a:extLst>
              <a:ext uri="{FF2B5EF4-FFF2-40B4-BE49-F238E27FC236}">
                <a16:creationId xmlns:a16="http://schemas.microsoft.com/office/drawing/2014/main" id="{77202F66-F26B-428C-A6DA-53412ECD3DE3}"/>
              </a:ext>
            </a:extLst>
          </xdr:cNvPr>
          <xdr:cNvCxnSpPr/>
        </xdr:nvCxnSpPr>
        <xdr:spPr>
          <a:xfrm flipH="1">
            <a:off x="2003169" y="147571397"/>
            <a:ext cx="93512" cy="74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96" name="Straight Connector 2195">
            <a:extLst>
              <a:ext uri="{FF2B5EF4-FFF2-40B4-BE49-F238E27FC236}">
                <a16:creationId xmlns:a16="http://schemas.microsoft.com/office/drawing/2014/main" id="{444609F9-CFFF-4123-97FA-C45784206E51}"/>
              </a:ext>
            </a:extLst>
          </xdr:cNvPr>
          <xdr:cNvCxnSpPr/>
        </xdr:nvCxnSpPr>
        <xdr:spPr>
          <a:xfrm>
            <a:off x="1614313" y="148599340"/>
            <a:ext cx="87125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98" name="Straight Connector 2197">
            <a:extLst>
              <a:ext uri="{FF2B5EF4-FFF2-40B4-BE49-F238E27FC236}">
                <a16:creationId xmlns:a16="http://schemas.microsoft.com/office/drawing/2014/main" id="{2753866B-0FDF-411E-B0BA-EA893133C0B2}"/>
              </a:ext>
            </a:extLst>
          </xdr:cNvPr>
          <xdr:cNvCxnSpPr/>
        </xdr:nvCxnSpPr>
        <xdr:spPr>
          <a:xfrm flipH="1">
            <a:off x="2003164" y="148564415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0" name="Straight Connector 2199">
            <a:extLst>
              <a:ext uri="{FF2B5EF4-FFF2-40B4-BE49-F238E27FC236}">
                <a16:creationId xmlns:a16="http://schemas.microsoft.com/office/drawing/2014/main" id="{8D41E335-74EF-4A48-A162-22D330732568}"/>
              </a:ext>
            </a:extLst>
          </xdr:cNvPr>
          <xdr:cNvCxnSpPr/>
        </xdr:nvCxnSpPr>
        <xdr:spPr>
          <a:xfrm>
            <a:off x="1618900" y="153123479"/>
            <a:ext cx="86666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3" name="Straight Connector 2202">
            <a:extLst>
              <a:ext uri="{FF2B5EF4-FFF2-40B4-BE49-F238E27FC236}">
                <a16:creationId xmlns:a16="http://schemas.microsoft.com/office/drawing/2014/main" id="{8B4E6939-7069-4A07-A09C-A7090612BD04}"/>
              </a:ext>
            </a:extLst>
          </xdr:cNvPr>
          <xdr:cNvCxnSpPr/>
        </xdr:nvCxnSpPr>
        <xdr:spPr>
          <a:xfrm flipH="1">
            <a:off x="2003161" y="153088554"/>
            <a:ext cx="93512" cy="74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11" name="Straight Connector 2210">
            <a:extLst>
              <a:ext uri="{FF2B5EF4-FFF2-40B4-BE49-F238E27FC236}">
                <a16:creationId xmlns:a16="http://schemas.microsoft.com/office/drawing/2014/main" id="{E4BF2640-AF64-484D-A6A8-5086FF3930CD}"/>
              </a:ext>
            </a:extLst>
          </xdr:cNvPr>
          <xdr:cNvCxnSpPr/>
        </xdr:nvCxnSpPr>
        <xdr:spPr>
          <a:xfrm>
            <a:off x="1952691" y="151490677"/>
            <a:ext cx="53286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13" name="Straight Connector 2212">
            <a:extLst>
              <a:ext uri="{FF2B5EF4-FFF2-40B4-BE49-F238E27FC236}">
                <a16:creationId xmlns:a16="http://schemas.microsoft.com/office/drawing/2014/main" id="{DA77947C-6F3B-45F4-9DF5-8C514D98C224}"/>
              </a:ext>
            </a:extLst>
          </xdr:cNvPr>
          <xdr:cNvCxnSpPr/>
        </xdr:nvCxnSpPr>
        <xdr:spPr>
          <a:xfrm flipH="1">
            <a:off x="2003152" y="151455752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14" name="Straight Connector 2213">
            <a:extLst>
              <a:ext uri="{FF2B5EF4-FFF2-40B4-BE49-F238E27FC236}">
                <a16:creationId xmlns:a16="http://schemas.microsoft.com/office/drawing/2014/main" id="{8B6F2A65-137D-40F1-B570-2AFAF8272E31}"/>
              </a:ext>
            </a:extLst>
          </xdr:cNvPr>
          <xdr:cNvCxnSpPr/>
        </xdr:nvCxnSpPr>
        <xdr:spPr>
          <a:xfrm>
            <a:off x="2606576" y="151490676"/>
            <a:ext cx="143623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16" name="Straight Connector 2215">
            <a:extLst>
              <a:ext uri="{FF2B5EF4-FFF2-40B4-BE49-F238E27FC236}">
                <a16:creationId xmlns:a16="http://schemas.microsoft.com/office/drawing/2014/main" id="{D8317674-039B-4B5A-870B-AC257E1988EF}"/>
              </a:ext>
            </a:extLst>
          </xdr:cNvPr>
          <xdr:cNvCxnSpPr/>
        </xdr:nvCxnSpPr>
        <xdr:spPr>
          <a:xfrm>
            <a:off x="1952683" y="150240876"/>
            <a:ext cx="53286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25" name="Straight Connector 2224">
            <a:extLst>
              <a:ext uri="{FF2B5EF4-FFF2-40B4-BE49-F238E27FC236}">
                <a16:creationId xmlns:a16="http://schemas.microsoft.com/office/drawing/2014/main" id="{2830695A-8AA2-4A47-B64F-2CD384001ECF}"/>
              </a:ext>
            </a:extLst>
          </xdr:cNvPr>
          <xdr:cNvCxnSpPr/>
        </xdr:nvCxnSpPr>
        <xdr:spPr>
          <a:xfrm flipH="1">
            <a:off x="2003144" y="150205950"/>
            <a:ext cx="93512" cy="74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26" name="Straight Connector 2225">
            <a:extLst>
              <a:ext uri="{FF2B5EF4-FFF2-40B4-BE49-F238E27FC236}">
                <a16:creationId xmlns:a16="http://schemas.microsoft.com/office/drawing/2014/main" id="{8B55A4C8-6601-484D-91CD-C54B628DBAA6}"/>
              </a:ext>
            </a:extLst>
          </xdr:cNvPr>
          <xdr:cNvCxnSpPr/>
        </xdr:nvCxnSpPr>
        <xdr:spPr>
          <a:xfrm>
            <a:off x="2606568" y="150240875"/>
            <a:ext cx="143623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27" name="Straight Connector 2226">
            <a:extLst>
              <a:ext uri="{FF2B5EF4-FFF2-40B4-BE49-F238E27FC236}">
                <a16:creationId xmlns:a16="http://schemas.microsoft.com/office/drawing/2014/main" id="{E87A288A-D548-43BB-A10F-EEB7D341DA29}"/>
              </a:ext>
            </a:extLst>
          </xdr:cNvPr>
          <xdr:cNvCxnSpPr/>
        </xdr:nvCxnSpPr>
        <xdr:spPr>
          <a:xfrm>
            <a:off x="1952713" y="147131640"/>
            <a:ext cx="79785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28" name="Straight Connector 2227">
            <a:extLst>
              <a:ext uri="{FF2B5EF4-FFF2-40B4-BE49-F238E27FC236}">
                <a16:creationId xmlns:a16="http://schemas.microsoft.com/office/drawing/2014/main" id="{EA189846-FEC1-4271-88EA-ACA06B8C0207}"/>
              </a:ext>
            </a:extLst>
          </xdr:cNvPr>
          <xdr:cNvCxnSpPr/>
        </xdr:nvCxnSpPr>
        <xdr:spPr>
          <a:xfrm flipH="1">
            <a:off x="2003174" y="147075283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83" name="Straight Connector 2282">
            <a:extLst>
              <a:ext uri="{FF2B5EF4-FFF2-40B4-BE49-F238E27FC236}">
                <a16:creationId xmlns:a16="http://schemas.microsoft.com/office/drawing/2014/main" id="{CCA432E8-AAC6-D6A2-E9D7-03AF85504DE6}"/>
              </a:ext>
            </a:extLst>
          </xdr:cNvPr>
          <xdr:cNvCxnSpPr/>
        </xdr:nvCxnSpPr>
        <xdr:spPr>
          <a:xfrm>
            <a:off x="1716999" y="143504470"/>
            <a:ext cx="0" cy="418480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84" name="Straight Connector 2283">
            <a:extLst>
              <a:ext uri="{FF2B5EF4-FFF2-40B4-BE49-F238E27FC236}">
                <a16:creationId xmlns:a16="http://schemas.microsoft.com/office/drawing/2014/main" id="{48FABCEF-009C-4036-8C21-50B0E4AC8461}"/>
              </a:ext>
            </a:extLst>
          </xdr:cNvPr>
          <xdr:cNvCxnSpPr/>
        </xdr:nvCxnSpPr>
        <xdr:spPr>
          <a:xfrm flipH="1">
            <a:off x="1660181" y="146596237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86" name="Straight Connector 2285">
            <a:extLst>
              <a:ext uri="{FF2B5EF4-FFF2-40B4-BE49-F238E27FC236}">
                <a16:creationId xmlns:a16="http://schemas.microsoft.com/office/drawing/2014/main" id="{012ABF44-39F2-42D9-82B3-42A2EA198CF6}"/>
              </a:ext>
            </a:extLst>
          </xdr:cNvPr>
          <xdr:cNvCxnSpPr/>
        </xdr:nvCxnSpPr>
        <xdr:spPr>
          <a:xfrm flipH="1">
            <a:off x="1660174" y="147567031"/>
            <a:ext cx="93512" cy="74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88" name="Straight Connector 2287">
            <a:extLst>
              <a:ext uri="{FF2B5EF4-FFF2-40B4-BE49-F238E27FC236}">
                <a16:creationId xmlns:a16="http://schemas.microsoft.com/office/drawing/2014/main" id="{813FF119-C402-1910-3129-7B87A1C55E4A}"/>
              </a:ext>
            </a:extLst>
          </xdr:cNvPr>
          <xdr:cNvCxnSpPr/>
        </xdr:nvCxnSpPr>
        <xdr:spPr>
          <a:xfrm>
            <a:off x="2526851" y="153158409"/>
            <a:ext cx="0" cy="72272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8" name="Straight Connector 2297">
            <a:extLst>
              <a:ext uri="{FF2B5EF4-FFF2-40B4-BE49-F238E27FC236}">
                <a16:creationId xmlns:a16="http://schemas.microsoft.com/office/drawing/2014/main" id="{224825B5-32C0-1861-6293-89B61ACB5B50}"/>
              </a:ext>
            </a:extLst>
          </xdr:cNvPr>
          <xdr:cNvCxnSpPr/>
        </xdr:nvCxnSpPr>
        <xdr:spPr>
          <a:xfrm>
            <a:off x="2444275" y="153510840"/>
            <a:ext cx="580340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9" name="Straight Connector 2298">
            <a:extLst>
              <a:ext uri="{FF2B5EF4-FFF2-40B4-BE49-F238E27FC236}">
                <a16:creationId xmlns:a16="http://schemas.microsoft.com/office/drawing/2014/main" id="{4880840A-BBA2-4B5B-B92E-B1581315F391}"/>
              </a:ext>
            </a:extLst>
          </xdr:cNvPr>
          <xdr:cNvCxnSpPr/>
        </xdr:nvCxnSpPr>
        <xdr:spPr>
          <a:xfrm flipH="1">
            <a:off x="2485562" y="153454482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2" name="Straight Connector 2301">
            <a:extLst>
              <a:ext uri="{FF2B5EF4-FFF2-40B4-BE49-F238E27FC236}">
                <a16:creationId xmlns:a16="http://schemas.microsoft.com/office/drawing/2014/main" id="{1C1F44E4-BA60-4F0F-B811-FED3BE049B45}"/>
              </a:ext>
            </a:extLst>
          </xdr:cNvPr>
          <xdr:cNvCxnSpPr/>
        </xdr:nvCxnSpPr>
        <xdr:spPr>
          <a:xfrm>
            <a:off x="2444275" y="153815653"/>
            <a:ext cx="342536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3" name="Straight Connector 2302">
            <a:extLst>
              <a:ext uri="{FF2B5EF4-FFF2-40B4-BE49-F238E27FC236}">
                <a16:creationId xmlns:a16="http://schemas.microsoft.com/office/drawing/2014/main" id="{57809823-9B58-461C-BAB2-9DDCDCB28012}"/>
              </a:ext>
            </a:extLst>
          </xdr:cNvPr>
          <xdr:cNvCxnSpPr/>
        </xdr:nvCxnSpPr>
        <xdr:spPr>
          <a:xfrm flipH="1">
            <a:off x="2485562" y="153759295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4" name="Straight Connector 2303">
            <a:extLst>
              <a:ext uri="{FF2B5EF4-FFF2-40B4-BE49-F238E27FC236}">
                <a16:creationId xmlns:a16="http://schemas.microsoft.com/office/drawing/2014/main" id="{FF0DBA14-143B-437F-9120-3A038FDC7468}"/>
              </a:ext>
            </a:extLst>
          </xdr:cNvPr>
          <xdr:cNvCxnSpPr/>
        </xdr:nvCxnSpPr>
        <xdr:spPr>
          <a:xfrm>
            <a:off x="4159254" y="153162769"/>
            <a:ext cx="0" cy="41356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5" name="Straight Connector 2304">
            <a:extLst>
              <a:ext uri="{FF2B5EF4-FFF2-40B4-BE49-F238E27FC236}">
                <a16:creationId xmlns:a16="http://schemas.microsoft.com/office/drawing/2014/main" id="{DAFED385-D424-47F2-81A7-46C5698EB579}"/>
              </a:ext>
            </a:extLst>
          </xdr:cNvPr>
          <xdr:cNvCxnSpPr/>
        </xdr:nvCxnSpPr>
        <xdr:spPr>
          <a:xfrm flipH="1">
            <a:off x="4102440" y="153454494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7" name="Straight Connector 2306">
            <a:extLst>
              <a:ext uri="{FF2B5EF4-FFF2-40B4-BE49-F238E27FC236}">
                <a16:creationId xmlns:a16="http://schemas.microsoft.com/office/drawing/2014/main" id="{36F4F236-75D2-4CAD-8A15-A10209650283}"/>
              </a:ext>
            </a:extLst>
          </xdr:cNvPr>
          <xdr:cNvCxnSpPr/>
        </xdr:nvCxnSpPr>
        <xdr:spPr>
          <a:xfrm>
            <a:off x="5771545" y="153158414"/>
            <a:ext cx="0" cy="72272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8" name="Straight Connector 2307">
            <a:extLst>
              <a:ext uri="{FF2B5EF4-FFF2-40B4-BE49-F238E27FC236}">
                <a16:creationId xmlns:a16="http://schemas.microsoft.com/office/drawing/2014/main" id="{0093518E-67BE-40D5-8635-F677762E7B28}"/>
              </a:ext>
            </a:extLst>
          </xdr:cNvPr>
          <xdr:cNvCxnSpPr/>
        </xdr:nvCxnSpPr>
        <xdr:spPr>
          <a:xfrm flipH="1">
            <a:off x="5730256" y="153454487"/>
            <a:ext cx="77987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9" name="Straight Connector 2308">
            <a:extLst>
              <a:ext uri="{FF2B5EF4-FFF2-40B4-BE49-F238E27FC236}">
                <a16:creationId xmlns:a16="http://schemas.microsoft.com/office/drawing/2014/main" id="{CD001949-2AB2-47B6-898D-070A0694C894}"/>
              </a:ext>
            </a:extLst>
          </xdr:cNvPr>
          <xdr:cNvCxnSpPr/>
        </xdr:nvCxnSpPr>
        <xdr:spPr>
          <a:xfrm flipH="1">
            <a:off x="5730256" y="153759299"/>
            <a:ext cx="77987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14" name="Straight Connector 2313">
            <a:extLst>
              <a:ext uri="{FF2B5EF4-FFF2-40B4-BE49-F238E27FC236}">
                <a16:creationId xmlns:a16="http://schemas.microsoft.com/office/drawing/2014/main" id="{C561D139-337B-4144-AA48-853172F7522F}"/>
              </a:ext>
            </a:extLst>
          </xdr:cNvPr>
          <xdr:cNvCxnSpPr/>
        </xdr:nvCxnSpPr>
        <xdr:spPr>
          <a:xfrm>
            <a:off x="8167926" y="151159669"/>
            <a:ext cx="0" cy="241667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15" name="Straight Connector 2314">
            <a:extLst>
              <a:ext uri="{FF2B5EF4-FFF2-40B4-BE49-F238E27FC236}">
                <a16:creationId xmlns:a16="http://schemas.microsoft.com/office/drawing/2014/main" id="{0BF4BA9E-75ED-490A-8443-014D58ECE23E}"/>
              </a:ext>
            </a:extLst>
          </xdr:cNvPr>
          <xdr:cNvCxnSpPr/>
        </xdr:nvCxnSpPr>
        <xdr:spPr>
          <a:xfrm flipH="1">
            <a:off x="8126636" y="153454502"/>
            <a:ext cx="77987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19" name="Straight Connector 2318">
            <a:extLst>
              <a:ext uri="{FF2B5EF4-FFF2-40B4-BE49-F238E27FC236}">
                <a16:creationId xmlns:a16="http://schemas.microsoft.com/office/drawing/2014/main" id="{30F51D4E-F6CD-C7A9-0875-06C545BF2616}"/>
              </a:ext>
            </a:extLst>
          </xdr:cNvPr>
          <xdr:cNvCxnSpPr/>
        </xdr:nvCxnSpPr>
        <xdr:spPr>
          <a:xfrm>
            <a:off x="6226402" y="143578689"/>
            <a:ext cx="38428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1" name="Straight Connector 2320">
            <a:extLst>
              <a:ext uri="{FF2B5EF4-FFF2-40B4-BE49-F238E27FC236}">
                <a16:creationId xmlns:a16="http://schemas.microsoft.com/office/drawing/2014/main" id="{A78B17E2-F84C-44F4-ABD5-6A50E74881CF}"/>
              </a:ext>
            </a:extLst>
          </xdr:cNvPr>
          <xdr:cNvCxnSpPr/>
        </xdr:nvCxnSpPr>
        <xdr:spPr>
          <a:xfrm>
            <a:off x="6727137" y="143578689"/>
            <a:ext cx="13719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3" name="Straight Connector 2322">
            <a:extLst>
              <a:ext uri="{FF2B5EF4-FFF2-40B4-BE49-F238E27FC236}">
                <a16:creationId xmlns:a16="http://schemas.microsoft.com/office/drawing/2014/main" id="{AC870133-4132-4117-A4A6-7680A820280D}"/>
              </a:ext>
            </a:extLst>
          </xdr:cNvPr>
          <xdr:cNvCxnSpPr/>
        </xdr:nvCxnSpPr>
        <xdr:spPr>
          <a:xfrm>
            <a:off x="8204626" y="143578689"/>
            <a:ext cx="100604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6" name="Straight Connector 2325">
            <a:extLst>
              <a:ext uri="{FF2B5EF4-FFF2-40B4-BE49-F238E27FC236}">
                <a16:creationId xmlns:a16="http://schemas.microsoft.com/office/drawing/2014/main" id="{DFFFADE4-9CC8-63BD-6FA9-A3C1D15FA45A}"/>
              </a:ext>
            </a:extLst>
          </xdr:cNvPr>
          <xdr:cNvCxnSpPr/>
        </xdr:nvCxnSpPr>
        <xdr:spPr>
          <a:xfrm>
            <a:off x="8748406" y="143495737"/>
            <a:ext cx="0" cy="973212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7" name="Straight Connector 2326">
            <a:extLst>
              <a:ext uri="{FF2B5EF4-FFF2-40B4-BE49-F238E27FC236}">
                <a16:creationId xmlns:a16="http://schemas.microsoft.com/office/drawing/2014/main" id="{35DD0591-1162-4EEF-9358-CF13C7244FB9}"/>
              </a:ext>
            </a:extLst>
          </xdr:cNvPr>
          <xdr:cNvCxnSpPr/>
        </xdr:nvCxnSpPr>
        <xdr:spPr>
          <a:xfrm flipH="1">
            <a:off x="8691595" y="143543762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8" name="Straight Connector 2327">
            <a:extLst>
              <a:ext uri="{FF2B5EF4-FFF2-40B4-BE49-F238E27FC236}">
                <a16:creationId xmlns:a16="http://schemas.microsoft.com/office/drawing/2014/main" id="{54A0228E-ACD0-4DF8-9526-CFEE3BFEFE14}"/>
              </a:ext>
            </a:extLst>
          </xdr:cNvPr>
          <xdr:cNvCxnSpPr/>
        </xdr:nvCxnSpPr>
        <xdr:spPr>
          <a:xfrm>
            <a:off x="8200040" y="146099729"/>
            <a:ext cx="97393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9" name="Straight Connector 2328">
            <a:extLst>
              <a:ext uri="{FF2B5EF4-FFF2-40B4-BE49-F238E27FC236}">
                <a16:creationId xmlns:a16="http://schemas.microsoft.com/office/drawing/2014/main" id="{8DDF35AE-55D9-4D21-9FA0-8C6CE84266D4}"/>
              </a:ext>
            </a:extLst>
          </xdr:cNvPr>
          <xdr:cNvCxnSpPr/>
        </xdr:nvCxnSpPr>
        <xdr:spPr>
          <a:xfrm flipH="1">
            <a:off x="8691597" y="146064801"/>
            <a:ext cx="93512" cy="74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31" name="Straight Connector 2330">
            <a:extLst>
              <a:ext uri="{FF2B5EF4-FFF2-40B4-BE49-F238E27FC236}">
                <a16:creationId xmlns:a16="http://schemas.microsoft.com/office/drawing/2014/main" id="{CB49695D-2F29-4D77-A8AC-9EEEC6BAE566}"/>
              </a:ext>
            </a:extLst>
          </xdr:cNvPr>
          <xdr:cNvCxnSpPr/>
        </xdr:nvCxnSpPr>
        <xdr:spPr>
          <a:xfrm>
            <a:off x="8204640" y="145085281"/>
            <a:ext cx="61718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32" name="Straight Connector 2331">
            <a:extLst>
              <a:ext uri="{FF2B5EF4-FFF2-40B4-BE49-F238E27FC236}">
                <a16:creationId xmlns:a16="http://schemas.microsoft.com/office/drawing/2014/main" id="{8BD43380-4ED9-42C8-93B0-07673E321263}"/>
              </a:ext>
            </a:extLst>
          </xdr:cNvPr>
          <xdr:cNvCxnSpPr/>
        </xdr:nvCxnSpPr>
        <xdr:spPr>
          <a:xfrm flipH="1">
            <a:off x="8691608" y="145050353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34" name="Straight Connector 2333">
            <a:extLst>
              <a:ext uri="{FF2B5EF4-FFF2-40B4-BE49-F238E27FC236}">
                <a16:creationId xmlns:a16="http://schemas.microsoft.com/office/drawing/2014/main" id="{E4051D82-3559-C6DD-0BF1-DCE1D3602722}"/>
              </a:ext>
            </a:extLst>
          </xdr:cNvPr>
          <xdr:cNvCxnSpPr/>
        </xdr:nvCxnSpPr>
        <xdr:spPr>
          <a:xfrm flipH="1">
            <a:off x="6722546" y="145085280"/>
            <a:ext cx="141326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39" name="Straight Connector 2338">
            <a:extLst>
              <a:ext uri="{FF2B5EF4-FFF2-40B4-BE49-F238E27FC236}">
                <a16:creationId xmlns:a16="http://schemas.microsoft.com/office/drawing/2014/main" id="{764C26D8-09BD-4207-94E3-BFA67815FB21}"/>
              </a:ext>
            </a:extLst>
          </xdr:cNvPr>
          <xdr:cNvCxnSpPr/>
        </xdr:nvCxnSpPr>
        <xdr:spPr>
          <a:xfrm>
            <a:off x="8204640" y="148425112"/>
            <a:ext cx="61718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0" name="Straight Connector 2339">
            <a:extLst>
              <a:ext uri="{FF2B5EF4-FFF2-40B4-BE49-F238E27FC236}">
                <a16:creationId xmlns:a16="http://schemas.microsoft.com/office/drawing/2014/main" id="{42C52ED9-7139-42E5-ADE3-D47EDCBD13D2}"/>
              </a:ext>
            </a:extLst>
          </xdr:cNvPr>
          <xdr:cNvCxnSpPr/>
        </xdr:nvCxnSpPr>
        <xdr:spPr>
          <a:xfrm flipH="1">
            <a:off x="8691608" y="148390184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1" name="Straight Connector 2340">
            <a:extLst>
              <a:ext uri="{FF2B5EF4-FFF2-40B4-BE49-F238E27FC236}">
                <a16:creationId xmlns:a16="http://schemas.microsoft.com/office/drawing/2014/main" id="{ADAE0099-770E-4B8B-86DE-F9F25EF8F875}"/>
              </a:ext>
            </a:extLst>
          </xdr:cNvPr>
          <xdr:cNvCxnSpPr/>
        </xdr:nvCxnSpPr>
        <xdr:spPr>
          <a:xfrm>
            <a:off x="5924693" y="148425113"/>
            <a:ext cx="219278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3" name="Straight Connector 2342">
            <a:extLst>
              <a:ext uri="{FF2B5EF4-FFF2-40B4-BE49-F238E27FC236}">
                <a16:creationId xmlns:a16="http://schemas.microsoft.com/office/drawing/2014/main" id="{E822672E-427B-438D-8037-3197266D9F92}"/>
              </a:ext>
            </a:extLst>
          </xdr:cNvPr>
          <xdr:cNvCxnSpPr/>
        </xdr:nvCxnSpPr>
        <xdr:spPr>
          <a:xfrm>
            <a:off x="8204651" y="148795011"/>
            <a:ext cx="61718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4" name="Straight Connector 2343">
            <a:extLst>
              <a:ext uri="{FF2B5EF4-FFF2-40B4-BE49-F238E27FC236}">
                <a16:creationId xmlns:a16="http://schemas.microsoft.com/office/drawing/2014/main" id="{C5FE9DB0-FBD1-40FA-A425-BF10803AC61B}"/>
              </a:ext>
            </a:extLst>
          </xdr:cNvPr>
          <xdr:cNvCxnSpPr/>
        </xdr:nvCxnSpPr>
        <xdr:spPr>
          <a:xfrm flipH="1">
            <a:off x="8691620" y="148738652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5" name="Straight Connector 2344">
            <a:extLst>
              <a:ext uri="{FF2B5EF4-FFF2-40B4-BE49-F238E27FC236}">
                <a16:creationId xmlns:a16="http://schemas.microsoft.com/office/drawing/2014/main" id="{10009229-2DC9-423B-8807-DB0D02592CF8}"/>
              </a:ext>
            </a:extLst>
          </xdr:cNvPr>
          <xdr:cNvCxnSpPr/>
        </xdr:nvCxnSpPr>
        <xdr:spPr>
          <a:xfrm>
            <a:off x="5924705" y="148795012"/>
            <a:ext cx="219278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6" name="Straight Connector 2345">
            <a:extLst>
              <a:ext uri="{FF2B5EF4-FFF2-40B4-BE49-F238E27FC236}">
                <a16:creationId xmlns:a16="http://schemas.microsoft.com/office/drawing/2014/main" id="{BBDB9B28-55C3-483E-8075-C51CB765366D}"/>
              </a:ext>
            </a:extLst>
          </xdr:cNvPr>
          <xdr:cNvCxnSpPr/>
        </xdr:nvCxnSpPr>
        <xdr:spPr>
          <a:xfrm>
            <a:off x="8204627" y="153123479"/>
            <a:ext cx="61717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7" name="Straight Connector 2346">
            <a:extLst>
              <a:ext uri="{FF2B5EF4-FFF2-40B4-BE49-F238E27FC236}">
                <a16:creationId xmlns:a16="http://schemas.microsoft.com/office/drawing/2014/main" id="{59CD504D-3334-47F4-8B87-8562635D7CEC}"/>
              </a:ext>
            </a:extLst>
          </xdr:cNvPr>
          <xdr:cNvCxnSpPr/>
        </xdr:nvCxnSpPr>
        <xdr:spPr>
          <a:xfrm flipH="1">
            <a:off x="8691596" y="153088552"/>
            <a:ext cx="93512" cy="74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8" name="Straight Connector 2347">
            <a:extLst>
              <a:ext uri="{FF2B5EF4-FFF2-40B4-BE49-F238E27FC236}">
                <a16:creationId xmlns:a16="http://schemas.microsoft.com/office/drawing/2014/main" id="{5B620587-A614-4C51-A7E1-0B2626C87500}"/>
              </a:ext>
            </a:extLst>
          </xdr:cNvPr>
          <xdr:cNvCxnSpPr/>
        </xdr:nvCxnSpPr>
        <xdr:spPr>
          <a:xfrm>
            <a:off x="5799070" y="153123480"/>
            <a:ext cx="228170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2" name="Straight Connector 2351">
            <a:extLst>
              <a:ext uri="{FF2B5EF4-FFF2-40B4-BE49-F238E27FC236}">
                <a16:creationId xmlns:a16="http://schemas.microsoft.com/office/drawing/2014/main" id="{A3D5C4C2-E67A-4C50-BBF0-963BCA82DE2E}"/>
              </a:ext>
            </a:extLst>
          </xdr:cNvPr>
          <xdr:cNvCxnSpPr/>
        </xdr:nvCxnSpPr>
        <xdr:spPr>
          <a:xfrm>
            <a:off x="9091402" y="143495737"/>
            <a:ext cx="0" cy="769885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3" name="Straight Connector 2352">
            <a:extLst>
              <a:ext uri="{FF2B5EF4-FFF2-40B4-BE49-F238E27FC236}">
                <a16:creationId xmlns:a16="http://schemas.microsoft.com/office/drawing/2014/main" id="{82946A2A-A03E-4024-A785-0685E268A86B}"/>
              </a:ext>
            </a:extLst>
          </xdr:cNvPr>
          <xdr:cNvCxnSpPr/>
        </xdr:nvCxnSpPr>
        <xdr:spPr>
          <a:xfrm flipH="1">
            <a:off x="9034590" y="143543762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6" name="Straight Connector 2355">
            <a:extLst>
              <a:ext uri="{FF2B5EF4-FFF2-40B4-BE49-F238E27FC236}">
                <a16:creationId xmlns:a16="http://schemas.microsoft.com/office/drawing/2014/main" id="{1C0988DB-C6BD-428E-B3AF-4BC76E55D863}"/>
              </a:ext>
            </a:extLst>
          </xdr:cNvPr>
          <xdr:cNvCxnSpPr/>
        </xdr:nvCxnSpPr>
        <xdr:spPr>
          <a:xfrm>
            <a:off x="4854420" y="143055981"/>
            <a:ext cx="0" cy="49651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7" name="Straight Connector 2356">
            <a:extLst>
              <a:ext uri="{FF2B5EF4-FFF2-40B4-BE49-F238E27FC236}">
                <a16:creationId xmlns:a16="http://schemas.microsoft.com/office/drawing/2014/main" id="{0A0BABF9-841F-4A53-98E7-910440512051}"/>
              </a:ext>
            </a:extLst>
          </xdr:cNvPr>
          <xdr:cNvCxnSpPr/>
        </xdr:nvCxnSpPr>
        <xdr:spPr>
          <a:xfrm flipH="1">
            <a:off x="4813133" y="143090907"/>
            <a:ext cx="77987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1" name="Straight Connector 2360">
            <a:extLst>
              <a:ext uri="{FF2B5EF4-FFF2-40B4-BE49-F238E27FC236}">
                <a16:creationId xmlns:a16="http://schemas.microsoft.com/office/drawing/2014/main" id="{45B7ED8B-6970-4414-8A86-1A7E4A74679C}"/>
              </a:ext>
            </a:extLst>
          </xdr:cNvPr>
          <xdr:cNvCxnSpPr/>
        </xdr:nvCxnSpPr>
        <xdr:spPr>
          <a:xfrm flipH="1">
            <a:off x="9034588" y="146064804"/>
            <a:ext cx="93512" cy="74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2" name="Straight Connector 2361">
            <a:extLst>
              <a:ext uri="{FF2B5EF4-FFF2-40B4-BE49-F238E27FC236}">
                <a16:creationId xmlns:a16="http://schemas.microsoft.com/office/drawing/2014/main" id="{B3CB70B7-864E-45E7-8887-9774DDED8FAB}"/>
              </a:ext>
            </a:extLst>
          </xdr:cNvPr>
          <xdr:cNvCxnSpPr/>
        </xdr:nvCxnSpPr>
        <xdr:spPr>
          <a:xfrm>
            <a:off x="8200038" y="151120378"/>
            <a:ext cx="97393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3" name="Straight Connector 2362">
            <a:extLst>
              <a:ext uri="{FF2B5EF4-FFF2-40B4-BE49-F238E27FC236}">
                <a16:creationId xmlns:a16="http://schemas.microsoft.com/office/drawing/2014/main" id="{DFCC7B8B-0BE5-4405-8426-56A93A2552AF}"/>
              </a:ext>
            </a:extLst>
          </xdr:cNvPr>
          <xdr:cNvCxnSpPr/>
        </xdr:nvCxnSpPr>
        <xdr:spPr>
          <a:xfrm flipH="1">
            <a:off x="8691595" y="151085450"/>
            <a:ext cx="93512" cy="74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4" name="Straight Connector 2363">
            <a:extLst>
              <a:ext uri="{FF2B5EF4-FFF2-40B4-BE49-F238E27FC236}">
                <a16:creationId xmlns:a16="http://schemas.microsoft.com/office/drawing/2014/main" id="{123CC543-E475-4313-83B0-F2C6008622EC}"/>
              </a:ext>
            </a:extLst>
          </xdr:cNvPr>
          <xdr:cNvCxnSpPr/>
        </xdr:nvCxnSpPr>
        <xdr:spPr>
          <a:xfrm flipH="1">
            <a:off x="9034586" y="151085453"/>
            <a:ext cx="93512" cy="74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2" name="Straight Connector 2371">
            <a:extLst>
              <a:ext uri="{FF2B5EF4-FFF2-40B4-BE49-F238E27FC236}">
                <a16:creationId xmlns:a16="http://schemas.microsoft.com/office/drawing/2014/main" id="{A9465B05-C767-F611-AB38-6AF86F846EDC}"/>
              </a:ext>
            </a:extLst>
          </xdr:cNvPr>
          <xdr:cNvCxnSpPr/>
        </xdr:nvCxnSpPr>
        <xdr:spPr>
          <a:xfrm>
            <a:off x="1716999" y="148520750"/>
            <a:ext cx="0" cy="469837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4" name="Straight Connector 2373">
            <a:extLst>
              <a:ext uri="{FF2B5EF4-FFF2-40B4-BE49-F238E27FC236}">
                <a16:creationId xmlns:a16="http://schemas.microsoft.com/office/drawing/2014/main" id="{1F1D7DF9-825A-4E0E-8D86-1B84D0721A7D}"/>
              </a:ext>
            </a:extLst>
          </xdr:cNvPr>
          <xdr:cNvCxnSpPr/>
        </xdr:nvCxnSpPr>
        <xdr:spPr>
          <a:xfrm flipH="1">
            <a:off x="1660168" y="148564415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6" name="Straight Connector 2375">
            <a:extLst>
              <a:ext uri="{FF2B5EF4-FFF2-40B4-BE49-F238E27FC236}">
                <a16:creationId xmlns:a16="http://schemas.microsoft.com/office/drawing/2014/main" id="{CA08FD44-3B56-4A59-81F7-9E3D8C1D2793}"/>
              </a:ext>
            </a:extLst>
          </xdr:cNvPr>
          <xdr:cNvCxnSpPr/>
        </xdr:nvCxnSpPr>
        <xdr:spPr>
          <a:xfrm flipH="1">
            <a:off x="1660187" y="153088551"/>
            <a:ext cx="93512" cy="74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9" name="Straight Connector 2378">
            <a:extLst>
              <a:ext uri="{FF2B5EF4-FFF2-40B4-BE49-F238E27FC236}">
                <a16:creationId xmlns:a16="http://schemas.microsoft.com/office/drawing/2014/main" id="{365CD583-01AD-4FD2-8406-D4A66E8D8CC6}"/>
              </a:ext>
            </a:extLst>
          </xdr:cNvPr>
          <xdr:cNvCxnSpPr/>
        </xdr:nvCxnSpPr>
        <xdr:spPr>
          <a:xfrm flipH="1">
            <a:off x="1660185" y="143543764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0" name="Straight Connector 2379">
            <a:extLst>
              <a:ext uri="{FF2B5EF4-FFF2-40B4-BE49-F238E27FC236}">
                <a16:creationId xmlns:a16="http://schemas.microsoft.com/office/drawing/2014/main" id="{F8F697A7-F57F-48CC-B3CC-F186F416E0AA}"/>
              </a:ext>
            </a:extLst>
          </xdr:cNvPr>
          <xdr:cNvCxnSpPr/>
        </xdr:nvCxnSpPr>
        <xdr:spPr>
          <a:xfrm>
            <a:off x="1952714" y="144915413"/>
            <a:ext cx="75022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1" name="Straight Connector 2380">
            <a:extLst>
              <a:ext uri="{FF2B5EF4-FFF2-40B4-BE49-F238E27FC236}">
                <a16:creationId xmlns:a16="http://schemas.microsoft.com/office/drawing/2014/main" id="{3353D8CD-5078-4E7A-93C3-41BCE8C347D0}"/>
              </a:ext>
            </a:extLst>
          </xdr:cNvPr>
          <xdr:cNvCxnSpPr/>
        </xdr:nvCxnSpPr>
        <xdr:spPr>
          <a:xfrm flipH="1">
            <a:off x="2003174" y="144880488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3" name="Straight Connector 2382">
            <a:extLst>
              <a:ext uri="{FF2B5EF4-FFF2-40B4-BE49-F238E27FC236}">
                <a16:creationId xmlns:a16="http://schemas.microsoft.com/office/drawing/2014/main" id="{F9C199EE-AA1B-419D-96D8-FFB4F120C883}"/>
              </a:ext>
            </a:extLst>
          </xdr:cNvPr>
          <xdr:cNvCxnSpPr/>
        </xdr:nvCxnSpPr>
        <xdr:spPr>
          <a:xfrm>
            <a:off x="2819384" y="144915412"/>
            <a:ext cx="66764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5" name="Straight Connector 2384">
            <a:extLst>
              <a:ext uri="{FF2B5EF4-FFF2-40B4-BE49-F238E27FC236}">
                <a16:creationId xmlns:a16="http://schemas.microsoft.com/office/drawing/2014/main" id="{DFBD1CDF-2BBE-4388-B3B4-E1BCD3C777DF}"/>
              </a:ext>
            </a:extLst>
          </xdr:cNvPr>
          <xdr:cNvCxnSpPr/>
        </xdr:nvCxnSpPr>
        <xdr:spPr>
          <a:xfrm>
            <a:off x="3603482" y="144915412"/>
            <a:ext cx="1157427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8" name="Straight Connector 2387">
            <a:extLst>
              <a:ext uri="{FF2B5EF4-FFF2-40B4-BE49-F238E27FC236}">
                <a16:creationId xmlns:a16="http://schemas.microsoft.com/office/drawing/2014/main" id="{DFED35BA-2BBE-D5A3-825B-E22CFE0682D7}"/>
              </a:ext>
            </a:extLst>
          </xdr:cNvPr>
          <xdr:cNvCxnSpPr/>
        </xdr:nvCxnSpPr>
        <xdr:spPr>
          <a:xfrm>
            <a:off x="2448864" y="148176654"/>
            <a:ext cx="103816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0" name="Straight Connector 2389">
            <a:extLst>
              <a:ext uri="{FF2B5EF4-FFF2-40B4-BE49-F238E27FC236}">
                <a16:creationId xmlns:a16="http://schemas.microsoft.com/office/drawing/2014/main" id="{3FE73E57-FFA7-7BBF-B114-3D411D6706C2}"/>
              </a:ext>
            </a:extLst>
          </xdr:cNvPr>
          <xdr:cNvCxnSpPr/>
        </xdr:nvCxnSpPr>
        <xdr:spPr>
          <a:xfrm>
            <a:off x="2526851" y="148076634"/>
            <a:ext cx="0" cy="4834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5" name="Straight Connector 2394">
            <a:extLst>
              <a:ext uri="{FF2B5EF4-FFF2-40B4-BE49-F238E27FC236}">
                <a16:creationId xmlns:a16="http://schemas.microsoft.com/office/drawing/2014/main" id="{6F1524BB-3015-475F-EA7B-BBB3CA323D3E}"/>
              </a:ext>
            </a:extLst>
          </xdr:cNvPr>
          <xdr:cNvCxnSpPr/>
        </xdr:nvCxnSpPr>
        <xdr:spPr>
          <a:xfrm>
            <a:off x="2782686" y="147645617"/>
            <a:ext cx="0" cy="42228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8" name="Straight Connector 2397">
            <a:extLst>
              <a:ext uri="{FF2B5EF4-FFF2-40B4-BE49-F238E27FC236}">
                <a16:creationId xmlns:a16="http://schemas.microsoft.com/office/drawing/2014/main" id="{5FA9AB12-4B97-49E0-5140-CFAAD2F36A21}"/>
              </a:ext>
            </a:extLst>
          </xdr:cNvPr>
          <xdr:cNvCxnSpPr/>
        </xdr:nvCxnSpPr>
        <xdr:spPr>
          <a:xfrm>
            <a:off x="2707524" y="148024244"/>
            <a:ext cx="78409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9" name="Straight Connector 2398">
            <a:extLst>
              <a:ext uri="{FF2B5EF4-FFF2-40B4-BE49-F238E27FC236}">
                <a16:creationId xmlns:a16="http://schemas.microsoft.com/office/drawing/2014/main" id="{7218942D-68B1-48B5-B99F-9696B7C925A2}"/>
              </a:ext>
            </a:extLst>
          </xdr:cNvPr>
          <xdr:cNvCxnSpPr/>
        </xdr:nvCxnSpPr>
        <xdr:spPr>
          <a:xfrm flipH="1">
            <a:off x="2745986" y="147963520"/>
            <a:ext cx="77987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0" name="Straight Connector 2399">
            <a:extLst>
              <a:ext uri="{FF2B5EF4-FFF2-40B4-BE49-F238E27FC236}">
                <a16:creationId xmlns:a16="http://schemas.microsoft.com/office/drawing/2014/main" id="{A1EE3FEF-6C7F-47C5-A882-58FAF0D7AB5D}"/>
              </a:ext>
            </a:extLst>
          </xdr:cNvPr>
          <xdr:cNvCxnSpPr/>
        </xdr:nvCxnSpPr>
        <xdr:spPr>
          <a:xfrm flipH="1">
            <a:off x="2485563" y="148120293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1" name="Straight Connector 2400">
            <a:extLst>
              <a:ext uri="{FF2B5EF4-FFF2-40B4-BE49-F238E27FC236}">
                <a16:creationId xmlns:a16="http://schemas.microsoft.com/office/drawing/2014/main" id="{267ABD42-CC0B-481B-9BEE-2E6F3FEDE3C5}"/>
              </a:ext>
            </a:extLst>
          </xdr:cNvPr>
          <xdr:cNvCxnSpPr/>
        </xdr:nvCxnSpPr>
        <xdr:spPr>
          <a:xfrm flipH="1">
            <a:off x="3379751" y="148115926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2" name="Straight Connector 2401">
            <a:extLst>
              <a:ext uri="{FF2B5EF4-FFF2-40B4-BE49-F238E27FC236}">
                <a16:creationId xmlns:a16="http://schemas.microsoft.com/office/drawing/2014/main" id="{E6C71E13-532E-4918-8D62-50ED38C5BF19}"/>
              </a:ext>
            </a:extLst>
          </xdr:cNvPr>
          <xdr:cNvCxnSpPr/>
        </xdr:nvCxnSpPr>
        <xdr:spPr>
          <a:xfrm flipH="1">
            <a:off x="3379753" y="147967885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4" name="Straight Connector 2403">
            <a:extLst>
              <a:ext uri="{FF2B5EF4-FFF2-40B4-BE49-F238E27FC236}">
                <a16:creationId xmlns:a16="http://schemas.microsoft.com/office/drawing/2014/main" id="{8884E075-67AB-9789-F706-E949E7CAC5BF}"/>
              </a:ext>
            </a:extLst>
          </xdr:cNvPr>
          <xdr:cNvCxnSpPr/>
        </xdr:nvCxnSpPr>
        <xdr:spPr>
          <a:xfrm>
            <a:off x="4505213" y="146668512"/>
            <a:ext cx="367558" cy="3631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6" name="Straight Connector 2405">
            <a:extLst>
              <a:ext uri="{FF2B5EF4-FFF2-40B4-BE49-F238E27FC236}">
                <a16:creationId xmlns:a16="http://schemas.microsoft.com/office/drawing/2014/main" id="{DAA1A82B-EC26-0878-8D44-103FDC1A2CF6}"/>
              </a:ext>
            </a:extLst>
          </xdr:cNvPr>
          <xdr:cNvCxnSpPr/>
        </xdr:nvCxnSpPr>
        <xdr:spPr>
          <a:xfrm flipV="1">
            <a:off x="4497663" y="146467076"/>
            <a:ext cx="318572" cy="3379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0" name="Straight Connector 2409">
            <a:extLst>
              <a:ext uri="{FF2B5EF4-FFF2-40B4-BE49-F238E27FC236}">
                <a16:creationId xmlns:a16="http://schemas.microsoft.com/office/drawing/2014/main" id="{40905728-01F9-8E15-9D86-EAD10AE41D94}"/>
              </a:ext>
            </a:extLst>
          </xdr:cNvPr>
          <xdr:cNvCxnSpPr/>
        </xdr:nvCxnSpPr>
        <xdr:spPr>
          <a:xfrm>
            <a:off x="4561885" y="146656961"/>
            <a:ext cx="0" cy="1567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1" name="Straight Connector 2410">
            <a:extLst>
              <a:ext uri="{FF2B5EF4-FFF2-40B4-BE49-F238E27FC236}">
                <a16:creationId xmlns:a16="http://schemas.microsoft.com/office/drawing/2014/main" id="{269F179F-5196-410B-85C9-722B8CF74061}"/>
              </a:ext>
            </a:extLst>
          </xdr:cNvPr>
          <xdr:cNvCxnSpPr/>
        </xdr:nvCxnSpPr>
        <xdr:spPr>
          <a:xfrm flipV="1">
            <a:off x="4742560" y="146723863"/>
            <a:ext cx="318572" cy="3164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2" name="Straight Connector 2411">
            <a:extLst>
              <a:ext uri="{FF2B5EF4-FFF2-40B4-BE49-F238E27FC236}">
                <a16:creationId xmlns:a16="http://schemas.microsoft.com/office/drawing/2014/main" id="{12F8D4F8-C482-4DB5-BB15-D104D778E482}"/>
              </a:ext>
            </a:extLst>
          </xdr:cNvPr>
          <xdr:cNvCxnSpPr/>
        </xdr:nvCxnSpPr>
        <xdr:spPr>
          <a:xfrm>
            <a:off x="4822307" y="146892317"/>
            <a:ext cx="0" cy="1567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4" name="Straight Connector 2413">
            <a:extLst>
              <a:ext uri="{FF2B5EF4-FFF2-40B4-BE49-F238E27FC236}">
                <a16:creationId xmlns:a16="http://schemas.microsoft.com/office/drawing/2014/main" id="{87812ACD-E79E-433D-98EC-8E4986232F36}"/>
              </a:ext>
            </a:extLst>
          </xdr:cNvPr>
          <xdr:cNvCxnSpPr/>
        </xdr:nvCxnSpPr>
        <xdr:spPr>
          <a:xfrm>
            <a:off x="4754698" y="147918316"/>
            <a:ext cx="872875" cy="88541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5" name="Straight Connector 2414">
            <a:extLst>
              <a:ext uri="{FF2B5EF4-FFF2-40B4-BE49-F238E27FC236}">
                <a16:creationId xmlns:a16="http://schemas.microsoft.com/office/drawing/2014/main" id="{E10FFB1F-988C-41FC-B98A-0EA2F37DBDA2}"/>
              </a:ext>
            </a:extLst>
          </xdr:cNvPr>
          <xdr:cNvCxnSpPr/>
        </xdr:nvCxnSpPr>
        <xdr:spPr>
          <a:xfrm flipV="1">
            <a:off x="4747148" y="147738312"/>
            <a:ext cx="318572" cy="3164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6" name="Straight Connector 2415">
            <a:extLst>
              <a:ext uri="{FF2B5EF4-FFF2-40B4-BE49-F238E27FC236}">
                <a16:creationId xmlns:a16="http://schemas.microsoft.com/office/drawing/2014/main" id="{D33BFEFD-5321-424C-BAFD-11219ACA4F9F}"/>
              </a:ext>
            </a:extLst>
          </xdr:cNvPr>
          <xdr:cNvCxnSpPr/>
        </xdr:nvCxnSpPr>
        <xdr:spPr>
          <a:xfrm>
            <a:off x="4826895" y="147906765"/>
            <a:ext cx="0" cy="1567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8" name="Straight Connector 2417">
            <a:extLst>
              <a:ext uri="{FF2B5EF4-FFF2-40B4-BE49-F238E27FC236}">
                <a16:creationId xmlns:a16="http://schemas.microsoft.com/office/drawing/2014/main" id="{FF41F56B-398C-4177-9C5A-CF7B4F95EE0A}"/>
              </a:ext>
            </a:extLst>
          </xdr:cNvPr>
          <xdr:cNvCxnSpPr/>
        </xdr:nvCxnSpPr>
        <xdr:spPr>
          <a:xfrm flipV="1">
            <a:off x="5499126" y="148487242"/>
            <a:ext cx="303047" cy="3164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9" name="Straight Connector 2418">
            <a:extLst>
              <a:ext uri="{FF2B5EF4-FFF2-40B4-BE49-F238E27FC236}">
                <a16:creationId xmlns:a16="http://schemas.microsoft.com/office/drawing/2014/main" id="{17A0CCA6-D86E-4DD4-885C-B8FD55A58F9D}"/>
              </a:ext>
            </a:extLst>
          </xdr:cNvPr>
          <xdr:cNvCxnSpPr/>
        </xdr:nvCxnSpPr>
        <xdr:spPr>
          <a:xfrm>
            <a:off x="5563348" y="148655695"/>
            <a:ext cx="0" cy="1567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1" name="Straight Connector 2420">
            <a:extLst>
              <a:ext uri="{FF2B5EF4-FFF2-40B4-BE49-F238E27FC236}">
                <a16:creationId xmlns:a16="http://schemas.microsoft.com/office/drawing/2014/main" id="{9B6094B6-EAC3-E52C-0C4C-31408F5C2252}"/>
              </a:ext>
            </a:extLst>
          </xdr:cNvPr>
          <xdr:cNvCxnSpPr/>
        </xdr:nvCxnSpPr>
        <xdr:spPr>
          <a:xfrm>
            <a:off x="4460963" y="144845559"/>
            <a:ext cx="0" cy="167646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3" name="Straight Connector 2422">
            <a:extLst>
              <a:ext uri="{FF2B5EF4-FFF2-40B4-BE49-F238E27FC236}">
                <a16:creationId xmlns:a16="http://schemas.microsoft.com/office/drawing/2014/main" id="{C2C4F6C7-77C0-03DC-77B1-AAC81EBA6516}"/>
              </a:ext>
            </a:extLst>
          </xdr:cNvPr>
          <xdr:cNvCxnSpPr/>
        </xdr:nvCxnSpPr>
        <xdr:spPr>
          <a:xfrm>
            <a:off x="4381214" y="146426370"/>
            <a:ext cx="44568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6" name="Straight Connector 2425">
            <a:extLst>
              <a:ext uri="{FF2B5EF4-FFF2-40B4-BE49-F238E27FC236}">
                <a16:creationId xmlns:a16="http://schemas.microsoft.com/office/drawing/2014/main" id="{8CDC58A2-8B17-470A-9B06-2DC8F93BC4AE}"/>
              </a:ext>
            </a:extLst>
          </xdr:cNvPr>
          <xdr:cNvCxnSpPr/>
        </xdr:nvCxnSpPr>
        <xdr:spPr>
          <a:xfrm flipH="1">
            <a:off x="4404150" y="146391440"/>
            <a:ext cx="93512" cy="74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7" name="Straight Connector 2426">
            <a:extLst>
              <a:ext uri="{FF2B5EF4-FFF2-40B4-BE49-F238E27FC236}">
                <a16:creationId xmlns:a16="http://schemas.microsoft.com/office/drawing/2014/main" id="{2DA015BF-EDA8-49F2-A993-18273321CBBA}"/>
              </a:ext>
            </a:extLst>
          </xdr:cNvPr>
          <xdr:cNvCxnSpPr/>
        </xdr:nvCxnSpPr>
        <xdr:spPr>
          <a:xfrm flipH="1">
            <a:off x="4404151" y="144880485"/>
            <a:ext cx="93512" cy="95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8" name="Straight Connector 2427">
            <a:extLst>
              <a:ext uri="{FF2B5EF4-FFF2-40B4-BE49-F238E27FC236}">
                <a16:creationId xmlns:a16="http://schemas.microsoft.com/office/drawing/2014/main" id="{A15742AF-8493-4AEF-847C-8FD0B81B72A4}"/>
              </a:ext>
            </a:extLst>
          </xdr:cNvPr>
          <xdr:cNvCxnSpPr/>
        </xdr:nvCxnSpPr>
        <xdr:spPr>
          <a:xfrm flipV="1">
            <a:off x="3820846" y="149552665"/>
            <a:ext cx="490068" cy="48636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0" name="Straight Connector 2429">
            <a:extLst>
              <a:ext uri="{FF2B5EF4-FFF2-40B4-BE49-F238E27FC236}">
                <a16:creationId xmlns:a16="http://schemas.microsoft.com/office/drawing/2014/main" id="{4735C070-B0C1-4490-B4E3-6D9B2AAA5095}"/>
              </a:ext>
            </a:extLst>
          </xdr:cNvPr>
          <xdr:cNvCxnSpPr/>
        </xdr:nvCxnSpPr>
        <xdr:spPr>
          <a:xfrm>
            <a:off x="4218892" y="149561396"/>
            <a:ext cx="289569" cy="26746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3" name="Straight Connector 2432">
            <a:extLst>
              <a:ext uri="{FF2B5EF4-FFF2-40B4-BE49-F238E27FC236}">
                <a16:creationId xmlns:a16="http://schemas.microsoft.com/office/drawing/2014/main" id="{86066C9F-262F-7E00-ED0F-44FCDD35CCFC}"/>
              </a:ext>
            </a:extLst>
          </xdr:cNvPr>
          <xdr:cNvCxnSpPr/>
        </xdr:nvCxnSpPr>
        <xdr:spPr>
          <a:xfrm>
            <a:off x="4255591" y="149552663"/>
            <a:ext cx="0" cy="829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5" name="Straight Connector 2434">
            <a:extLst>
              <a:ext uri="{FF2B5EF4-FFF2-40B4-BE49-F238E27FC236}">
                <a16:creationId xmlns:a16="http://schemas.microsoft.com/office/drawing/2014/main" id="{D93F157F-2827-4BAC-B8C0-873A889EC1E1}"/>
              </a:ext>
            </a:extLst>
          </xdr:cNvPr>
          <xdr:cNvCxnSpPr/>
        </xdr:nvCxnSpPr>
        <xdr:spPr>
          <a:xfrm>
            <a:off x="3880483" y="149918596"/>
            <a:ext cx="0" cy="10438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7" name="Straight Connector 2436">
            <a:extLst>
              <a:ext uri="{FF2B5EF4-FFF2-40B4-BE49-F238E27FC236}">
                <a16:creationId xmlns:a16="http://schemas.microsoft.com/office/drawing/2014/main" id="{A0EB65CC-8F42-05DA-D9FB-8042CC8A0F3D}"/>
              </a:ext>
            </a:extLst>
          </xdr:cNvPr>
          <xdr:cNvCxnSpPr/>
        </xdr:nvCxnSpPr>
        <xdr:spPr>
          <a:xfrm>
            <a:off x="4529774" y="149304609"/>
            <a:ext cx="0" cy="5227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9" name="Straight Connector 2438">
            <a:extLst>
              <a:ext uri="{FF2B5EF4-FFF2-40B4-BE49-F238E27FC236}">
                <a16:creationId xmlns:a16="http://schemas.microsoft.com/office/drawing/2014/main" id="{E86543C2-6C1B-0733-C612-C0606D635D16}"/>
              </a:ext>
            </a:extLst>
          </xdr:cNvPr>
          <xdr:cNvCxnSpPr/>
        </xdr:nvCxnSpPr>
        <xdr:spPr>
          <a:xfrm>
            <a:off x="4470136" y="149370096"/>
            <a:ext cx="37510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1" name="Straight Connector 2440">
            <a:extLst>
              <a:ext uri="{FF2B5EF4-FFF2-40B4-BE49-F238E27FC236}">
                <a16:creationId xmlns:a16="http://schemas.microsoft.com/office/drawing/2014/main" id="{1A0070E5-94CB-2F37-CCF2-159E374516D4}"/>
              </a:ext>
            </a:extLst>
          </xdr:cNvPr>
          <xdr:cNvCxnSpPr/>
        </xdr:nvCxnSpPr>
        <xdr:spPr>
          <a:xfrm>
            <a:off x="4770085" y="149300244"/>
            <a:ext cx="0" cy="50523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6" name="Straight Connector 2445">
            <a:extLst>
              <a:ext uri="{FF2B5EF4-FFF2-40B4-BE49-F238E27FC236}">
                <a16:creationId xmlns:a16="http://schemas.microsoft.com/office/drawing/2014/main" id="{E57DFE85-E3E2-09DC-280C-D56D68E5AE68}"/>
              </a:ext>
            </a:extLst>
          </xdr:cNvPr>
          <xdr:cNvCxnSpPr/>
        </xdr:nvCxnSpPr>
        <xdr:spPr>
          <a:xfrm flipH="1">
            <a:off x="4497663" y="149335168"/>
            <a:ext cx="68812" cy="869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7" name="Straight Connector 2446">
            <a:extLst>
              <a:ext uri="{FF2B5EF4-FFF2-40B4-BE49-F238E27FC236}">
                <a16:creationId xmlns:a16="http://schemas.microsoft.com/office/drawing/2014/main" id="{EC6F0D4B-4705-4454-B1D8-7A92385579FB}"/>
              </a:ext>
            </a:extLst>
          </xdr:cNvPr>
          <xdr:cNvCxnSpPr/>
        </xdr:nvCxnSpPr>
        <xdr:spPr>
          <a:xfrm flipH="1">
            <a:off x="4733386" y="149339535"/>
            <a:ext cx="84337" cy="869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8" name="Straight Connector 2447">
            <a:extLst>
              <a:ext uri="{FF2B5EF4-FFF2-40B4-BE49-F238E27FC236}">
                <a16:creationId xmlns:a16="http://schemas.microsoft.com/office/drawing/2014/main" id="{8991FEA8-BAC2-4FC3-AE2A-CA6884579CAA}"/>
              </a:ext>
            </a:extLst>
          </xdr:cNvPr>
          <xdr:cNvCxnSpPr/>
        </xdr:nvCxnSpPr>
        <xdr:spPr>
          <a:xfrm flipV="1">
            <a:off x="4984632" y="148986701"/>
            <a:ext cx="1194410" cy="120473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50" name="Straight Connector 2449">
            <a:extLst>
              <a:ext uri="{FF2B5EF4-FFF2-40B4-BE49-F238E27FC236}">
                <a16:creationId xmlns:a16="http://schemas.microsoft.com/office/drawing/2014/main" id="{769E3F4F-11A5-41F3-A430-6DE814664631}"/>
              </a:ext>
            </a:extLst>
          </xdr:cNvPr>
          <xdr:cNvCxnSpPr/>
        </xdr:nvCxnSpPr>
        <xdr:spPr>
          <a:xfrm>
            <a:off x="4808546" y="149896767"/>
            <a:ext cx="274044" cy="28889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53" name="Straight Connector 2452">
            <a:extLst>
              <a:ext uri="{FF2B5EF4-FFF2-40B4-BE49-F238E27FC236}">
                <a16:creationId xmlns:a16="http://schemas.microsoft.com/office/drawing/2014/main" id="{200C1D7B-D052-9DC6-DFFE-B80908D6ADA6}"/>
              </a:ext>
            </a:extLst>
          </xdr:cNvPr>
          <xdr:cNvCxnSpPr/>
        </xdr:nvCxnSpPr>
        <xdr:spPr>
          <a:xfrm>
            <a:off x="6109954" y="148973603"/>
            <a:ext cx="0" cy="14804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54" name="Straight Connector 2453">
            <a:extLst>
              <a:ext uri="{FF2B5EF4-FFF2-40B4-BE49-F238E27FC236}">
                <a16:creationId xmlns:a16="http://schemas.microsoft.com/office/drawing/2014/main" id="{997BA5B5-1F38-4973-823E-CE46D066E891}"/>
              </a:ext>
            </a:extLst>
          </xdr:cNvPr>
          <xdr:cNvCxnSpPr/>
        </xdr:nvCxnSpPr>
        <xdr:spPr>
          <a:xfrm>
            <a:off x="5039681" y="150062270"/>
            <a:ext cx="0" cy="14804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463" name="Group 2462">
            <a:extLst>
              <a:ext uri="{FF2B5EF4-FFF2-40B4-BE49-F238E27FC236}">
                <a16:creationId xmlns:a16="http://schemas.microsoft.com/office/drawing/2014/main" id="{FAF6F7F5-4957-47A5-A0E4-3A6BAAAE0A5B}"/>
              </a:ext>
            </a:extLst>
          </xdr:cNvPr>
          <xdr:cNvGrpSpPr/>
        </xdr:nvGrpSpPr>
        <xdr:grpSpPr>
          <a:xfrm>
            <a:off x="5832944" y="151277148"/>
            <a:ext cx="322884" cy="309176"/>
            <a:chOff x="4819650" y="10625138"/>
            <a:chExt cx="319088" cy="290512"/>
          </a:xfrm>
        </xdr:grpSpPr>
        <xdr:sp macro="" textlink="">
          <xdr:nvSpPr>
            <xdr:cNvPr id="2464" name="Oval 2463">
              <a:extLst>
                <a:ext uri="{FF2B5EF4-FFF2-40B4-BE49-F238E27FC236}">
                  <a16:creationId xmlns:a16="http://schemas.microsoft.com/office/drawing/2014/main" id="{7D59D4B0-909C-5F5D-133A-38A4497E9FA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465" name="Straight Connector 2464">
              <a:extLst>
                <a:ext uri="{FF2B5EF4-FFF2-40B4-BE49-F238E27FC236}">
                  <a16:creationId xmlns:a16="http://schemas.microsoft.com/office/drawing/2014/main" id="{084FAA88-EFA9-740A-DEB4-1610413AA9E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66" name="Straight Connector 2465">
              <a:extLst>
                <a:ext uri="{FF2B5EF4-FFF2-40B4-BE49-F238E27FC236}">
                  <a16:creationId xmlns:a16="http://schemas.microsoft.com/office/drawing/2014/main" id="{A809CB93-83FB-98B1-236F-1DEBEAD795F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467" name="Group 2466">
            <a:extLst>
              <a:ext uri="{FF2B5EF4-FFF2-40B4-BE49-F238E27FC236}">
                <a16:creationId xmlns:a16="http://schemas.microsoft.com/office/drawing/2014/main" id="{130C33E7-1A68-4494-8383-6ED4E378FD8E}"/>
              </a:ext>
            </a:extLst>
          </xdr:cNvPr>
          <xdr:cNvGrpSpPr/>
        </xdr:nvGrpSpPr>
        <xdr:grpSpPr>
          <a:xfrm>
            <a:off x="8172514" y="151259685"/>
            <a:ext cx="338409" cy="309176"/>
            <a:chOff x="4819650" y="10625138"/>
            <a:chExt cx="319088" cy="290512"/>
          </a:xfrm>
        </xdr:grpSpPr>
        <xdr:sp macro="" textlink="">
          <xdr:nvSpPr>
            <xdr:cNvPr id="2468" name="Oval 2467">
              <a:extLst>
                <a:ext uri="{FF2B5EF4-FFF2-40B4-BE49-F238E27FC236}">
                  <a16:creationId xmlns:a16="http://schemas.microsoft.com/office/drawing/2014/main" id="{9A4C5580-A824-8552-BABE-8B9BC874880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469" name="Straight Connector 2468">
              <a:extLst>
                <a:ext uri="{FF2B5EF4-FFF2-40B4-BE49-F238E27FC236}">
                  <a16:creationId xmlns:a16="http://schemas.microsoft.com/office/drawing/2014/main" id="{C8868319-B1DC-C20D-613F-61C8A0876F6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70" name="Straight Connector 2469">
              <a:extLst>
                <a:ext uri="{FF2B5EF4-FFF2-40B4-BE49-F238E27FC236}">
                  <a16:creationId xmlns:a16="http://schemas.microsoft.com/office/drawing/2014/main" id="{3E9ABF0F-BA34-EAD4-56F4-6ADFF151EB45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471" name="Group 2470">
            <a:extLst>
              <a:ext uri="{FF2B5EF4-FFF2-40B4-BE49-F238E27FC236}">
                <a16:creationId xmlns:a16="http://schemas.microsoft.com/office/drawing/2014/main" id="{478ABF43-95F0-4821-85D7-76EE65E8B65E}"/>
              </a:ext>
            </a:extLst>
          </xdr:cNvPr>
          <xdr:cNvGrpSpPr/>
        </xdr:nvGrpSpPr>
        <xdr:grpSpPr>
          <a:xfrm>
            <a:off x="2069169" y="148372713"/>
            <a:ext cx="338409" cy="309176"/>
            <a:chOff x="4819650" y="10625138"/>
            <a:chExt cx="319088" cy="290512"/>
          </a:xfrm>
        </xdr:grpSpPr>
        <xdr:sp macro="" textlink="">
          <xdr:nvSpPr>
            <xdr:cNvPr id="2472" name="Oval 2471">
              <a:extLst>
                <a:ext uri="{FF2B5EF4-FFF2-40B4-BE49-F238E27FC236}">
                  <a16:creationId xmlns:a16="http://schemas.microsoft.com/office/drawing/2014/main" id="{9D7B2281-8355-0C9E-E07F-CF36318F6B88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473" name="Straight Connector 2472">
              <a:extLst>
                <a:ext uri="{FF2B5EF4-FFF2-40B4-BE49-F238E27FC236}">
                  <a16:creationId xmlns:a16="http://schemas.microsoft.com/office/drawing/2014/main" id="{EC70DA7A-8D60-F71C-45A7-F9DBDB3CC42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74" name="Straight Connector 2473">
              <a:extLst>
                <a:ext uri="{FF2B5EF4-FFF2-40B4-BE49-F238E27FC236}">
                  <a16:creationId xmlns:a16="http://schemas.microsoft.com/office/drawing/2014/main" id="{8F1C9EE4-FCC8-5AA3-B5C3-9A53F5392F9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475" name="Group 2474">
            <a:extLst>
              <a:ext uri="{FF2B5EF4-FFF2-40B4-BE49-F238E27FC236}">
                <a16:creationId xmlns:a16="http://schemas.microsoft.com/office/drawing/2014/main" id="{0125D164-A6E2-4BD6-9BD9-879AA8F009C4}"/>
              </a:ext>
            </a:extLst>
          </xdr:cNvPr>
          <xdr:cNvGrpSpPr/>
        </xdr:nvGrpSpPr>
        <xdr:grpSpPr>
          <a:xfrm>
            <a:off x="2430514" y="147771823"/>
            <a:ext cx="338409" cy="309176"/>
            <a:chOff x="4819650" y="10625138"/>
            <a:chExt cx="319088" cy="290512"/>
          </a:xfrm>
        </xdr:grpSpPr>
        <xdr:sp macro="" textlink="">
          <xdr:nvSpPr>
            <xdr:cNvPr id="2476" name="Oval 2475">
              <a:extLst>
                <a:ext uri="{FF2B5EF4-FFF2-40B4-BE49-F238E27FC236}">
                  <a16:creationId xmlns:a16="http://schemas.microsoft.com/office/drawing/2014/main" id="{13E890A5-5A17-2F73-EB10-C257CD714AB0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477" name="Straight Connector 2476">
              <a:extLst>
                <a:ext uri="{FF2B5EF4-FFF2-40B4-BE49-F238E27FC236}">
                  <a16:creationId xmlns:a16="http://schemas.microsoft.com/office/drawing/2014/main" id="{927116DC-80F6-985D-0B26-6181F7D5A13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78" name="Straight Connector 2477">
              <a:extLst>
                <a:ext uri="{FF2B5EF4-FFF2-40B4-BE49-F238E27FC236}">
                  <a16:creationId xmlns:a16="http://schemas.microsoft.com/office/drawing/2014/main" id="{9AD18578-F3F8-9425-F2A9-F88FBB138BC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479" name="Group 2478">
            <a:extLst>
              <a:ext uri="{FF2B5EF4-FFF2-40B4-BE49-F238E27FC236}">
                <a16:creationId xmlns:a16="http://schemas.microsoft.com/office/drawing/2014/main" id="{12131FA3-4A14-422D-B424-2E5E85C72676}"/>
              </a:ext>
            </a:extLst>
          </xdr:cNvPr>
          <xdr:cNvGrpSpPr/>
        </xdr:nvGrpSpPr>
        <xdr:grpSpPr>
          <a:xfrm>
            <a:off x="3116505" y="146291426"/>
            <a:ext cx="338409" cy="309176"/>
            <a:chOff x="4819650" y="10625138"/>
            <a:chExt cx="319088" cy="290512"/>
          </a:xfrm>
        </xdr:grpSpPr>
        <xdr:sp macro="" textlink="">
          <xdr:nvSpPr>
            <xdr:cNvPr id="2480" name="Oval 2479">
              <a:extLst>
                <a:ext uri="{FF2B5EF4-FFF2-40B4-BE49-F238E27FC236}">
                  <a16:creationId xmlns:a16="http://schemas.microsoft.com/office/drawing/2014/main" id="{42E06141-D378-7C8E-2130-A0E6FE0652C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481" name="Straight Connector 2480">
              <a:extLst>
                <a:ext uri="{FF2B5EF4-FFF2-40B4-BE49-F238E27FC236}">
                  <a16:creationId xmlns:a16="http://schemas.microsoft.com/office/drawing/2014/main" id="{5E34D0A7-2943-C4AD-E757-7418AB85708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82" name="Straight Connector 2481">
              <a:extLst>
                <a:ext uri="{FF2B5EF4-FFF2-40B4-BE49-F238E27FC236}">
                  <a16:creationId xmlns:a16="http://schemas.microsoft.com/office/drawing/2014/main" id="{4D0B7092-B6ED-DDF3-C205-6F2FB3922AA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483" name="Group 2482">
            <a:extLst>
              <a:ext uri="{FF2B5EF4-FFF2-40B4-BE49-F238E27FC236}">
                <a16:creationId xmlns:a16="http://schemas.microsoft.com/office/drawing/2014/main" id="{64C56EF2-90B4-429D-A35D-7CEE1C19B055}"/>
              </a:ext>
            </a:extLst>
          </xdr:cNvPr>
          <xdr:cNvGrpSpPr/>
        </xdr:nvGrpSpPr>
        <xdr:grpSpPr>
          <a:xfrm>
            <a:off x="2421339" y="146300158"/>
            <a:ext cx="338409" cy="309176"/>
            <a:chOff x="4819650" y="10625138"/>
            <a:chExt cx="319088" cy="290512"/>
          </a:xfrm>
        </xdr:grpSpPr>
        <xdr:sp macro="" textlink="">
          <xdr:nvSpPr>
            <xdr:cNvPr id="2484" name="Oval 2483">
              <a:extLst>
                <a:ext uri="{FF2B5EF4-FFF2-40B4-BE49-F238E27FC236}">
                  <a16:creationId xmlns:a16="http://schemas.microsoft.com/office/drawing/2014/main" id="{CF96EC58-EA03-2BF0-2146-CA67FF5FF85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485" name="Straight Connector 2484">
              <a:extLst>
                <a:ext uri="{FF2B5EF4-FFF2-40B4-BE49-F238E27FC236}">
                  <a16:creationId xmlns:a16="http://schemas.microsoft.com/office/drawing/2014/main" id="{FAC3FEA1-96E0-0355-A14C-49243173751D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86" name="Straight Connector 2485">
              <a:extLst>
                <a:ext uri="{FF2B5EF4-FFF2-40B4-BE49-F238E27FC236}">
                  <a16:creationId xmlns:a16="http://schemas.microsoft.com/office/drawing/2014/main" id="{97176BE9-1F97-6FE4-5D2C-5928EF9D36CE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487" name="Group 2486">
            <a:extLst>
              <a:ext uri="{FF2B5EF4-FFF2-40B4-BE49-F238E27FC236}">
                <a16:creationId xmlns:a16="http://schemas.microsoft.com/office/drawing/2014/main" id="{799052D6-6A52-422E-9864-28978A93E059}"/>
              </a:ext>
            </a:extLst>
          </xdr:cNvPr>
          <xdr:cNvGrpSpPr/>
        </xdr:nvGrpSpPr>
        <xdr:grpSpPr>
          <a:xfrm>
            <a:off x="8144989" y="145790552"/>
            <a:ext cx="338409" cy="309176"/>
            <a:chOff x="4819650" y="10625138"/>
            <a:chExt cx="319088" cy="290512"/>
          </a:xfrm>
        </xdr:grpSpPr>
        <xdr:sp macro="" textlink="">
          <xdr:nvSpPr>
            <xdr:cNvPr id="2488" name="Oval 2487">
              <a:extLst>
                <a:ext uri="{FF2B5EF4-FFF2-40B4-BE49-F238E27FC236}">
                  <a16:creationId xmlns:a16="http://schemas.microsoft.com/office/drawing/2014/main" id="{63C651BD-0E49-156A-F059-D724F562C56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489" name="Straight Connector 2488">
              <a:extLst>
                <a:ext uri="{FF2B5EF4-FFF2-40B4-BE49-F238E27FC236}">
                  <a16:creationId xmlns:a16="http://schemas.microsoft.com/office/drawing/2014/main" id="{E7F10421-737F-96F2-3360-438F15804014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90" name="Straight Connector 2489">
              <a:extLst>
                <a:ext uri="{FF2B5EF4-FFF2-40B4-BE49-F238E27FC236}">
                  <a16:creationId xmlns:a16="http://schemas.microsoft.com/office/drawing/2014/main" id="{BCE9A671-8FEB-2B81-CDFE-273F2487D9F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491" name="Group 2490">
            <a:extLst>
              <a:ext uri="{FF2B5EF4-FFF2-40B4-BE49-F238E27FC236}">
                <a16:creationId xmlns:a16="http://schemas.microsoft.com/office/drawing/2014/main" id="{ED9CC999-D80B-4003-96A5-623ED0F04F59}"/>
              </a:ext>
            </a:extLst>
          </xdr:cNvPr>
          <xdr:cNvGrpSpPr/>
        </xdr:nvGrpSpPr>
        <xdr:grpSpPr>
          <a:xfrm>
            <a:off x="6717958" y="145781821"/>
            <a:ext cx="338409" cy="309176"/>
            <a:chOff x="4819650" y="10625138"/>
            <a:chExt cx="319088" cy="290512"/>
          </a:xfrm>
        </xdr:grpSpPr>
        <xdr:sp macro="" textlink="">
          <xdr:nvSpPr>
            <xdr:cNvPr id="2492" name="Oval 2491">
              <a:extLst>
                <a:ext uri="{FF2B5EF4-FFF2-40B4-BE49-F238E27FC236}">
                  <a16:creationId xmlns:a16="http://schemas.microsoft.com/office/drawing/2014/main" id="{C069BA13-D911-9E9F-63E6-C93134EAF05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493" name="Straight Connector 2492">
              <a:extLst>
                <a:ext uri="{FF2B5EF4-FFF2-40B4-BE49-F238E27FC236}">
                  <a16:creationId xmlns:a16="http://schemas.microsoft.com/office/drawing/2014/main" id="{6E0E113A-D5CF-2B06-5C1F-E7BA33B68D7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94" name="Straight Connector 2493">
              <a:extLst>
                <a:ext uri="{FF2B5EF4-FFF2-40B4-BE49-F238E27FC236}">
                  <a16:creationId xmlns:a16="http://schemas.microsoft.com/office/drawing/2014/main" id="{C6D79E5E-6753-B851-D997-14139ABB206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495" name="Group 2494">
            <a:extLst>
              <a:ext uri="{FF2B5EF4-FFF2-40B4-BE49-F238E27FC236}">
                <a16:creationId xmlns:a16="http://schemas.microsoft.com/office/drawing/2014/main" id="{861DC1D2-F530-434E-9091-D498B3973030}"/>
              </a:ext>
            </a:extLst>
          </xdr:cNvPr>
          <xdr:cNvGrpSpPr/>
        </xdr:nvGrpSpPr>
        <xdr:grpSpPr>
          <a:xfrm>
            <a:off x="6727133" y="144867388"/>
            <a:ext cx="338409" cy="309176"/>
            <a:chOff x="4819650" y="10625138"/>
            <a:chExt cx="319088" cy="290512"/>
          </a:xfrm>
        </xdr:grpSpPr>
        <xdr:sp macro="" textlink="">
          <xdr:nvSpPr>
            <xdr:cNvPr id="2496" name="Oval 2495">
              <a:extLst>
                <a:ext uri="{FF2B5EF4-FFF2-40B4-BE49-F238E27FC236}">
                  <a16:creationId xmlns:a16="http://schemas.microsoft.com/office/drawing/2014/main" id="{B885D96C-5C7E-54C3-43A0-1BBB9F45AA9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497" name="Straight Connector 2496">
              <a:extLst>
                <a:ext uri="{FF2B5EF4-FFF2-40B4-BE49-F238E27FC236}">
                  <a16:creationId xmlns:a16="http://schemas.microsoft.com/office/drawing/2014/main" id="{D321D28B-7224-F797-9EA2-BE493320918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98" name="Straight Connector 2497">
              <a:extLst>
                <a:ext uri="{FF2B5EF4-FFF2-40B4-BE49-F238E27FC236}">
                  <a16:creationId xmlns:a16="http://schemas.microsoft.com/office/drawing/2014/main" id="{9EAD7BC5-F4D2-8D0D-4D8A-D77837E7D0E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499" name="Group 2498">
            <a:extLst>
              <a:ext uri="{FF2B5EF4-FFF2-40B4-BE49-F238E27FC236}">
                <a16:creationId xmlns:a16="http://schemas.microsoft.com/office/drawing/2014/main" id="{6E548115-75CC-45A0-BCFC-F9D06C9198C7}"/>
              </a:ext>
            </a:extLst>
          </xdr:cNvPr>
          <xdr:cNvGrpSpPr/>
        </xdr:nvGrpSpPr>
        <xdr:grpSpPr>
          <a:xfrm>
            <a:off x="6203465" y="144714982"/>
            <a:ext cx="338409" cy="309176"/>
            <a:chOff x="4819650" y="10625138"/>
            <a:chExt cx="319088" cy="290512"/>
          </a:xfrm>
        </xdr:grpSpPr>
        <xdr:sp macro="" textlink="">
          <xdr:nvSpPr>
            <xdr:cNvPr id="2500" name="Oval 2499">
              <a:extLst>
                <a:ext uri="{FF2B5EF4-FFF2-40B4-BE49-F238E27FC236}">
                  <a16:creationId xmlns:a16="http://schemas.microsoft.com/office/drawing/2014/main" id="{5E8C73E1-3268-73CE-7658-0AB9F624E78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01" name="Straight Connector 2500">
              <a:extLst>
                <a:ext uri="{FF2B5EF4-FFF2-40B4-BE49-F238E27FC236}">
                  <a16:creationId xmlns:a16="http://schemas.microsoft.com/office/drawing/2014/main" id="{E9B637F5-CF43-A3B5-348B-9710622ED9A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02" name="Straight Connector 2501">
              <a:extLst>
                <a:ext uri="{FF2B5EF4-FFF2-40B4-BE49-F238E27FC236}">
                  <a16:creationId xmlns:a16="http://schemas.microsoft.com/office/drawing/2014/main" id="{55986BFB-139E-5F27-1F43-54E826F2E15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03" name="Group 2502">
            <a:extLst>
              <a:ext uri="{FF2B5EF4-FFF2-40B4-BE49-F238E27FC236}">
                <a16:creationId xmlns:a16="http://schemas.microsoft.com/office/drawing/2014/main" id="{CF373DEE-7E3B-44DF-95B9-D9DFD2688516}"/>
              </a:ext>
            </a:extLst>
          </xdr:cNvPr>
          <xdr:cNvGrpSpPr/>
        </xdr:nvGrpSpPr>
        <xdr:grpSpPr>
          <a:xfrm>
            <a:off x="6194290" y="143334602"/>
            <a:ext cx="338409" cy="309176"/>
            <a:chOff x="4819650" y="10625138"/>
            <a:chExt cx="319088" cy="290512"/>
          </a:xfrm>
        </xdr:grpSpPr>
        <xdr:sp macro="" textlink="">
          <xdr:nvSpPr>
            <xdr:cNvPr id="2504" name="Oval 2503">
              <a:extLst>
                <a:ext uri="{FF2B5EF4-FFF2-40B4-BE49-F238E27FC236}">
                  <a16:creationId xmlns:a16="http://schemas.microsoft.com/office/drawing/2014/main" id="{F90CCC13-6478-1964-74AA-A908BE242C8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05" name="Straight Connector 2504">
              <a:extLst>
                <a:ext uri="{FF2B5EF4-FFF2-40B4-BE49-F238E27FC236}">
                  <a16:creationId xmlns:a16="http://schemas.microsoft.com/office/drawing/2014/main" id="{66CECA1C-B139-45F9-B6D7-23B67CFEF04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06" name="Straight Connector 2505">
              <a:extLst>
                <a:ext uri="{FF2B5EF4-FFF2-40B4-BE49-F238E27FC236}">
                  <a16:creationId xmlns:a16="http://schemas.microsoft.com/office/drawing/2014/main" id="{9BE85284-3CE7-51D0-E562-004C438DD7E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07" name="Group 2506">
            <a:extLst>
              <a:ext uri="{FF2B5EF4-FFF2-40B4-BE49-F238E27FC236}">
                <a16:creationId xmlns:a16="http://schemas.microsoft.com/office/drawing/2014/main" id="{04B5E193-6F0F-4CCF-89E5-6E5B1AC743C1}"/>
              </a:ext>
            </a:extLst>
          </xdr:cNvPr>
          <xdr:cNvGrpSpPr/>
        </xdr:nvGrpSpPr>
        <xdr:grpSpPr>
          <a:xfrm>
            <a:off x="4877357" y="144937241"/>
            <a:ext cx="338409" cy="309176"/>
            <a:chOff x="4819650" y="10625138"/>
            <a:chExt cx="319088" cy="290512"/>
          </a:xfrm>
        </xdr:grpSpPr>
        <xdr:sp macro="" textlink="">
          <xdr:nvSpPr>
            <xdr:cNvPr id="2508" name="Oval 2507">
              <a:extLst>
                <a:ext uri="{FF2B5EF4-FFF2-40B4-BE49-F238E27FC236}">
                  <a16:creationId xmlns:a16="http://schemas.microsoft.com/office/drawing/2014/main" id="{0D024755-163F-52D9-E49F-1372B669C55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09" name="Straight Connector 2508">
              <a:extLst>
                <a:ext uri="{FF2B5EF4-FFF2-40B4-BE49-F238E27FC236}">
                  <a16:creationId xmlns:a16="http://schemas.microsoft.com/office/drawing/2014/main" id="{AAEB4FE9-C0F0-7829-6645-91107F9BDF4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10" name="Straight Connector 2509">
              <a:extLst>
                <a:ext uri="{FF2B5EF4-FFF2-40B4-BE49-F238E27FC236}">
                  <a16:creationId xmlns:a16="http://schemas.microsoft.com/office/drawing/2014/main" id="{293356A1-45D9-E4EB-7B6F-94D515141F72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11" name="Group 2510">
            <a:extLst>
              <a:ext uri="{FF2B5EF4-FFF2-40B4-BE49-F238E27FC236}">
                <a16:creationId xmlns:a16="http://schemas.microsoft.com/office/drawing/2014/main" id="{BA19D6F5-014A-463A-8585-F0A96CE12739}"/>
              </a:ext>
            </a:extLst>
          </xdr:cNvPr>
          <xdr:cNvGrpSpPr/>
        </xdr:nvGrpSpPr>
        <xdr:grpSpPr>
          <a:xfrm>
            <a:off x="2197617" y="153223492"/>
            <a:ext cx="338409" cy="309176"/>
            <a:chOff x="4819650" y="10625138"/>
            <a:chExt cx="319088" cy="290512"/>
          </a:xfrm>
        </xdr:grpSpPr>
        <xdr:sp macro="" textlink="">
          <xdr:nvSpPr>
            <xdr:cNvPr id="2512" name="Oval 2511">
              <a:extLst>
                <a:ext uri="{FF2B5EF4-FFF2-40B4-BE49-F238E27FC236}">
                  <a16:creationId xmlns:a16="http://schemas.microsoft.com/office/drawing/2014/main" id="{BCF06CD1-5C6A-A6CC-4AC9-422BB175255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13" name="Straight Connector 2512">
              <a:extLst>
                <a:ext uri="{FF2B5EF4-FFF2-40B4-BE49-F238E27FC236}">
                  <a16:creationId xmlns:a16="http://schemas.microsoft.com/office/drawing/2014/main" id="{EAF143B5-EF58-88A4-9028-ED193504D83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14" name="Straight Connector 2513">
              <a:extLst>
                <a:ext uri="{FF2B5EF4-FFF2-40B4-BE49-F238E27FC236}">
                  <a16:creationId xmlns:a16="http://schemas.microsoft.com/office/drawing/2014/main" id="{2B5545F9-A957-9D54-B411-C7471A00D808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15" name="Group 2514">
            <a:extLst>
              <a:ext uri="{FF2B5EF4-FFF2-40B4-BE49-F238E27FC236}">
                <a16:creationId xmlns:a16="http://schemas.microsoft.com/office/drawing/2014/main" id="{1DB2D290-4484-4260-9425-DBA6705DB00D}"/>
              </a:ext>
            </a:extLst>
          </xdr:cNvPr>
          <xdr:cNvGrpSpPr/>
        </xdr:nvGrpSpPr>
        <xdr:grpSpPr>
          <a:xfrm>
            <a:off x="5771545" y="153267150"/>
            <a:ext cx="338409" cy="309176"/>
            <a:chOff x="4819650" y="10625138"/>
            <a:chExt cx="319088" cy="290512"/>
          </a:xfrm>
        </xdr:grpSpPr>
        <xdr:sp macro="" textlink="">
          <xdr:nvSpPr>
            <xdr:cNvPr id="2516" name="Oval 2515">
              <a:extLst>
                <a:ext uri="{FF2B5EF4-FFF2-40B4-BE49-F238E27FC236}">
                  <a16:creationId xmlns:a16="http://schemas.microsoft.com/office/drawing/2014/main" id="{DD5B55FA-F366-F606-B982-FD42A8D190C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17" name="Straight Connector 2516">
              <a:extLst>
                <a:ext uri="{FF2B5EF4-FFF2-40B4-BE49-F238E27FC236}">
                  <a16:creationId xmlns:a16="http://schemas.microsoft.com/office/drawing/2014/main" id="{7F144F88-8A10-3135-EDDF-364885C82D5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18" name="Straight Connector 2517">
              <a:extLst>
                <a:ext uri="{FF2B5EF4-FFF2-40B4-BE49-F238E27FC236}">
                  <a16:creationId xmlns:a16="http://schemas.microsoft.com/office/drawing/2014/main" id="{3BF9F572-ADD1-9DED-3929-89EB3095B92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19" name="Group 2518">
            <a:extLst>
              <a:ext uri="{FF2B5EF4-FFF2-40B4-BE49-F238E27FC236}">
                <a16:creationId xmlns:a16="http://schemas.microsoft.com/office/drawing/2014/main" id="{867F9924-0213-420F-8E38-AB8517DF6FE4}"/>
              </a:ext>
            </a:extLst>
          </xdr:cNvPr>
          <xdr:cNvGrpSpPr/>
        </xdr:nvGrpSpPr>
        <xdr:grpSpPr>
          <a:xfrm>
            <a:off x="4770083" y="146112826"/>
            <a:ext cx="338409" cy="309176"/>
            <a:chOff x="4819650" y="10625138"/>
            <a:chExt cx="319088" cy="290512"/>
          </a:xfrm>
        </xdr:grpSpPr>
        <xdr:sp macro="" textlink="">
          <xdr:nvSpPr>
            <xdr:cNvPr id="2520" name="Oval 2519">
              <a:extLst>
                <a:ext uri="{FF2B5EF4-FFF2-40B4-BE49-F238E27FC236}">
                  <a16:creationId xmlns:a16="http://schemas.microsoft.com/office/drawing/2014/main" id="{9D0C95CA-0B0B-7706-E52A-9CAB0AFC97D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21" name="Straight Connector 2520">
              <a:extLst>
                <a:ext uri="{FF2B5EF4-FFF2-40B4-BE49-F238E27FC236}">
                  <a16:creationId xmlns:a16="http://schemas.microsoft.com/office/drawing/2014/main" id="{1F90C609-B889-F658-A97D-763EB7C71B91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22" name="Straight Connector 2521">
              <a:extLst>
                <a:ext uri="{FF2B5EF4-FFF2-40B4-BE49-F238E27FC236}">
                  <a16:creationId xmlns:a16="http://schemas.microsoft.com/office/drawing/2014/main" id="{BA060D87-82AD-EDB5-2D37-D848CEA496C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23" name="Group 2522">
            <a:extLst>
              <a:ext uri="{FF2B5EF4-FFF2-40B4-BE49-F238E27FC236}">
                <a16:creationId xmlns:a16="http://schemas.microsoft.com/office/drawing/2014/main" id="{DC2B7829-2B5B-43B5-AD94-3BE4652B984C}"/>
              </a:ext>
            </a:extLst>
          </xdr:cNvPr>
          <xdr:cNvGrpSpPr/>
        </xdr:nvGrpSpPr>
        <xdr:grpSpPr>
          <a:xfrm>
            <a:off x="5762370" y="148812466"/>
            <a:ext cx="338409" cy="309176"/>
            <a:chOff x="4819650" y="10625138"/>
            <a:chExt cx="319088" cy="290512"/>
          </a:xfrm>
        </xdr:grpSpPr>
        <xdr:sp macro="" textlink="">
          <xdr:nvSpPr>
            <xdr:cNvPr id="2524" name="Oval 2523">
              <a:extLst>
                <a:ext uri="{FF2B5EF4-FFF2-40B4-BE49-F238E27FC236}">
                  <a16:creationId xmlns:a16="http://schemas.microsoft.com/office/drawing/2014/main" id="{1C30F50B-3BAB-1F86-EA6C-C91F0D507A1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25" name="Straight Connector 2524">
              <a:extLst>
                <a:ext uri="{FF2B5EF4-FFF2-40B4-BE49-F238E27FC236}">
                  <a16:creationId xmlns:a16="http://schemas.microsoft.com/office/drawing/2014/main" id="{419D796A-A994-0C18-A346-F706193389D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26" name="Straight Connector 2525">
              <a:extLst>
                <a:ext uri="{FF2B5EF4-FFF2-40B4-BE49-F238E27FC236}">
                  <a16:creationId xmlns:a16="http://schemas.microsoft.com/office/drawing/2014/main" id="{5D6F3C4F-AA7C-8F18-A8F7-A3DB397B1D0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27" name="Group 2526">
            <a:extLst>
              <a:ext uri="{FF2B5EF4-FFF2-40B4-BE49-F238E27FC236}">
                <a16:creationId xmlns:a16="http://schemas.microsoft.com/office/drawing/2014/main" id="{1BD1DB89-6F6A-46B8-B141-9FE113E0E3F8}"/>
              </a:ext>
            </a:extLst>
          </xdr:cNvPr>
          <xdr:cNvGrpSpPr/>
        </xdr:nvGrpSpPr>
        <xdr:grpSpPr>
          <a:xfrm>
            <a:off x="5887994" y="148416371"/>
            <a:ext cx="338409" cy="309176"/>
            <a:chOff x="4819650" y="10625138"/>
            <a:chExt cx="319088" cy="290512"/>
          </a:xfrm>
        </xdr:grpSpPr>
        <xdr:sp macro="" textlink="">
          <xdr:nvSpPr>
            <xdr:cNvPr id="2528" name="Oval 2527">
              <a:extLst>
                <a:ext uri="{FF2B5EF4-FFF2-40B4-BE49-F238E27FC236}">
                  <a16:creationId xmlns:a16="http://schemas.microsoft.com/office/drawing/2014/main" id="{5DA76DDC-3DB3-16D4-66D0-95E8613CA44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29" name="Straight Connector 2528">
              <a:extLst>
                <a:ext uri="{FF2B5EF4-FFF2-40B4-BE49-F238E27FC236}">
                  <a16:creationId xmlns:a16="http://schemas.microsoft.com/office/drawing/2014/main" id="{C2844B7A-4FE5-5289-0C74-936A4AEEACF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30" name="Straight Connector 2529">
              <a:extLst>
                <a:ext uri="{FF2B5EF4-FFF2-40B4-BE49-F238E27FC236}">
                  <a16:creationId xmlns:a16="http://schemas.microsoft.com/office/drawing/2014/main" id="{B05EC5DA-E776-EBA7-FFAF-6E32107A4CFE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31" name="Group 2530">
            <a:extLst>
              <a:ext uri="{FF2B5EF4-FFF2-40B4-BE49-F238E27FC236}">
                <a16:creationId xmlns:a16="http://schemas.microsoft.com/office/drawing/2014/main" id="{696BD571-CEA3-48CE-A92D-F7E4F70D895E}"/>
              </a:ext>
            </a:extLst>
          </xdr:cNvPr>
          <xdr:cNvGrpSpPr/>
        </xdr:nvGrpSpPr>
        <xdr:grpSpPr>
          <a:xfrm>
            <a:off x="5085554" y="147601954"/>
            <a:ext cx="338409" cy="309176"/>
            <a:chOff x="4819650" y="10625138"/>
            <a:chExt cx="319088" cy="290512"/>
          </a:xfrm>
        </xdr:grpSpPr>
        <xdr:sp macro="" textlink="">
          <xdr:nvSpPr>
            <xdr:cNvPr id="2532" name="Oval 2531">
              <a:extLst>
                <a:ext uri="{FF2B5EF4-FFF2-40B4-BE49-F238E27FC236}">
                  <a16:creationId xmlns:a16="http://schemas.microsoft.com/office/drawing/2014/main" id="{57E445F9-F1AB-81CF-45E0-5C90D28B11A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33" name="Straight Connector 2532">
              <a:extLst>
                <a:ext uri="{FF2B5EF4-FFF2-40B4-BE49-F238E27FC236}">
                  <a16:creationId xmlns:a16="http://schemas.microsoft.com/office/drawing/2014/main" id="{5B3C0D82-22BE-5828-A9DF-2F1BCC7651E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34" name="Straight Connector 2533">
              <a:extLst>
                <a:ext uri="{FF2B5EF4-FFF2-40B4-BE49-F238E27FC236}">
                  <a16:creationId xmlns:a16="http://schemas.microsoft.com/office/drawing/2014/main" id="{BCC2E3F7-8235-9E5C-4817-17952EEA445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35" name="Group 2534">
            <a:extLst>
              <a:ext uri="{FF2B5EF4-FFF2-40B4-BE49-F238E27FC236}">
                <a16:creationId xmlns:a16="http://schemas.microsoft.com/office/drawing/2014/main" id="{CA8BFBC9-285B-4E0E-9B68-BE4B6CF9EF4A}"/>
              </a:ext>
            </a:extLst>
          </xdr:cNvPr>
          <xdr:cNvGrpSpPr/>
        </xdr:nvGrpSpPr>
        <xdr:grpSpPr>
          <a:xfrm>
            <a:off x="5085554" y="146774837"/>
            <a:ext cx="338409" cy="309176"/>
            <a:chOff x="4819650" y="10625138"/>
            <a:chExt cx="319088" cy="290512"/>
          </a:xfrm>
        </xdr:grpSpPr>
        <xdr:sp macro="" textlink="">
          <xdr:nvSpPr>
            <xdr:cNvPr id="2536" name="Oval 2535">
              <a:extLst>
                <a:ext uri="{FF2B5EF4-FFF2-40B4-BE49-F238E27FC236}">
                  <a16:creationId xmlns:a16="http://schemas.microsoft.com/office/drawing/2014/main" id="{00D87D43-9F10-016D-EE72-FC76E3032FE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37" name="Straight Connector 2536">
              <a:extLst>
                <a:ext uri="{FF2B5EF4-FFF2-40B4-BE49-F238E27FC236}">
                  <a16:creationId xmlns:a16="http://schemas.microsoft.com/office/drawing/2014/main" id="{383AA444-0F27-F861-C909-2E98EE49E4A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38" name="Straight Connector 2537">
              <a:extLst>
                <a:ext uri="{FF2B5EF4-FFF2-40B4-BE49-F238E27FC236}">
                  <a16:creationId xmlns:a16="http://schemas.microsoft.com/office/drawing/2014/main" id="{49B49E62-EB01-BAAE-4682-50E4E5F725D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39" name="Group 2538">
            <a:extLst>
              <a:ext uri="{FF2B5EF4-FFF2-40B4-BE49-F238E27FC236}">
                <a16:creationId xmlns:a16="http://schemas.microsoft.com/office/drawing/2014/main" id="{14244064-72C1-48CB-8CF7-F37A151E3166}"/>
              </a:ext>
            </a:extLst>
          </xdr:cNvPr>
          <xdr:cNvGrpSpPr/>
        </xdr:nvGrpSpPr>
        <xdr:grpSpPr>
          <a:xfrm>
            <a:off x="4065743" y="151429553"/>
            <a:ext cx="338409" cy="309176"/>
            <a:chOff x="4819650" y="10625138"/>
            <a:chExt cx="319088" cy="290512"/>
          </a:xfrm>
        </xdr:grpSpPr>
        <xdr:sp macro="" textlink="">
          <xdr:nvSpPr>
            <xdr:cNvPr id="2540" name="Oval 2539">
              <a:extLst>
                <a:ext uri="{FF2B5EF4-FFF2-40B4-BE49-F238E27FC236}">
                  <a16:creationId xmlns:a16="http://schemas.microsoft.com/office/drawing/2014/main" id="{6A3544FD-BA0F-D2B1-E10B-3AE9A374C84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41" name="Straight Connector 2540">
              <a:extLst>
                <a:ext uri="{FF2B5EF4-FFF2-40B4-BE49-F238E27FC236}">
                  <a16:creationId xmlns:a16="http://schemas.microsoft.com/office/drawing/2014/main" id="{FA60CE06-E8A0-EB0A-7D38-95E405DC569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42" name="Straight Connector 2541">
              <a:extLst>
                <a:ext uri="{FF2B5EF4-FFF2-40B4-BE49-F238E27FC236}">
                  <a16:creationId xmlns:a16="http://schemas.microsoft.com/office/drawing/2014/main" id="{D01F46F0-1DDA-34B0-2367-865ED7936288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43" name="Group 2542">
            <a:extLst>
              <a:ext uri="{FF2B5EF4-FFF2-40B4-BE49-F238E27FC236}">
                <a16:creationId xmlns:a16="http://schemas.microsoft.com/office/drawing/2014/main" id="{66736D7A-D25D-498D-B955-4A5029101F3B}"/>
              </a:ext>
            </a:extLst>
          </xdr:cNvPr>
          <xdr:cNvGrpSpPr/>
        </xdr:nvGrpSpPr>
        <xdr:grpSpPr>
          <a:xfrm>
            <a:off x="4065743" y="150219042"/>
            <a:ext cx="338409" cy="309176"/>
            <a:chOff x="4819650" y="10625138"/>
            <a:chExt cx="319088" cy="290512"/>
          </a:xfrm>
        </xdr:grpSpPr>
        <xdr:sp macro="" textlink="">
          <xdr:nvSpPr>
            <xdr:cNvPr id="2544" name="Oval 2543">
              <a:extLst>
                <a:ext uri="{FF2B5EF4-FFF2-40B4-BE49-F238E27FC236}">
                  <a16:creationId xmlns:a16="http://schemas.microsoft.com/office/drawing/2014/main" id="{23F0F237-AD99-B2BB-14BF-0E596814D78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45" name="Straight Connector 2544">
              <a:extLst>
                <a:ext uri="{FF2B5EF4-FFF2-40B4-BE49-F238E27FC236}">
                  <a16:creationId xmlns:a16="http://schemas.microsoft.com/office/drawing/2014/main" id="{7B415999-30E6-72E1-AC05-5529EB1680C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46" name="Straight Connector 2545">
              <a:extLst>
                <a:ext uri="{FF2B5EF4-FFF2-40B4-BE49-F238E27FC236}">
                  <a16:creationId xmlns:a16="http://schemas.microsoft.com/office/drawing/2014/main" id="{C7561AB1-D2EE-6893-BA4D-D3E095DBFF0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54" name="Group 2553">
            <a:extLst>
              <a:ext uri="{FF2B5EF4-FFF2-40B4-BE49-F238E27FC236}">
                <a16:creationId xmlns:a16="http://schemas.microsoft.com/office/drawing/2014/main" id="{C0CF0B4C-B1F5-4CE1-888B-E182BB47903E}"/>
              </a:ext>
            </a:extLst>
          </xdr:cNvPr>
          <xdr:cNvGrpSpPr/>
        </xdr:nvGrpSpPr>
        <xdr:grpSpPr>
          <a:xfrm>
            <a:off x="3829050" y="147161250"/>
            <a:ext cx="338138" cy="309562"/>
            <a:chOff x="4819650" y="10625138"/>
            <a:chExt cx="319088" cy="290512"/>
          </a:xfrm>
        </xdr:grpSpPr>
        <xdr:sp macro="" textlink="">
          <xdr:nvSpPr>
            <xdr:cNvPr id="2555" name="Oval 2554">
              <a:extLst>
                <a:ext uri="{FF2B5EF4-FFF2-40B4-BE49-F238E27FC236}">
                  <a16:creationId xmlns:a16="http://schemas.microsoft.com/office/drawing/2014/main" id="{1AB3381A-ACFE-6FAA-1EDC-76F2F433CB0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56" name="Straight Connector 2555">
              <a:extLst>
                <a:ext uri="{FF2B5EF4-FFF2-40B4-BE49-F238E27FC236}">
                  <a16:creationId xmlns:a16="http://schemas.microsoft.com/office/drawing/2014/main" id="{E21D3599-9F1B-7CF8-B952-7F0407B7934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57" name="Straight Connector 2556">
              <a:extLst>
                <a:ext uri="{FF2B5EF4-FFF2-40B4-BE49-F238E27FC236}">
                  <a16:creationId xmlns:a16="http://schemas.microsoft.com/office/drawing/2014/main" id="{5A99E4B5-6CAA-0C63-6F10-E841792F3D2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58" name="Group 2557">
            <a:extLst>
              <a:ext uri="{FF2B5EF4-FFF2-40B4-BE49-F238E27FC236}">
                <a16:creationId xmlns:a16="http://schemas.microsoft.com/office/drawing/2014/main" id="{87317953-4E0A-445A-AF1E-7EEEAA8C7398}"/>
              </a:ext>
            </a:extLst>
          </xdr:cNvPr>
          <xdr:cNvGrpSpPr/>
        </xdr:nvGrpSpPr>
        <xdr:grpSpPr>
          <a:xfrm>
            <a:off x="3067050" y="147123150"/>
            <a:ext cx="338138" cy="309562"/>
            <a:chOff x="4819650" y="10625138"/>
            <a:chExt cx="319088" cy="290512"/>
          </a:xfrm>
        </xdr:grpSpPr>
        <xdr:sp macro="" textlink="">
          <xdr:nvSpPr>
            <xdr:cNvPr id="2559" name="Oval 2558">
              <a:extLst>
                <a:ext uri="{FF2B5EF4-FFF2-40B4-BE49-F238E27FC236}">
                  <a16:creationId xmlns:a16="http://schemas.microsoft.com/office/drawing/2014/main" id="{80FF9B5F-5EE1-E139-6D31-1E20F2419E3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60" name="Straight Connector 2559">
              <a:extLst>
                <a:ext uri="{FF2B5EF4-FFF2-40B4-BE49-F238E27FC236}">
                  <a16:creationId xmlns:a16="http://schemas.microsoft.com/office/drawing/2014/main" id="{B6A4F11F-9E51-5C47-B255-3C65A87AE9B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61" name="Straight Connector 2560">
              <a:extLst>
                <a:ext uri="{FF2B5EF4-FFF2-40B4-BE49-F238E27FC236}">
                  <a16:creationId xmlns:a16="http://schemas.microsoft.com/office/drawing/2014/main" id="{D31B145F-9E46-B845-64AF-9671255BCCA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123825</xdr:colOff>
      <xdr:row>1063</xdr:row>
      <xdr:rowOff>138113</xdr:rowOff>
    </xdr:from>
    <xdr:to>
      <xdr:col>21</xdr:col>
      <xdr:colOff>119063</xdr:colOff>
      <xdr:row>1066</xdr:row>
      <xdr:rowOff>0</xdr:rowOff>
    </xdr:to>
    <xdr:grpSp>
      <xdr:nvGrpSpPr>
        <xdr:cNvPr id="2580" name="Group 2579">
          <a:extLst>
            <a:ext uri="{FF2B5EF4-FFF2-40B4-BE49-F238E27FC236}">
              <a16:creationId xmlns:a16="http://schemas.microsoft.com/office/drawing/2014/main" id="{99645579-8D6C-408E-99A8-E2B4B1723DF8}"/>
            </a:ext>
          </a:extLst>
        </xdr:cNvPr>
        <xdr:cNvGrpSpPr/>
      </xdr:nvGrpSpPr>
      <xdr:grpSpPr>
        <a:xfrm>
          <a:off x="3200400" y="160062863"/>
          <a:ext cx="319088" cy="290512"/>
          <a:chOff x="4819650" y="10625138"/>
          <a:chExt cx="319088" cy="290512"/>
        </a:xfrm>
      </xdr:grpSpPr>
      <xdr:sp macro="" textlink="">
        <xdr:nvSpPr>
          <xdr:cNvPr id="2581" name="Oval 2580">
            <a:extLst>
              <a:ext uri="{FF2B5EF4-FFF2-40B4-BE49-F238E27FC236}">
                <a16:creationId xmlns:a16="http://schemas.microsoft.com/office/drawing/2014/main" id="{758F6196-D4A0-3857-2C8C-6D74688F2D6B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2582" name="Straight Connector 2581">
            <a:extLst>
              <a:ext uri="{FF2B5EF4-FFF2-40B4-BE49-F238E27FC236}">
                <a16:creationId xmlns:a16="http://schemas.microsoft.com/office/drawing/2014/main" id="{4D7D99B0-6A50-68F1-A5F0-047E69E216BC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83" name="Straight Connector 2582">
            <a:extLst>
              <a:ext uri="{FF2B5EF4-FFF2-40B4-BE49-F238E27FC236}">
                <a16:creationId xmlns:a16="http://schemas.microsoft.com/office/drawing/2014/main" id="{D6DC1D0D-55C5-745A-AAB1-E6E6A15DD54E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1062</xdr:row>
      <xdr:rowOff>76201</xdr:rowOff>
    </xdr:from>
    <xdr:to>
      <xdr:col>7</xdr:col>
      <xdr:colOff>57150</xdr:colOff>
      <xdr:row>1065</xdr:row>
      <xdr:rowOff>71438</xdr:rowOff>
    </xdr:to>
    <xdr:grpSp>
      <xdr:nvGrpSpPr>
        <xdr:cNvPr id="2584" name="Group 2583">
          <a:extLst>
            <a:ext uri="{FF2B5EF4-FFF2-40B4-BE49-F238E27FC236}">
              <a16:creationId xmlns:a16="http://schemas.microsoft.com/office/drawing/2014/main" id="{D4880874-7B58-4ADA-BC46-50DC832BE9FB}"/>
            </a:ext>
          </a:extLst>
        </xdr:cNvPr>
        <xdr:cNvGrpSpPr/>
      </xdr:nvGrpSpPr>
      <xdr:grpSpPr>
        <a:xfrm>
          <a:off x="647700" y="159858076"/>
          <a:ext cx="542925" cy="423862"/>
          <a:chOff x="647700" y="9963151"/>
          <a:chExt cx="542925" cy="423862"/>
        </a:xfrm>
      </xdr:grpSpPr>
      <xdr:cxnSp macro="">
        <xdr:nvCxnSpPr>
          <xdr:cNvPr id="2585" name="Straight Connector 2584">
            <a:extLst>
              <a:ext uri="{FF2B5EF4-FFF2-40B4-BE49-F238E27FC236}">
                <a16:creationId xmlns:a16="http://schemas.microsoft.com/office/drawing/2014/main" id="{70EABBE0-9DAF-2B89-F5BF-4FCE454F64D3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86" name="Straight Connector 2585">
            <a:extLst>
              <a:ext uri="{FF2B5EF4-FFF2-40B4-BE49-F238E27FC236}">
                <a16:creationId xmlns:a16="http://schemas.microsoft.com/office/drawing/2014/main" id="{84F7610A-3B00-784E-09F1-7D1CC677EAFF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87" name="Arc 2586">
            <a:extLst>
              <a:ext uri="{FF2B5EF4-FFF2-40B4-BE49-F238E27FC236}">
                <a16:creationId xmlns:a16="http://schemas.microsoft.com/office/drawing/2014/main" id="{40E620D2-C968-E69B-35F5-3789C515E013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7</xdr:col>
      <xdr:colOff>80963</xdr:colOff>
      <xdr:row>1066</xdr:row>
      <xdr:rowOff>76198</xdr:rowOff>
    </xdr:from>
    <xdr:to>
      <xdr:col>48</xdr:col>
      <xdr:colOff>90488</xdr:colOff>
      <xdr:row>1138</xdr:row>
      <xdr:rowOff>71447</xdr:rowOff>
    </xdr:to>
    <xdr:grpSp>
      <xdr:nvGrpSpPr>
        <xdr:cNvPr id="2847" name="Group 2846">
          <a:extLst>
            <a:ext uri="{FF2B5EF4-FFF2-40B4-BE49-F238E27FC236}">
              <a16:creationId xmlns:a16="http://schemas.microsoft.com/office/drawing/2014/main" id="{9B56E805-BFD9-79BD-28C1-16005208F137}"/>
            </a:ext>
          </a:extLst>
        </xdr:cNvPr>
        <xdr:cNvGrpSpPr/>
      </xdr:nvGrpSpPr>
      <xdr:grpSpPr>
        <a:xfrm>
          <a:off x="1214438" y="160429573"/>
          <a:ext cx="6648450" cy="10282249"/>
          <a:chOff x="1281113" y="155524198"/>
          <a:chExt cx="7038975" cy="10968049"/>
        </a:xfrm>
      </xdr:grpSpPr>
      <xdr:sp macro="" textlink="">
        <xdr:nvSpPr>
          <xdr:cNvPr id="2640" name="Freeform: Shape 2639">
            <a:extLst>
              <a:ext uri="{FF2B5EF4-FFF2-40B4-BE49-F238E27FC236}">
                <a16:creationId xmlns:a16="http://schemas.microsoft.com/office/drawing/2014/main" id="{A16EC9B4-CE50-AC70-8D7F-F2E4278C40E1}"/>
              </a:ext>
            </a:extLst>
          </xdr:cNvPr>
          <xdr:cNvSpPr/>
        </xdr:nvSpPr>
        <xdr:spPr>
          <a:xfrm>
            <a:off x="2073952" y="156379046"/>
            <a:ext cx="5303354" cy="9331866"/>
          </a:xfrm>
          <a:custGeom>
            <a:avLst/>
            <a:gdLst>
              <a:gd name="connsiteX0" fmla="*/ 1282700 w 5105400"/>
              <a:gd name="connsiteY0" fmla="*/ 0 h 8559800"/>
              <a:gd name="connsiteX1" fmla="*/ 5105400 w 5105400"/>
              <a:gd name="connsiteY1" fmla="*/ 0 h 8559800"/>
              <a:gd name="connsiteX2" fmla="*/ 5105400 w 5105400"/>
              <a:gd name="connsiteY2" fmla="*/ 7086600 h 8559800"/>
              <a:gd name="connsiteX3" fmla="*/ 3822700 w 5105400"/>
              <a:gd name="connsiteY3" fmla="*/ 7086600 h 8559800"/>
              <a:gd name="connsiteX4" fmla="*/ 3822700 w 5105400"/>
              <a:gd name="connsiteY4" fmla="*/ 8559800 h 8559800"/>
              <a:gd name="connsiteX5" fmla="*/ 0 w 5105400"/>
              <a:gd name="connsiteY5" fmla="*/ 8559800 h 8559800"/>
              <a:gd name="connsiteX6" fmla="*/ 0 w 5105400"/>
              <a:gd name="connsiteY6" fmla="*/ 1219200 h 8559800"/>
              <a:gd name="connsiteX7" fmla="*/ 1295400 w 5105400"/>
              <a:gd name="connsiteY7" fmla="*/ 1219200 h 8559800"/>
              <a:gd name="connsiteX8" fmla="*/ 1282700 w 5105400"/>
              <a:gd name="connsiteY8" fmla="*/ 0 h 85598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105400" h="8559800">
                <a:moveTo>
                  <a:pt x="1282700" y="0"/>
                </a:moveTo>
                <a:lnTo>
                  <a:pt x="5105400" y="0"/>
                </a:lnTo>
                <a:lnTo>
                  <a:pt x="5105400" y="7086600"/>
                </a:lnTo>
                <a:lnTo>
                  <a:pt x="3822700" y="7086600"/>
                </a:lnTo>
                <a:lnTo>
                  <a:pt x="3822700" y="8559800"/>
                </a:lnTo>
                <a:lnTo>
                  <a:pt x="0" y="8559800"/>
                </a:lnTo>
                <a:lnTo>
                  <a:pt x="0" y="1219200"/>
                </a:lnTo>
                <a:lnTo>
                  <a:pt x="1295400" y="1219200"/>
                </a:lnTo>
                <a:lnTo>
                  <a:pt x="1282700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1181" name="Picture 1180">
            <a:extLst>
              <a:ext uri="{FF2B5EF4-FFF2-40B4-BE49-F238E27FC236}">
                <a16:creationId xmlns:a16="http://schemas.microsoft.com/office/drawing/2014/main" id="{3821B0E7-4A85-F303-3F6F-91093B126C8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0777" t="18129" r="44725" b="24172"/>
          <a:stretch>
            <a:fillRect/>
          </a:stretch>
        </xdr:blipFill>
        <xdr:spPr bwMode="auto">
          <a:xfrm>
            <a:off x="1916047" y="156223674"/>
            <a:ext cx="5606640" cy="96545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243" name="Straight Connector 1242">
            <a:extLst>
              <a:ext uri="{FF2B5EF4-FFF2-40B4-BE49-F238E27FC236}">
                <a16:creationId xmlns:a16="http://schemas.microsoft.com/office/drawing/2014/main" id="{0E69BEE6-CB69-7B4C-9CF0-22A6D0001551}"/>
              </a:ext>
            </a:extLst>
          </xdr:cNvPr>
          <xdr:cNvCxnSpPr/>
        </xdr:nvCxnSpPr>
        <xdr:spPr>
          <a:xfrm flipV="1">
            <a:off x="3397146" y="155524200"/>
            <a:ext cx="0" cy="77983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2" name="Straight Connector 1261">
            <a:extLst>
              <a:ext uri="{FF2B5EF4-FFF2-40B4-BE49-F238E27FC236}">
                <a16:creationId xmlns:a16="http://schemas.microsoft.com/office/drawing/2014/main" id="{183A4A6A-ABF7-D595-8D08-D5BEF6A3DE5A}"/>
              </a:ext>
            </a:extLst>
          </xdr:cNvPr>
          <xdr:cNvCxnSpPr/>
        </xdr:nvCxnSpPr>
        <xdr:spPr>
          <a:xfrm>
            <a:off x="1998452" y="155909952"/>
            <a:ext cx="546432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1" name="Straight Connector 1850">
            <a:extLst>
              <a:ext uri="{FF2B5EF4-FFF2-40B4-BE49-F238E27FC236}">
                <a16:creationId xmlns:a16="http://schemas.microsoft.com/office/drawing/2014/main" id="{DF5EDE08-3858-B87C-2503-821910E8AC8B}"/>
              </a:ext>
            </a:extLst>
          </xdr:cNvPr>
          <xdr:cNvCxnSpPr/>
        </xdr:nvCxnSpPr>
        <xdr:spPr>
          <a:xfrm flipH="1">
            <a:off x="3365657" y="155855780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49" name="Straight Connector 1948">
            <a:extLst>
              <a:ext uri="{FF2B5EF4-FFF2-40B4-BE49-F238E27FC236}">
                <a16:creationId xmlns:a16="http://schemas.microsoft.com/office/drawing/2014/main" id="{73FE22E4-A94F-2DAE-E0F8-6E3121C8AE61}"/>
              </a:ext>
            </a:extLst>
          </xdr:cNvPr>
          <xdr:cNvCxnSpPr/>
        </xdr:nvCxnSpPr>
        <xdr:spPr>
          <a:xfrm>
            <a:off x="3311678" y="155605160"/>
            <a:ext cx="414659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8" name="Straight Connector 1997">
            <a:extLst>
              <a:ext uri="{FF2B5EF4-FFF2-40B4-BE49-F238E27FC236}">
                <a16:creationId xmlns:a16="http://schemas.microsoft.com/office/drawing/2014/main" id="{056FE60E-AB06-474F-9820-A11BF043D81B}"/>
              </a:ext>
            </a:extLst>
          </xdr:cNvPr>
          <xdr:cNvCxnSpPr/>
        </xdr:nvCxnSpPr>
        <xdr:spPr>
          <a:xfrm flipH="1">
            <a:off x="3361160" y="155550989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6" name="Straight Connector 2005">
            <a:extLst>
              <a:ext uri="{FF2B5EF4-FFF2-40B4-BE49-F238E27FC236}">
                <a16:creationId xmlns:a16="http://schemas.microsoft.com/office/drawing/2014/main" id="{1F16E74D-3A4D-4B4C-B801-F5817B251983}"/>
              </a:ext>
            </a:extLst>
          </xdr:cNvPr>
          <xdr:cNvCxnSpPr/>
        </xdr:nvCxnSpPr>
        <xdr:spPr>
          <a:xfrm flipV="1">
            <a:off x="7381805" y="155524198"/>
            <a:ext cx="0" cy="77983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1" name="Straight Connector 2010">
            <a:extLst>
              <a:ext uri="{FF2B5EF4-FFF2-40B4-BE49-F238E27FC236}">
                <a16:creationId xmlns:a16="http://schemas.microsoft.com/office/drawing/2014/main" id="{D405BC9B-9C0A-4504-9310-10DC7D9B068A}"/>
              </a:ext>
            </a:extLst>
          </xdr:cNvPr>
          <xdr:cNvCxnSpPr/>
        </xdr:nvCxnSpPr>
        <xdr:spPr>
          <a:xfrm flipH="1">
            <a:off x="7327296" y="155860243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5" name="Straight Connector 2014">
            <a:extLst>
              <a:ext uri="{FF2B5EF4-FFF2-40B4-BE49-F238E27FC236}">
                <a16:creationId xmlns:a16="http://schemas.microsoft.com/office/drawing/2014/main" id="{0C179DBD-DE6C-407C-8185-9E4E4B973CC4}"/>
              </a:ext>
            </a:extLst>
          </xdr:cNvPr>
          <xdr:cNvCxnSpPr/>
        </xdr:nvCxnSpPr>
        <xdr:spPr>
          <a:xfrm flipH="1">
            <a:off x="7327297" y="155550987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55" name="Straight Connector 2054">
            <a:extLst>
              <a:ext uri="{FF2B5EF4-FFF2-40B4-BE49-F238E27FC236}">
                <a16:creationId xmlns:a16="http://schemas.microsoft.com/office/drawing/2014/main" id="{DBC79475-E5A7-4AB6-B9D3-41D7EE038027}"/>
              </a:ext>
            </a:extLst>
          </xdr:cNvPr>
          <xdr:cNvCxnSpPr/>
        </xdr:nvCxnSpPr>
        <xdr:spPr>
          <a:xfrm flipV="1">
            <a:off x="2084450" y="155828985"/>
            <a:ext cx="0" cy="183322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1" name="Straight Connector 2070">
            <a:extLst>
              <a:ext uri="{FF2B5EF4-FFF2-40B4-BE49-F238E27FC236}">
                <a16:creationId xmlns:a16="http://schemas.microsoft.com/office/drawing/2014/main" id="{DEE6FC9F-E940-4C79-BF1B-6E4185B72303}"/>
              </a:ext>
            </a:extLst>
          </xdr:cNvPr>
          <xdr:cNvCxnSpPr/>
        </xdr:nvCxnSpPr>
        <xdr:spPr>
          <a:xfrm flipH="1">
            <a:off x="2029942" y="155855774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2" name="Straight Connector 2081">
            <a:extLst>
              <a:ext uri="{FF2B5EF4-FFF2-40B4-BE49-F238E27FC236}">
                <a16:creationId xmlns:a16="http://schemas.microsoft.com/office/drawing/2014/main" id="{599E9E7E-F347-8881-A225-FA4D9BBE1F20}"/>
              </a:ext>
            </a:extLst>
          </xdr:cNvPr>
          <xdr:cNvCxnSpPr/>
        </xdr:nvCxnSpPr>
        <xdr:spPr>
          <a:xfrm>
            <a:off x="2133929" y="156371605"/>
            <a:ext cx="122272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90" name="Straight Connector 2189">
            <a:extLst>
              <a:ext uri="{FF2B5EF4-FFF2-40B4-BE49-F238E27FC236}">
                <a16:creationId xmlns:a16="http://schemas.microsoft.com/office/drawing/2014/main" id="{0C7916EF-5D72-6C20-D919-DC8228FF6774}"/>
              </a:ext>
            </a:extLst>
          </xdr:cNvPr>
          <xdr:cNvCxnSpPr/>
        </xdr:nvCxnSpPr>
        <xdr:spPr>
          <a:xfrm>
            <a:off x="1637533" y="156371606"/>
            <a:ext cx="36990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99" name="Straight Connector 2198">
            <a:extLst>
              <a:ext uri="{FF2B5EF4-FFF2-40B4-BE49-F238E27FC236}">
                <a16:creationId xmlns:a16="http://schemas.microsoft.com/office/drawing/2014/main" id="{DAC435D6-41F6-F034-C548-312C26BD3AEF}"/>
              </a:ext>
            </a:extLst>
          </xdr:cNvPr>
          <xdr:cNvCxnSpPr/>
        </xdr:nvCxnSpPr>
        <xdr:spPr>
          <a:xfrm>
            <a:off x="1719031" y="156277250"/>
            <a:ext cx="0" cy="95155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5" name="Straight Connector 2204">
            <a:extLst>
              <a:ext uri="{FF2B5EF4-FFF2-40B4-BE49-F238E27FC236}">
                <a16:creationId xmlns:a16="http://schemas.microsoft.com/office/drawing/2014/main" id="{CEE277AE-8FDB-4FF4-BAFB-ACFDEF25A8A4}"/>
              </a:ext>
            </a:extLst>
          </xdr:cNvPr>
          <xdr:cNvCxnSpPr/>
        </xdr:nvCxnSpPr>
        <xdr:spPr>
          <a:xfrm flipH="1">
            <a:off x="1664521" y="156317433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29" name="Straight Connector 2228">
            <a:extLst>
              <a:ext uri="{FF2B5EF4-FFF2-40B4-BE49-F238E27FC236}">
                <a16:creationId xmlns:a16="http://schemas.microsoft.com/office/drawing/2014/main" id="{31DF95D9-5B21-431F-A3BC-6DCDC2832AE7}"/>
              </a:ext>
            </a:extLst>
          </xdr:cNvPr>
          <xdr:cNvCxnSpPr/>
        </xdr:nvCxnSpPr>
        <xdr:spPr>
          <a:xfrm>
            <a:off x="1290110" y="157693459"/>
            <a:ext cx="71732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79" name="Straight Connector 2278">
            <a:extLst>
              <a:ext uri="{FF2B5EF4-FFF2-40B4-BE49-F238E27FC236}">
                <a16:creationId xmlns:a16="http://schemas.microsoft.com/office/drawing/2014/main" id="{F40AA9F6-2C63-48CF-B154-AF2852E01743}"/>
              </a:ext>
            </a:extLst>
          </xdr:cNvPr>
          <xdr:cNvCxnSpPr/>
        </xdr:nvCxnSpPr>
        <xdr:spPr>
          <a:xfrm flipH="1">
            <a:off x="1664516" y="157657740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6" name="Straight Connector 2305">
            <a:extLst>
              <a:ext uri="{FF2B5EF4-FFF2-40B4-BE49-F238E27FC236}">
                <a16:creationId xmlns:a16="http://schemas.microsoft.com/office/drawing/2014/main" id="{C9605BA8-4181-4476-8375-18D5FAC14EC4}"/>
              </a:ext>
            </a:extLst>
          </xdr:cNvPr>
          <xdr:cNvCxnSpPr/>
        </xdr:nvCxnSpPr>
        <xdr:spPr>
          <a:xfrm>
            <a:off x="1281113" y="165716866"/>
            <a:ext cx="72632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10" name="Straight Connector 2309">
            <a:extLst>
              <a:ext uri="{FF2B5EF4-FFF2-40B4-BE49-F238E27FC236}">
                <a16:creationId xmlns:a16="http://schemas.microsoft.com/office/drawing/2014/main" id="{5B85451F-B78A-448D-9960-D744A4A150DC}"/>
              </a:ext>
            </a:extLst>
          </xdr:cNvPr>
          <xdr:cNvCxnSpPr/>
        </xdr:nvCxnSpPr>
        <xdr:spPr>
          <a:xfrm flipH="1">
            <a:off x="1664514" y="165681148"/>
            <a:ext cx="90494" cy="714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12" name="Straight Connector 2311">
            <a:extLst>
              <a:ext uri="{FF2B5EF4-FFF2-40B4-BE49-F238E27FC236}">
                <a16:creationId xmlns:a16="http://schemas.microsoft.com/office/drawing/2014/main" id="{293643D6-380D-4B5F-9D1D-F18168D2454A}"/>
              </a:ext>
            </a:extLst>
          </xdr:cNvPr>
          <xdr:cNvCxnSpPr/>
        </xdr:nvCxnSpPr>
        <xdr:spPr>
          <a:xfrm>
            <a:off x="1637516" y="163717861"/>
            <a:ext cx="36990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13" name="Straight Connector 2312">
            <a:extLst>
              <a:ext uri="{FF2B5EF4-FFF2-40B4-BE49-F238E27FC236}">
                <a16:creationId xmlns:a16="http://schemas.microsoft.com/office/drawing/2014/main" id="{985E488A-8BE5-42B8-8358-838D2BC1F6E2}"/>
              </a:ext>
            </a:extLst>
          </xdr:cNvPr>
          <xdr:cNvCxnSpPr/>
        </xdr:nvCxnSpPr>
        <xdr:spPr>
          <a:xfrm flipH="1">
            <a:off x="1664504" y="163682143"/>
            <a:ext cx="90494" cy="714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16" name="Straight Connector 2315">
            <a:extLst>
              <a:ext uri="{FF2B5EF4-FFF2-40B4-BE49-F238E27FC236}">
                <a16:creationId xmlns:a16="http://schemas.microsoft.com/office/drawing/2014/main" id="{312BEF4B-129B-4539-8514-B64DB7235493}"/>
              </a:ext>
            </a:extLst>
          </xdr:cNvPr>
          <xdr:cNvCxnSpPr/>
        </xdr:nvCxnSpPr>
        <xdr:spPr>
          <a:xfrm>
            <a:off x="2165406" y="163717862"/>
            <a:ext cx="184112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18" name="Straight Connector 2317">
            <a:extLst>
              <a:ext uri="{FF2B5EF4-FFF2-40B4-BE49-F238E27FC236}">
                <a16:creationId xmlns:a16="http://schemas.microsoft.com/office/drawing/2014/main" id="{E73A64F2-3F53-4090-B86B-8C75CCDF80EB}"/>
              </a:ext>
            </a:extLst>
          </xdr:cNvPr>
          <xdr:cNvCxnSpPr/>
        </xdr:nvCxnSpPr>
        <xdr:spPr>
          <a:xfrm>
            <a:off x="1637510" y="162104013"/>
            <a:ext cx="36990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0" name="Straight Connector 2319">
            <a:extLst>
              <a:ext uri="{FF2B5EF4-FFF2-40B4-BE49-F238E27FC236}">
                <a16:creationId xmlns:a16="http://schemas.microsoft.com/office/drawing/2014/main" id="{6244667E-EC36-415D-A03E-CF496D722D24}"/>
              </a:ext>
            </a:extLst>
          </xdr:cNvPr>
          <xdr:cNvCxnSpPr/>
        </xdr:nvCxnSpPr>
        <xdr:spPr>
          <a:xfrm flipH="1">
            <a:off x="1664497" y="162068294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2" name="Straight Connector 2321">
            <a:extLst>
              <a:ext uri="{FF2B5EF4-FFF2-40B4-BE49-F238E27FC236}">
                <a16:creationId xmlns:a16="http://schemas.microsoft.com/office/drawing/2014/main" id="{284E892D-E0F1-438F-B3D7-BFCF723C852F}"/>
              </a:ext>
            </a:extLst>
          </xdr:cNvPr>
          <xdr:cNvCxnSpPr/>
        </xdr:nvCxnSpPr>
        <xdr:spPr>
          <a:xfrm>
            <a:off x="2165399" y="162104014"/>
            <a:ext cx="184112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4" name="Straight Connector 2323">
            <a:extLst>
              <a:ext uri="{FF2B5EF4-FFF2-40B4-BE49-F238E27FC236}">
                <a16:creationId xmlns:a16="http://schemas.microsoft.com/office/drawing/2014/main" id="{C8E3D66C-DC31-41F5-8D08-8086C4B053CD}"/>
              </a:ext>
            </a:extLst>
          </xdr:cNvPr>
          <xdr:cNvCxnSpPr/>
        </xdr:nvCxnSpPr>
        <xdr:spPr>
          <a:xfrm>
            <a:off x="1637499" y="161445316"/>
            <a:ext cx="36990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5" name="Straight Connector 2324">
            <a:extLst>
              <a:ext uri="{FF2B5EF4-FFF2-40B4-BE49-F238E27FC236}">
                <a16:creationId xmlns:a16="http://schemas.microsoft.com/office/drawing/2014/main" id="{CB5617ED-458A-4455-B627-FE81315B80E9}"/>
              </a:ext>
            </a:extLst>
          </xdr:cNvPr>
          <xdr:cNvCxnSpPr/>
        </xdr:nvCxnSpPr>
        <xdr:spPr>
          <a:xfrm flipH="1">
            <a:off x="1664487" y="161409597"/>
            <a:ext cx="90494" cy="714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30" name="Straight Connector 2329">
            <a:extLst>
              <a:ext uri="{FF2B5EF4-FFF2-40B4-BE49-F238E27FC236}">
                <a16:creationId xmlns:a16="http://schemas.microsoft.com/office/drawing/2014/main" id="{4E6FC859-DD30-44AE-B8F9-34173C51E39C}"/>
              </a:ext>
            </a:extLst>
          </xdr:cNvPr>
          <xdr:cNvCxnSpPr/>
        </xdr:nvCxnSpPr>
        <xdr:spPr>
          <a:xfrm>
            <a:off x="2165389" y="161445317"/>
            <a:ext cx="252698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35" name="Straight Connector 2334">
            <a:extLst>
              <a:ext uri="{FF2B5EF4-FFF2-40B4-BE49-F238E27FC236}">
                <a16:creationId xmlns:a16="http://schemas.microsoft.com/office/drawing/2014/main" id="{428FC130-8F6A-4DCF-9754-8396B537D864}"/>
              </a:ext>
            </a:extLst>
          </xdr:cNvPr>
          <xdr:cNvCxnSpPr/>
        </xdr:nvCxnSpPr>
        <xdr:spPr>
          <a:xfrm>
            <a:off x="1637496" y="160374080"/>
            <a:ext cx="36990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36" name="Straight Connector 2335">
            <a:extLst>
              <a:ext uri="{FF2B5EF4-FFF2-40B4-BE49-F238E27FC236}">
                <a16:creationId xmlns:a16="http://schemas.microsoft.com/office/drawing/2014/main" id="{38F0FE60-AF36-452E-AD85-E1F0843FB971}"/>
              </a:ext>
            </a:extLst>
          </xdr:cNvPr>
          <xdr:cNvCxnSpPr/>
        </xdr:nvCxnSpPr>
        <xdr:spPr>
          <a:xfrm flipH="1">
            <a:off x="1664484" y="160338362"/>
            <a:ext cx="90494" cy="714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37" name="Straight Connector 2336">
            <a:extLst>
              <a:ext uri="{FF2B5EF4-FFF2-40B4-BE49-F238E27FC236}">
                <a16:creationId xmlns:a16="http://schemas.microsoft.com/office/drawing/2014/main" id="{30AC544C-EFDC-4B78-A182-0354619933A7}"/>
              </a:ext>
            </a:extLst>
          </xdr:cNvPr>
          <xdr:cNvCxnSpPr/>
        </xdr:nvCxnSpPr>
        <xdr:spPr>
          <a:xfrm>
            <a:off x="2165386" y="160374081"/>
            <a:ext cx="252698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2" name="Straight Connector 2341">
            <a:extLst>
              <a:ext uri="{FF2B5EF4-FFF2-40B4-BE49-F238E27FC236}">
                <a16:creationId xmlns:a16="http://schemas.microsoft.com/office/drawing/2014/main" id="{50F8F6C9-20F6-54AA-D189-D3FE673315C8}"/>
              </a:ext>
            </a:extLst>
          </xdr:cNvPr>
          <xdr:cNvCxnSpPr/>
        </xdr:nvCxnSpPr>
        <xdr:spPr>
          <a:xfrm>
            <a:off x="7417791" y="156371604"/>
            <a:ext cx="89330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0" name="Straight Connector 2349">
            <a:extLst>
              <a:ext uri="{FF2B5EF4-FFF2-40B4-BE49-F238E27FC236}">
                <a16:creationId xmlns:a16="http://schemas.microsoft.com/office/drawing/2014/main" id="{D622C27F-6ACC-46EF-09B1-AF1BA536F157}"/>
              </a:ext>
            </a:extLst>
          </xdr:cNvPr>
          <xdr:cNvCxnSpPr/>
        </xdr:nvCxnSpPr>
        <xdr:spPr>
          <a:xfrm>
            <a:off x="7891695" y="156281715"/>
            <a:ext cx="0" cy="950658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1" name="Straight Connector 2350">
            <a:extLst>
              <a:ext uri="{FF2B5EF4-FFF2-40B4-BE49-F238E27FC236}">
                <a16:creationId xmlns:a16="http://schemas.microsoft.com/office/drawing/2014/main" id="{AA8CBBDD-66F2-4F19-94C9-15EB59FE7B16}"/>
              </a:ext>
            </a:extLst>
          </xdr:cNvPr>
          <xdr:cNvCxnSpPr/>
        </xdr:nvCxnSpPr>
        <xdr:spPr>
          <a:xfrm flipH="1">
            <a:off x="7837187" y="156317431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5" name="Straight Connector 2354">
            <a:extLst>
              <a:ext uri="{FF2B5EF4-FFF2-40B4-BE49-F238E27FC236}">
                <a16:creationId xmlns:a16="http://schemas.microsoft.com/office/drawing/2014/main" id="{078167A3-1C38-4D22-ABDF-F0DD8E8324D1}"/>
              </a:ext>
            </a:extLst>
          </xdr:cNvPr>
          <xdr:cNvCxnSpPr/>
        </xdr:nvCxnSpPr>
        <xdr:spPr>
          <a:xfrm>
            <a:off x="8234621" y="156281715"/>
            <a:ext cx="0" cy="792012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8" name="Straight Connector 2357">
            <a:extLst>
              <a:ext uri="{FF2B5EF4-FFF2-40B4-BE49-F238E27FC236}">
                <a16:creationId xmlns:a16="http://schemas.microsoft.com/office/drawing/2014/main" id="{D638454A-AD8E-4134-9E6E-AF141A87AFD0}"/>
              </a:ext>
            </a:extLst>
          </xdr:cNvPr>
          <xdr:cNvCxnSpPr/>
        </xdr:nvCxnSpPr>
        <xdr:spPr>
          <a:xfrm flipH="1">
            <a:off x="8180114" y="156317431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9" name="Straight Connector 2358">
            <a:extLst>
              <a:ext uri="{FF2B5EF4-FFF2-40B4-BE49-F238E27FC236}">
                <a16:creationId xmlns:a16="http://schemas.microsoft.com/office/drawing/2014/main" id="{982714C6-42BA-4354-8AEF-A4BEDC9F506C}"/>
              </a:ext>
            </a:extLst>
          </xdr:cNvPr>
          <xdr:cNvCxnSpPr/>
        </xdr:nvCxnSpPr>
        <xdr:spPr>
          <a:xfrm>
            <a:off x="7417791" y="158370609"/>
            <a:ext cx="55038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0" name="Straight Connector 2359">
            <a:extLst>
              <a:ext uri="{FF2B5EF4-FFF2-40B4-BE49-F238E27FC236}">
                <a16:creationId xmlns:a16="http://schemas.microsoft.com/office/drawing/2014/main" id="{E38731AD-B349-40FE-89EC-DE3BBDD27820}"/>
              </a:ext>
            </a:extLst>
          </xdr:cNvPr>
          <xdr:cNvCxnSpPr/>
        </xdr:nvCxnSpPr>
        <xdr:spPr>
          <a:xfrm flipH="1">
            <a:off x="7837201" y="158316436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0" name="Straight Connector 2369">
            <a:extLst>
              <a:ext uri="{FF2B5EF4-FFF2-40B4-BE49-F238E27FC236}">
                <a16:creationId xmlns:a16="http://schemas.microsoft.com/office/drawing/2014/main" id="{68AB2FF0-89FB-447A-918A-D8F182299A77}"/>
              </a:ext>
            </a:extLst>
          </xdr:cNvPr>
          <xdr:cNvCxnSpPr/>
        </xdr:nvCxnSpPr>
        <xdr:spPr>
          <a:xfrm>
            <a:off x="5459198" y="158370610"/>
            <a:ext cx="184112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3" name="Straight Connector 2372">
            <a:extLst>
              <a:ext uri="{FF2B5EF4-FFF2-40B4-BE49-F238E27FC236}">
                <a16:creationId xmlns:a16="http://schemas.microsoft.com/office/drawing/2014/main" id="{4CCA7727-7419-4122-9E1C-7635E77221D4}"/>
              </a:ext>
            </a:extLst>
          </xdr:cNvPr>
          <xdr:cNvCxnSpPr/>
        </xdr:nvCxnSpPr>
        <xdr:spPr>
          <a:xfrm>
            <a:off x="7417797" y="159692465"/>
            <a:ext cx="55038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5" name="Straight Connector 2374">
            <a:extLst>
              <a:ext uri="{FF2B5EF4-FFF2-40B4-BE49-F238E27FC236}">
                <a16:creationId xmlns:a16="http://schemas.microsoft.com/office/drawing/2014/main" id="{763745E2-8B19-42A4-8B80-7D8B84E65E8F}"/>
              </a:ext>
            </a:extLst>
          </xdr:cNvPr>
          <xdr:cNvCxnSpPr/>
        </xdr:nvCxnSpPr>
        <xdr:spPr>
          <a:xfrm flipH="1">
            <a:off x="7837208" y="159656746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7" name="Straight Connector 2376">
            <a:extLst>
              <a:ext uri="{FF2B5EF4-FFF2-40B4-BE49-F238E27FC236}">
                <a16:creationId xmlns:a16="http://schemas.microsoft.com/office/drawing/2014/main" id="{C301F817-8946-4828-8FF0-33054C861A51}"/>
              </a:ext>
            </a:extLst>
          </xdr:cNvPr>
          <xdr:cNvCxnSpPr/>
        </xdr:nvCxnSpPr>
        <xdr:spPr>
          <a:xfrm>
            <a:off x="5459205" y="159692466"/>
            <a:ext cx="184112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4" name="Straight Connector 2383">
            <a:extLst>
              <a:ext uri="{FF2B5EF4-FFF2-40B4-BE49-F238E27FC236}">
                <a16:creationId xmlns:a16="http://schemas.microsoft.com/office/drawing/2014/main" id="{33C6E1D9-86F5-E418-6B34-B2CD5582EC5B}"/>
              </a:ext>
            </a:extLst>
          </xdr:cNvPr>
          <xdr:cNvCxnSpPr/>
        </xdr:nvCxnSpPr>
        <xdr:spPr>
          <a:xfrm>
            <a:off x="6095567" y="165716867"/>
            <a:ext cx="186810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7" name="Straight Connector 2386">
            <a:extLst>
              <a:ext uri="{FF2B5EF4-FFF2-40B4-BE49-F238E27FC236}">
                <a16:creationId xmlns:a16="http://schemas.microsoft.com/office/drawing/2014/main" id="{665D45E8-1B47-4DF2-ABB5-41690EC948CA}"/>
              </a:ext>
            </a:extLst>
          </xdr:cNvPr>
          <xdr:cNvCxnSpPr/>
        </xdr:nvCxnSpPr>
        <xdr:spPr>
          <a:xfrm flipH="1">
            <a:off x="7837186" y="165681147"/>
            <a:ext cx="90494" cy="714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2" name="Straight Connector 2391">
            <a:extLst>
              <a:ext uri="{FF2B5EF4-FFF2-40B4-BE49-F238E27FC236}">
                <a16:creationId xmlns:a16="http://schemas.microsoft.com/office/drawing/2014/main" id="{84EBDC91-C833-4E74-A124-7805DB0AB0DD}"/>
              </a:ext>
            </a:extLst>
          </xdr:cNvPr>
          <xdr:cNvCxnSpPr/>
        </xdr:nvCxnSpPr>
        <xdr:spPr>
          <a:xfrm>
            <a:off x="7553267" y="164107483"/>
            <a:ext cx="76682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3" name="Straight Connector 2392">
            <a:extLst>
              <a:ext uri="{FF2B5EF4-FFF2-40B4-BE49-F238E27FC236}">
                <a16:creationId xmlns:a16="http://schemas.microsoft.com/office/drawing/2014/main" id="{CCC47E26-0AB0-466A-A3D3-ED437FFCC987}"/>
              </a:ext>
            </a:extLst>
          </xdr:cNvPr>
          <xdr:cNvCxnSpPr/>
        </xdr:nvCxnSpPr>
        <xdr:spPr>
          <a:xfrm flipH="1">
            <a:off x="7837184" y="164080692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7" name="Straight Connector 2396">
            <a:extLst>
              <a:ext uri="{FF2B5EF4-FFF2-40B4-BE49-F238E27FC236}">
                <a16:creationId xmlns:a16="http://schemas.microsoft.com/office/drawing/2014/main" id="{284280B9-421E-41E7-A2C4-4EECE77DF90E}"/>
              </a:ext>
            </a:extLst>
          </xdr:cNvPr>
          <xdr:cNvCxnSpPr/>
        </xdr:nvCxnSpPr>
        <xdr:spPr>
          <a:xfrm flipH="1">
            <a:off x="8180109" y="164080691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8" name="Straight Connector 2407">
            <a:extLst>
              <a:ext uri="{FF2B5EF4-FFF2-40B4-BE49-F238E27FC236}">
                <a16:creationId xmlns:a16="http://schemas.microsoft.com/office/drawing/2014/main" id="{DAE764CC-835F-557E-21E1-00CDA5B56FC9}"/>
              </a:ext>
            </a:extLst>
          </xdr:cNvPr>
          <xdr:cNvCxnSpPr/>
        </xdr:nvCxnSpPr>
        <xdr:spPr>
          <a:xfrm>
            <a:off x="1376105" y="157626490"/>
            <a:ext cx="0" cy="815288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9" name="Straight Connector 2408">
            <a:extLst>
              <a:ext uri="{FF2B5EF4-FFF2-40B4-BE49-F238E27FC236}">
                <a16:creationId xmlns:a16="http://schemas.microsoft.com/office/drawing/2014/main" id="{F031CC5E-8EC5-4278-8EAD-4E9030C94798}"/>
              </a:ext>
            </a:extLst>
          </xdr:cNvPr>
          <xdr:cNvCxnSpPr/>
        </xdr:nvCxnSpPr>
        <xdr:spPr>
          <a:xfrm flipH="1">
            <a:off x="1321591" y="157657739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4" name="Straight Connector 2423">
            <a:extLst>
              <a:ext uri="{FF2B5EF4-FFF2-40B4-BE49-F238E27FC236}">
                <a16:creationId xmlns:a16="http://schemas.microsoft.com/office/drawing/2014/main" id="{1151AD2B-29F1-48F6-A62D-C99DA1CE11A4}"/>
              </a:ext>
            </a:extLst>
          </xdr:cNvPr>
          <xdr:cNvCxnSpPr/>
        </xdr:nvCxnSpPr>
        <xdr:spPr>
          <a:xfrm flipH="1">
            <a:off x="1321588" y="165681148"/>
            <a:ext cx="90494" cy="714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9" name="Straight Connector 2428">
            <a:extLst>
              <a:ext uri="{FF2B5EF4-FFF2-40B4-BE49-F238E27FC236}">
                <a16:creationId xmlns:a16="http://schemas.microsoft.com/office/drawing/2014/main" id="{BD00E3AF-F69D-9B2E-923A-E130C44CE5EF}"/>
              </a:ext>
            </a:extLst>
          </xdr:cNvPr>
          <xdr:cNvCxnSpPr/>
        </xdr:nvCxnSpPr>
        <xdr:spPr>
          <a:xfrm>
            <a:off x="2084447" y="165757051"/>
            <a:ext cx="0" cy="7351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2" name="Straight Connector 2431">
            <a:extLst>
              <a:ext uri="{FF2B5EF4-FFF2-40B4-BE49-F238E27FC236}">
                <a16:creationId xmlns:a16="http://schemas.microsoft.com/office/drawing/2014/main" id="{E081FB2E-9B32-CE55-27EE-B6E74F442422}"/>
              </a:ext>
            </a:extLst>
          </xdr:cNvPr>
          <xdr:cNvCxnSpPr/>
        </xdr:nvCxnSpPr>
        <xdr:spPr>
          <a:xfrm>
            <a:off x="1989455" y="166120476"/>
            <a:ext cx="550030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4" name="Straight Connector 2433">
            <a:extLst>
              <a:ext uri="{FF2B5EF4-FFF2-40B4-BE49-F238E27FC236}">
                <a16:creationId xmlns:a16="http://schemas.microsoft.com/office/drawing/2014/main" id="{C48BE49F-27CF-48EF-8DFF-BD81D4B277B5}"/>
              </a:ext>
            </a:extLst>
          </xdr:cNvPr>
          <xdr:cNvCxnSpPr/>
        </xdr:nvCxnSpPr>
        <xdr:spPr>
          <a:xfrm flipH="1">
            <a:off x="2029931" y="166066303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8" name="Straight Connector 2437">
            <a:extLst>
              <a:ext uri="{FF2B5EF4-FFF2-40B4-BE49-F238E27FC236}">
                <a16:creationId xmlns:a16="http://schemas.microsoft.com/office/drawing/2014/main" id="{44387DD4-D14F-49A4-9600-CCED163837A0}"/>
              </a:ext>
            </a:extLst>
          </xdr:cNvPr>
          <xdr:cNvCxnSpPr/>
        </xdr:nvCxnSpPr>
        <xdr:spPr>
          <a:xfrm>
            <a:off x="1989455" y="166425268"/>
            <a:ext cx="411960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0" name="Straight Connector 2439">
            <a:extLst>
              <a:ext uri="{FF2B5EF4-FFF2-40B4-BE49-F238E27FC236}">
                <a16:creationId xmlns:a16="http://schemas.microsoft.com/office/drawing/2014/main" id="{74BD5261-A8C8-4421-A522-2E5DC3E8CA3A}"/>
              </a:ext>
            </a:extLst>
          </xdr:cNvPr>
          <xdr:cNvCxnSpPr/>
        </xdr:nvCxnSpPr>
        <xdr:spPr>
          <a:xfrm flipH="1">
            <a:off x="2029931" y="166371096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2" name="Straight Connector 2441">
            <a:extLst>
              <a:ext uri="{FF2B5EF4-FFF2-40B4-BE49-F238E27FC236}">
                <a16:creationId xmlns:a16="http://schemas.microsoft.com/office/drawing/2014/main" id="{F8616000-F938-4E09-A4C0-F763D9998ED2}"/>
              </a:ext>
            </a:extLst>
          </xdr:cNvPr>
          <xdr:cNvCxnSpPr/>
        </xdr:nvCxnSpPr>
        <xdr:spPr>
          <a:xfrm>
            <a:off x="6050585" y="165757060"/>
            <a:ext cx="0" cy="7351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4" name="Straight Connector 2443">
            <a:extLst>
              <a:ext uri="{FF2B5EF4-FFF2-40B4-BE49-F238E27FC236}">
                <a16:creationId xmlns:a16="http://schemas.microsoft.com/office/drawing/2014/main" id="{FB05DF24-ED0B-4D9B-B44C-747C27CD95DD}"/>
              </a:ext>
            </a:extLst>
          </xdr:cNvPr>
          <xdr:cNvCxnSpPr/>
        </xdr:nvCxnSpPr>
        <xdr:spPr>
          <a:xfrm flipH="1">
            <a:off x="6014591" y="166371105"/>
            <a:ext cx="71972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5" name="Straight Connector 2444">
            <a:extLst>
              <a:ext uri="{FF2B5EF4-FFF2-40B4-BE49-F238E27FC236}">
                <a16:creationId xmlns:a16="http://schemas.microsoft.com/office/drawing/2014/main" id="{A0B2194C-E773-41DC-9724-61961BA422BA}"/>
              </a:ext>
            </a:extLst>
          </xdr:cNvPr>
          <xdr:cNvCxnSpPr/>
        </xdr:nvCxnSpPr>
        <xdr:spPr>
          <a:xfrm flipH="1">
            <a:off x="6014592" y="166066312"/>
            <a:ext cx="71972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51" name="Straight Connector 2450">
            <a:extLst>
              <a:ext uri="{FF2B5EF4-FFF2-40B4-BE49-F238E27FC236}">
                <a16:creationId xmlns:a16="http://schemas.microsoft.com/office/drawing/2014/main" id="{57574A24-86AE-45D8-BC0F-51500F2493B1}"/>
              </a:ext>
            </a:extLst>
          </xdr:cNvPr>
          <xdr:cNvCxnSpPr/>
        </xdr:nvCxnSpPr>
        <xdr:spPr>
          <a:xfrm>
            <a:off x="7381805" y="165765977"/>
            <a:ext cx="0" cy="42148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52" name="Straight Connector 2451">
            <a:extLst>
              <a:ext uri="{FF2B5EF4-FFF2-40B4-BE49-F238E27FC236}">
                <a16:creationId xmlns:a16="http://schemas.microsoft.com/office/drawing/2014/main" id="{24635005-B368-4342-80F6-56A3954E718C}"/>
              </a:ext>
            </a:extLst>
          </xdr:cNvPr>
          <xdr:cNvCxnSpPr/>
        </xdr:nvCxnSpPr>
        <xdr:spPr>
          <a:xfrm flipH="1">
            <a:off x="7327288" y="166066320"/>
            <a:ext cx="90494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51" name="Straight Connector 2550">
            <a:extLst>
              <a:ext uri="{FF2B5EF4-FFF2-40B4-BE49-F238E27FC236}">
                <a16:creationId xmlns:a16="http://schemas.microsoft.com/office/drawing/2014/main" id="{8A8D621C-00DE-41AF-9173-DEEB8AC5E7CB}"/>
              </a:ext>
            </a:extLst>
          </xdr:cNvPr>
          <xdr:cNvCxnSpPr/>
        </xdr:nvCxnSpPr>
        <xdr:spPr>
          <a:xfrm>
            <a:off x="7381804" y="164175047"/>
            <a:ext cx="0" cy="146086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53" name="Straight Connector 2552">
            <a:extLst>
              <a:ext uri="{FF2B5EF4-FFF2-40B4-BE49-F238E27FC236}">
                <a16:creationId xmlns:a16="http://schemas.microsoft.com/office/drawing/2014/main" id="{3EC3E777-7234-4654-A88D-FBF9303BFBDA}"/>
              </a:ext>
            </a:extLst>
          </xdr:cNvPr>
          <xdr:cNvCxnSpPr/>
        </xdr:nvCxnSpPr>
        <xdr:spPr>
          <a:xfrm>
            <a:off x="4060505" y="165752582"/>
            <a:ext cx="0" cy="4348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62" name="Straight Connector 2561">
            <a:extLst>
              <a:ext uri="{FF2B5EF4-FFF2-40B4-BE49-F238E27FC236}">
                <a16:creationId xmlns:a16="http://schemas.microsoft.com/office/drawing/2014/main" id="{A9B584D7-7299-4AC5-9674-D826D2491CC1}"/>
              </a:ext>
            </a:extLst>
          </xdr:cNvPr>
          <xdr:cNvCxnSpPr/>
        </xdr:nvCxnSpPr>
        <xdr:spPr>
          <a:xfrm flipH="1">
            <a:off x="4024511" y="166066312"/>
            <a:ext cx="71972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64" name="Straight Connector 2563">
            <a:extLst>
              <a:ext uri="{FF2B5EF4-FFF2-40B4-BE49-F238E27FC236}">
                <a16:creationId xmlns:a16="http://schemas.microsoft.com/office/drawing/2014/main" id="{E0A9C69A-632D-4066-B32E-A5A43438B9A1}"/>
              </a:ext>
            </a:extLst>
          </xdr:cNvPr>
          <xdr:cNvCxnSpPr/>
        </xdr:nvCxnSpPr>
        <xdr:spPr>
          <a:xfrm flipV="1">
            <a:off x="5387226" y="155828976"/>
            <a:ext cx="0" cy="48845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65" name="Straight Connector 2564">
            <a:extLst>
              <a:ext uri="{FF2B5EF4-FFF2-40B4-BE49-F238E27FC236}">
                <a16:creationId xmlns:a16="http://schemas.microsoft.com/office/drawing/2014/main" id="{0608337A-0E63-4528-8AC8-4D5FDE186033}"/>
              </a:ext>
            </a:extLst>
          </xdr:cNvPr>
          <xdr:cNvCxnSpPr/>
        </xdr:nvCxnSpPr>
        <xdr:spPr>
          <a:xfrm flipH="1">
            <a:off x="5351240" y="155855765"/>
            <a:ext cx="71972" cy="898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67" name="Straight Connector 2566">
            <a:extLst>
              <a:ext uri="{FF2B5EF4-FFF2-40B4-BE49-F238E27FC236}">
                <a16:creationId xmlns:a16="http://schemas.microsoft.com/office/drawing/2014/main" id="{DB2CAF66-2009-4460-ABBD-C0578BB675B9}"/>
              </a:ext>
            </a:extLst>
          </xdr:cNvPr>
          <xdr:cNvCxnSpPr/>
        </xdr:nvCxnSpPr>
        <xdr:spPr>
          <a:xfrm>
            <a:off x="7417804" y="160374080"/>
            <a:ext cx="55038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68" name="Straight Connector 2567">
            <a:extLst>
              <a:ext uri="{FF2B5EF4-FFF2-40B4-BE49-F238E27FC236}">
                <a16:creationId xmlns:a16="http://schemas.microsoft.com/office/drawing/2014/main" id="{78C56072-8BFC-487C-829D-B339A3219170}"/>
              </a:ext>
            </a:extLst>
          </xdr:cNvPr>
          <xdr:cNvCxnSpPr/>
        </xdr:nvCxnSpPr>
        <xdr:spPr>
          <a:xfrm flipH="1">
            <a:off x="7837214" y="160338361"/>
            <a:ext cx="90494" cy="714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69" name="Straight Connector 2568">
            <a:extLst>
              <a:ext uri="{FF2B5EF4-FFF2-40B4-BE49-F238E27FC236}">
                <a16:creationId xmlns:a16="http://schemas.microsoft.com/office/drawing/2014/main" id="{2EC3E478-FCC4-4CB9-8A8E-C864E76248B5}"/>
              </a:ext>
            </a:extLst>
          </xdr:cNvPr>
          <xdr:cNvCxnSpPr/>
        </xdr:nvCxnSpPr>
        <xdr:spPr>
          <a:xfrm>
            <a:off x="4832352" y="160374080"/>
            <a:ext cx="246798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2" name="Straight Connector 2571">
            <a:extLst>
              <a:ext uri="{FF2B5EF4-FFF2-40B4-BE49-F238E27FC236}">
                <a16:creationId xmlns:a16="http://schemas.microsoft.com/office/drawing/2014/main" id="{3DD25ECE-F68F-52D6-705D-61CFC19282DC}"/>
              </a:ext>
            </a:extLst>
          </xdr:cNvPr>
          <xdr:cNvCxnSpPr/>
        </xdr:nvCxnSpPr>
        <xdr:spPr>
          <a:xfrm flipV="1">
            <a:off x="4293972" y="161652405"/>
            <a:ext cx="769446" cy="78244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5" name="Straight Connector 2574">
            <a:extLst>
              <a:ext uri="{FF2B5EF4-FFF2-40B4-BE49-F238E27FC236}">
                <a16:creationId xmlns:a16="http://schemas.microsoft.com/office/drawing/2014/main" id="{F9082DD5-E699-FD12-2EDC-0EE0E9E2842D}"/>
              </a:ext>
            </a:extLst>
          </xdr:cNvPr>
          <xdr:cNvCxnSpPr/>
        </xdr:nvCxnSpPr>
        <xdr:spPr>
          <a:xfrm>
            <a:off x="5008314" y="161651288"/>
            <a:ext cx="0" cy="1345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6" name="Straight Connector 2575">
            <a:extLst>
              <a:ext uri="{FF2B5EF4-FFF2-40B4-BE49-F238E27FC236}">
                <a16:creationId xmlns:a16="http://schemas.microsoft.com/office/drawing/2014/main" id="{4C348831-60FC-4321-9389-F186930BD926}"/>
              </a:ext>
            </a:extLst>
          </xdr:cNvPr>
          <xdr:cNvCxnSpPr/>
        </xdr:nvCxnSpPr>
        <xdr:spPr>
          <a:xfrm>
            <a:off x="4344954" y="162328437"/>
            <a:ext cx="0" cy="11608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7" name="Straight Connector 2576">
            <a:extLst>
              <a:ext uri="{FF2B5EF4-FFF2-40B4-BE49-F238E27FC236}">
                <a16:creationId xmlns:a16="http://schemas.microsoft.com/office/drawing/2014/main" id="{A02432C1-EBC3-4C5F-BC96-378A29A142E8}"/>
              </a:ext>
            </a:extLst>
          </xdr:cNvPr>
          <xdr:cNvCxnSpPr/>
        </xdr:nvCxnSpPr>
        <xdr:spPr>
          <a:xfrm flipV="1">
            <a:off x="4326960" y="159286102"/>
            <a:ext cx="769446" cy="78244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8" name="Straight Connector 2577">
            <a:extLst>
              <a:ext uri="{FF2B5EF4-FFF2-40B4-BE49-F238E27FC236}">
                <a16:creationId xmlns:a16="http://schemas.microsoft.com/office/drawing/2014/main" id="{F5EB0FD1-9B7D-4915-9DE7-D6717ABCB9FD}"/>
              </a:ext>
            </a:extLst>
          </xdr:cNvPr>
          <xdr:cNvCxnSpPr/>
        </xdr:nvCxnSpPr>
        <xdr:spPr>
          <a:xfrm>
            <a:off x="5041302" y="159284985"/>
            <a:ext cx="0" cy="1345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9" name="Straight Connector 2578">
            <a:extLst>
              <a:ext uri="{FF2B5EF4-FFF2-40B4-BE49-F238E27FC236}">
                <a16:creationId xmlns:a16="http://schemas.microsoft.com/office/drawing/2014/main" id="{5DC4BB12-D290-49F0-AD30-E90066943CB2}"/>
              </a:ext>
            </a:extLst>
          </xdr:cNvPr>
          <xdr:cNvCxnSpPr/>
        </xdr:nvCxnSpPr>
        <xdr:spPr>
          <a:xfrm>
            <a:off x="4377942" y="159943679"/>
            <a:ext cx="0" cy="1345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588" name="Group 2587">
            <a:extLst>
              <a:ext uri="{FF2B5EF4-FFF2-40B4-BE49-F238E27FC236}">
                <a16:creationId xmlns:a16="http://schemas.microsoft.com/office/drawing/2014/main" id="{BFA77C71-3D6D-48B8-8D32-A2745099DCA4}"/>
              </a:ext>
            </a:extLst>
          </xdr:cNvPr>
          <xdr:cNvGrpSpPr/>
        </xdr:nvGrpSpPr>
        <xdr:grpSpPr>
          <a:xfrm>
            <a:off x="3559611" y="162086152"/>
            <a:ext cx="338428" cy="309256"/>
            <a:chOff x="4819650" y="10625138"/>
            <a:chExt cx="319088" cy="290512"/>
          </a:xfrm>
        </xdr:grpSpPr>
        <xdr:sp macro="" textlink="">
          <xdr:nvSpPr>
            <xdr:cNvPr id="2589" name="Oval 2588">
              <a:extLst>
                <a:ext uri="{FF2B5EF4-FFF2-40B4-BE49-F238E27FC236}">
                  <a16:creationId xmlns:a16="http://schemas.microsoft.com/office/drawing/2014/main" id="{FF68E07C-5F11-1C0D-251A-E99B34957A7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90" name="Straight Connector 2589">
              <a:extLst>
                <a:ext uri="{FF2B5EF4-FFF2-40B4-BE49-F238E27FC236}">
                  <a16:creationId xmlns:a16="http://schemas.microsoft.com/office/drawing/2014/main" id="{62F371BC-97B6-BBCE-0D98-B3E9C0E44F1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91" name="Straight Connector 2590">
              <a:extLst>
                <a:ext uri="{FF2B5EF4-FFF2-40B4-BE49-F238E27FC236}">
                  <a16:creationId xmlns:a16="http://schemas.microsoft.com/office/drawing/2014/main" id="{C19BE6AC-2025-820E-9425-C659E4B68FA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92" name="Group 2591">
            <a:extLst>
              <a:ext uri="{FF2B5EF4-FFF2-40B4-BE49-F238E27FC236}">
                <a16:creationId xmlns:a16="http://schemas.microsoft.com/office/drawing/2014/main" id="{3B7ECA7E-4F14-461F-BD6D-CB768C64174C}"/>
              </a:ext>
            </a:extLst>
          </xdr:cNvPr>
          <xdr:cNvGrpSpPr/>
        </xdr:nvGrpSpPr>
        <xdr:grpSpPr>
          <a:xfrm>
            <a:off x="4678882" y="161297384"/>
            <a:ext cx="338428" cy="309256"/>
            <a:chOff x="4819650" y="10625138"/>
            <a:chExt cx="319088" cy="290512"/>
          </a:xfrm>
        </xdr:grpSpPr>
        <xdr:sp macro="" textlink="">
          <xdr:nvSpPr>
            <xdr:cNvPr id="2593" name="Oval 2592">
              <a:extLst>
                <a:ext uri="{FF2B5EF4-FFF2-40B4-BE49-F238E27FC236}">
                  <a16:creationId xmlns:a16="http://schemas.microsoft.com/office/drawing/2014/main" id="{61F7995E-FC9E-2D22-7A85-F1349F61491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94" name="Straight Connector 2593">
              <a:extLst>
                <a:ext uri="{FF2B5EF4-FFF2-40B4-BE49-F238E27FC236}">
                  <a16:creationId xmlns:a16="http://schemas.microsoft.com/office/drawing/2014/main" id="{A420271C-9C45-20C7-54F1-E8B4E51CB78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95" name="Straight Connector 2594">
              <a:extLst>
                <a:ext uri="{FF2B5EF4-FFF2-40B4-BE49-F238E27FC236}">
                  <a16:creationId xmlns:a16="http://schemas.microsoft.com/office/drawing/2014/main" id="{2C93AEF7-4E0B-2F9B-E493-C8067625D0B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596" name="Group 2595">
            <a:extLst>
              <a:ext uri="{FF2B5EF4-FFF2-40B4-BE49-F238E27FC236}">
                <a16:creationId xmlns:a16="http://schemas.microsoft.com/office/drawing/2014/main" id="{63FB0CB6-FB78-4FAD-BEBB-1CB92C0B3294}"/>
              </a:ext>
            </a:extLst>
          </xdr:cNvPr>
          <xdr:cNvGrpSpPr/>
        </xdr:nvGrpSpPr>
        <xdr:grpSpPr>
          <a:xfrm>
            <a:off x="4398932" y="160347291"/>
            <a:ext cx="338428" cy="309256"/>
            <a:chOff x="4819650" y="10625138"/>
            <a:chExt cx="319088" cy="290512"/>
          </a:xfrm>
        </xdr:grpSpPr>
        <xdr:sp macro="" textlink="">
          <xdr:nvSpPr>
            <xdr:cNvPr id="2597" name="Oval 2596">
              <a:extLst>
                <a:ext uri="{FF2B5EF4-FFF2-40B4-BE49-F238E27FC236}">
                  <a16:creationId xmlns:a16="http://schemas.microsoft.com/office/drawing/2014/main" id="{4A83BD4B-1526-343B-E0FC-F28D99E8D67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598" name="Straight Connector 2597">
              <a:extLst>
                <a:ext uri="{FF2B5EF4-FFF2-40B4-BE49-F238E27FC236}">
                  <a16:creationId xmlns:a16="http://schemas.microsoft.com/office/drawing/2014/main" id="{1EB29C79-9CDE-9E75-3B81-AAD8D4EDC1B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99" name="Straight Connector 2598">
              <a:extLst>
                <a:ext uri="{FF2B5EF4-FFF2-40B4-BE49-F238E27FC236}">
                  <a16:creationId xmlns:a16="http://schemas.microsoft.com/office/drawing/2014/main" id="{A8E9052C-4402-7C69-3F63-E4B57B5DE2E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600" name="Group 2599">
            <a:extLst>
              <a:ext uri="{FF2B5EF4-FFF2-40B4-BE49-F238E27FC236}">
                <a16:creationId xmlns:a16="http://schemas.microsoft.com/office/drawing/2014/main" id="{BFE2BDB6-29AB-4877-947A-40C3499AFA9B}"/>
              </a:ext>
            </a:extLst>
          </xdr:cNvPr>
          <xdr:cNvGrpSpPr/>
        </xdr:nvGrpSpPr>
        <xdr:grpSpPr>
          <a:xfrm>
            <a:off x="5364734" y="159629959"/>
            <a:ext cx="338428" cy="309256"/>
            <a:chOff x="4819650" y="10625138"/>
            <a:chExt cx="319088" cy="290512"/>
          </a:xfrm>
        </xdr:grpSpPr>
        <xdr:sp macro="" textlink="">
          <xdr:nvSpPr>
            <xdr:cNvPr id="2601" name="Oval 2600">
              <a:extLst>
                <a:ext uri="{FF2B5EF4-FFF2-40B4-BE49-F238E27FC236}">
                  <a16:creationId xmlns:a16="http://schemas.microsoft.com/office/drawing/2014/main" id="{0CF76C09-125C-796F-7D26-DF3211B8290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602" name="Straight Connector 2601">
              <a:extLst>
                <a:ext uri="{FF2B5EF4-FFF2-40B4-BE49-F238E27FC236}">
                  <a16:creationId xmlns:a16="http://schemas.microsoft.com/office/drawing/2014/main" id="{7F68B373-DAC4-059A-617D-724F604915E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03" name="Straight Connector 2602">
              <a:extLst>
                <a:ext uri="{FF2B5EF4-FFF2-40B4-BE49-F238E27FC236}">
                  <a16:creationId xmlns:a16="http://schemas.microsoft.com/office/drawing/2014/main" id="{0743A733-C4A8-75D0-22D4-5F1D257E1E3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604" name="Group 2603">
            <a:extLst>
              <a:ext uri="{FF2B5EF4-FFF2-40B4-BE49-F238E27FC236}">
                <a16:creationId xmlns:a16="http://schemas.microsoft.com/office/drawing/2014/main" id="{5BD367BD-0A43-4958-8595-88270CFA0F1B}"/>
              </a:ext>
            </a:extLst>
          </xdr:cNvPr>
          <xdr:cNvGrpSpPr/>
        </xdr:nvGrpSpPr>
        <xdr:grpSpPr>
          <a:xfrm>
            <a:off x="5364734" y="158258396"/>
            <a:ext cx="338428" cy="309256"/>
            <a:chOff x="4819650" y="10625138"/>
            <a:chExt cx="319088" cy="290512"/>
          </a:xfrm>
        </xdr:grpSpPr>
        <xdr:sp macro="" textlink="">
          <xdr:nvSpPr>
            <xdr:cNvPr id="2605" name="Oval 2604">
              <a:extLst>
                <a:ext uri="{FF2B5EF4-FFF2-40B4-BE49-F238E27FC236}">
                  <a16:creationId xmlns:a16="http://schemas.microsoft.com/office/drawing/2014/main" id="{E98EEE9E-A0DD-5371-45C3-EE87F8BBE1F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606" name="Straight Connector 2605">
              <a:extLst>
                <a:ext uri="{FF2B5EF4-FFF2-40B4-BE49-F238E27FC236}">
                  <a16:creationId xmlns:a16="http://schemas.microsoft.com/office/drawing/2014/main" id="{3E76ABB6-891E-BDE9-CADD-D7D27C4E80E1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07" name="Straight Connector 2606">
              <a:extLst>
                <a:ext uri="{FF2B5EF4-FFF2-40B4-BE49-F238E27FC236}">
                  <a16:creationId xmlns:a16="http://schemas.microsoft.com/office/drawing/2014/main" id="{F41AF80E-5890-8FBD-1946-CE766C5BEE0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608" name="Group 2607">
            <a:extLst>
              <a:ext uri="{FF2B5EF4-FFF2-40B4-BE49-F238E27FC236}">
                <a16:creationId xmlns:a16="http://schemas.microsoft.com/office/drawing/2014/main" id="{4D4594DA-3913-4417-B89D-A499EF1993B6}"/>
              </a:ext>
            </a:extLst>
          </xdr:cNvPr>
          <xdr:cNvGrpSpPr/>
        </xdr:nvGrpSpPr>
        <xdr:grpSpPr>
          <a:xfrm>
            <a:off x="1728027" y="165815684"/>
            <a:ext cx="338428" cy="309256"/>
            <a:chOff x="4819650" y="10625138"/>
            <a:chExt cx="319088" cy="290512"/>
          </a:xfrm>
        </xdr:grpSpPr>
        <xdr:sp macro="" textlink="">
          <xdr:nvSpPr>
            <xdr:cNvPr id="2609" name="Oval 2608">
              <a:extLst>
                <a:ext uri="{FF2B5EF4-FFF2-40B4-BE49-F238E27FC236}">
                  <a16:creationId xmlns:a16="http://schemas.microsoft.com/office/drawing/2014/main" id="{C4C01B1A-70F0-466E-D125-B90103A5E4A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610" name="Straight Connector 2609">
              <a:extLst>
                <a:ext uri="{FF2B5EF4-FFF2-40B4-BE49-F238E27FC236}">
                  <a16:creationId xmlns:a16="http://schemas.microsoft.com/office/drawing/2014/main" id="{C965FB10-ACD4-B100-8948-867C13667C3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11" name="Straight Connector 2610">
              <a:extLst>
                <a:ext uri="{FF2B5EF4-FFF2-40B4-BE49-F238E27FC236}">
                  <a16:creationId xmlns:a16="http://schemas.microsoft.com/office/drawing/2014/main" id="{F9E2A4B0-DE2A-1BFE-B3A8-D08D254A000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612" name="Group 2611">
            <a:extLst>
              <a:ext uri="{FF2B5EF4-FFF2-40B4-BE49-F238E27FC236}">
                <a16:creationId xmlns:a16="http://schemas.microsoft.com/office/drawing/2014/main" id="{2C15670A-7911-41FD-8F68-76A240C02B2F}"/>
              </a:ext>
            </a:extLst>
          </xdr:cNvPr>
          <xdr:cNvGrpSpPr/>
        </xdr:nvGrpSpPr>
        <xdr:grpSpPr>
          <a:xfrm>
            <a:off x="6005603" y="165851402"/>
            <a:ext cx="319906" cy="309256"/>
            <a:chOff x="4819650" y="10625138"/>
            <a:chExt cx="319088" cy="290512"/>
          </a:xfrm>
        </xdr:grpSpPr>
        <xdr:sp macro="" textlink="">
          <xdr:nvSpPr>
            <xdr:cNvPr id="2613" name="Oval 2612">
              <a:extLst>
                <a:ext uri="{FF2B5EF4-FFF2-40B4-BE49-F238E27FC236}">
                  <a16:creationId xmlns:a16="http://schemas.microsoft.com/office/drawing/2014/main" id="{C0BDA3C5-4971-D4F8-DA5A-F10E6BE4EEA8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614" name="Straight Connector 2613">
              <a:extLst>
                <a:ext uri="{FF2B5EF4-FFF2-40B4-BE49-F238E27FC236}">
                  <a16:creationId xmlns:a16="http://schemas.microsoft.com/office/drawing/2014/main" id="{CB7C8DE2-5213-1ECB-9A82-BDEF7CF9BE1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15" name="Straight Connector 2614">
              <a:extLst>
                <a:ext uri="{FF2B5EF4-FFF2-40B4-BE49-F238E27FC236}">
                  <a16:creationId xmlns:a16="http://schemas.microsoft.com/office/drawing/2014/main" id="{6B5DB2C4-B6F5-E135-6919-E64A80AA5625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616" name="Group 2615">
            <a:extLst>
              <a:ext uri="{FF2B5EF4-FFF2-40B4-BE49-F238E27FC236}">
                <a16:creationId xmlns:a16="http://schemas.microsoft.com/office/drawing/2014/main" id="{8C381B5D-02FE-42C2-9D0B-9AC348EE2681}"/>
              </a:ext>
            </a:extLst>
          </xdr:cNvPr>
          <xdr:cNvGrpSpPr/>
        </xdr:nvGrpSpPr>
        <xdr:grpSpPr>
          <a:xfrm>
            <a:off x="7304805" y="164228624"/>
            <a:ext cx="338428" cy="309256"/>
            <a:chOff x="4819650" y="10625138"/>
            <a:chExt cx="319088" cy="290512"/>
          </a:xfrm>
        </xdr:grpSpPr>
        <xdr:sp macro="" textlink="">
          <xdr:nvSpPr>
            <xdr:cNvPr id="2617" name="Oval 2616">
              <a:extLst>
                <a:ext uri="{FF2B5EF4-FFF2-40B4-BE49-F238E27FC236}">
                  <a16:creationId xmlns:a16="http://schemas.microsoft.com/office/drawing/2014/main" id="{5E96EF98-E7CF-EF71-96D3-8DDC6060105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618" name="Straight Connector 2617">
              <a:extLst>
                <a:ext uri="{FF2B5EF4-FFF2-40B4-BE49-F238E27FC236}">
                  <a16:creationId xmlns:a16="http://schemas.microsoft.com/office/drawing/2014/main" id="{E3205413-2540-05C4-4FEF-9B60B346B9B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19" name="Straight Connector 2618">
              <a:extLst>
                <a:ext uri="{FF2B5EF4-FFF2-40B4-BE49-F238E27FC236}">
                  <a16:creationId xmlns:a16="http://schemas.microsoft.com/office/drawing/2014/main" id="{7C2F4F77-D4E9-2345-3668-9C184642842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620" name="Group 2619">
            <a:extLst>
              <a:ext uri="{FF2B5EF4-FFF2-40B4-BE49-F238E27FC236}">
                <a16:creationId xmlns:a16="http://schemas.microsoft.com/office/drawing/2014/main" id="{6364112D-72BD-471C-B34F-4403A0E8AED9}"/>
              </a:ext>
            </a:extLst>
          </xdr:cNvPr>
          <xdr:cNvGrpSpPr/>
        </xdr:nvGrpSpPr>
        <xdr:grpSpPr>
          <a:xfrm>
            <a:off x="6041589" y="164309584"/>
            <a:ext cx="338428" cy="309256"/>
            <a:chOff x="4819650" y="10625138"/>
            <a:chExt cx="319088" cy="290512"/>
          </a:xfrm>
        </xdr:grpSpPr>
        <xdr:sp macro="" textlink="">
          <xdr:nvSpPr>
            <xdr:cNvPr id="2621" name="Oval 2620">
              <a:extLst>
                <a:ext uri="{FF2B5EF4-FFF2-40B4-BE49-F238E27FC236}">
                  <a16:creationId xmlns:a16="http://schemas.microsoft.com/office/drawing/2014/main" id="{EA5526C6-64EC-8379-3A6B-8AB971560F7C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622" name="Straight Connector 2621">
              <a:extLst>
                <a:ext uri="{FF2B5EF4-FFF2-40B4-BE49-F238E27FC236}">
                  <a16:creationId xmlns:a16="http://schemas.microsoft.com/office/drawing/2014/main" id="{3817038F-B4E9-1E08-A3D3-8D811AAA9C8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23" name="Straight Connector 2622">
              <a:extLst>
                <a:ext uri="{FF2B5EF4-FFF2-40B4-BE49-F238E27FC236}">
                  <a16:creationId xmlns:a16="http://schemas.microsoft.com/office/drawing/2014/main" id="{D17F9E5C-A723-C1EE-A9BC-69765F4CD20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624" name="Group 2623">
            <a:extLst>
              <a:ext uri="{FF2B5EF4-FFF2-40B4-BE49-F238E27FC236}">
                <a16:creationId xmlns:a16="http://schemas.microsoft.com/office/drawing/2014/main" id="{E17C1F79-BBD8-413B-80B6-C61B71839DBB}"/>
              </a:ext>
            </a:extLst>
          </xdr:cNvPr>
          <xdr:cNvGrpSpPr/>
        </xdr:nvGrpSpPr>
        <xdr:grpSpPr>
          <a:xfrm>
            <a:off x="1655526" y="157335092"/>
            <a:ext cx="338428" cy="309256"/>
            <a:chOff x="4819650" y="10625138"/>
            <a:chExt cx="319088" cy="290512"/>
          </a:xfrm>
        </xdr:grpSpPr>
        <xdr:sp macro="" textlink="">
          <xdr:nvSpPr>
            <xdr:cNvPr id="2625" name="Oval 2624">
              <a:extLst>
                <a:ext uri="{FF2B5EF4-FFF2-40B4-BE49-F238E27FC236}">
                  <a16:creationId xmlns:a16="http://schemas.microsoft.com/office/drawing/2014/main" id="{B3501EB4-B86F-10AD-5068-99ADC17E589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626" name="Straight Connector 2625">
              <a:extLst>
                <a:ext uri="{FF2B5EF4-FFF2-40B4-BE49-F238E27FC236}">
                  <a16:creationId xmlns:a16="http://schemas.microsoft.com/office/drawing/2014/main" id="{4CB322EE-8DD0-15EF-7E4D-5B73A828CB7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27" name="Straight Connector 2626">
              <a:extLst>
                <a:ext uri="{FF2B5EF4-FFF2-40B4-BE49-F238E27FC236}">
                  <a16:creationId xmlns:a16="http://schemas.microsoft.com/office/drawing/2014/main" id="{08C9BFD8-5C0F-221F-A5D1-9F817FFC134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628" name="Group 2627">
            <a:extLst>
              <a:ext uri="{FF2B5EF4-FFF2-40B4-BE49-F238E27FC236}">
                <a16:creationId xmlns:a16="http://schemas.microsoft.com/office/drawing/2014/main" id="{AF2D1835-E26D-41B8-91BE-7F73416A82B8}"/>
              </a:ext>
            </a:extLst>
          </xdr:cNvPr>
          <xdr:cNvGrpSpPr/>
        </xdr:nvGrpSpPr>
        <xdr:grpSpPr>
          <a:xfrm>
            <a:off x="2864763" y="156151642"/>
            <a:ext cx="338428" cy="309256"/>
            <a:chOff x="4819650" y="10625138"/>
            <a:chExt cx="319088" cy="290512"/>
          </a:xfrm>
        </xdr:grpSpPr>
        <xdr:sp macro="" textlink="">
          <xdr:nvSpPr>
            <xdr:cNvPr id="2629" name="Oval 2628">
              <a:extLst>
                <a:ext uri="{FF2B5EF4-FFF2-40B4-BE49-F238E27FC236}">
                  <a16:creationId xmlns:a16="http://schemas.microsoft.com/office/drawing/2014/main" id="{3C396C18-0DF2-9B18-ED15-EAF0B684271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630" name="Straight Connector 2629">
              <a:extLst>
                <a:ext uri="{FF2B5EF4-FFF2-40B4-BE49-F238E27FC236}">
                  <a16:creationId xmlns:a16="http://schemas.microsoft.com/office/drawing/2014/main" id="{C9657790-B4EB-D767-921C-BCD2DE6BC6B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31" name="Straight Connector 2630">
              <a:extLst>
                <a:ext uri="{FF2B5EF4-FFF2-40B4-BE49-F238E27FC236}">
                  <a16:creationId xmlns:a16="http://schemas.microsoft.com/office/drawing/2014/main" id="{248A0C46-101B-0EBF-FD8D-67A00A0918F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632" name="Group 2631">
            <a:extLst>
              <a:ext uri="{FF2B5EF4-FFF2-40B4-BE49-F238E27FC236}">
                <a16:creationId xmlns:a16="http://schemas.microsoft.com/office/drawing/2014/main" id="{EDFB6293-5573-4547-8516-CB7021A572E4}"/>
              </a:ext>
            </a:extLst>
          </xdr:cNvPr>
          <xdr:cNvGrpSpPr/>
        </xdr:nvGrpSpPr>
        <xdr:grpSpPr>
          <a:xfrm>
            <a:off x="7404296" y="156115925"/>
            <a:ext cx="338428" cy="309256"/>
            <a:chOff x="4819650" y="10625138"/>
            <a:chExt cx="319088" cy="290512"/>
          </a:xfrm>
        </xdr:grpSpPr>
        <xdr:sp macro="" textlink="">
          <xdr:nvSpPr>
            <xdr:cNvPr id="2633" name="Oval 2632">
              <a:extLst>
                <a:ext uri="{FF2B5EF4-FFF2-40B4-BE49-F238E27FC236}">
                  <a16:creationId xmlns:a16="http://schemas.microsoft.com/office/drawing/2014/main" id="{AD032A1C-657B-FD4C-F1AA-667B899E32D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634" name="Straight Connector 2633">
              <a:extLst>
                <a:ext uri="{FF2B5EF4-FFF2-40B4-BE49-F238E27FC236}">
                  <a16:creationId xmlns:a16="http://schemas.microsoft.com/office/drawing/2014/main" id="{09F5F7D1-F6DC-93A1-BA45-C3A416937D9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35" name="Straight Connector 2634">
              <a:extLst>
                <a:ext uri="{FF2B5EF4-FFF2-40B4-BE49-F238E27FC236}">
                  <a16:creationId xmlns:a16="http://schemas.microsoft.com/office/drawing/2014/main" id="{1CD2F6A7-7E19-3FDC-F009-B9AD95B3627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636" name="Group 2635">
            <a:extLst>
              <a:ext uri="{FF2B5EF4-FFF2-40B4-BE49-F238E27FC236}">
                <a16:creationId xmlns:a16="http://schemas.microsoft.com/office/drawing/2014/main" id="{A5EB9D30-D391-4987-80BF-B32350A3653F}"/>
              </a:ext>
            </a:extLst>
          </xdr:cNvPr>
          <xdr:cNvGrpSpPr/>
        </xdr:nvGrpSpPr>
        <xdr:grpSpPr>
          <a:xfrm>
            <a:off x="4002027" y="163771436"/>
            <a:ext cx="338428" cy="309256"/>
            <a:chOff x="4819650" y="10625138"/>
            <a:chExt cx="319088" cy="290512"/>
          </a:xfrm>
        </xdr:grpSpPr>
        <xdr:sp macro="" textlink="">
          <xdr:nvSpPr>
            <xdr:cNvPr id="2637" name="Oval 2636">
              <a:extLst>
                <a:ext uri="{FF2B5EF4-FFF2-40B4-BE49-F238E27FC236}">
                  <a16:creationId xmlns:a16="http://schemas.microsoft.com/office/drawing/2014/main" id="{C3C45ECF-EC85-82F5-B817-04313D7B9EC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638" name="Straight Connector 2637">
              <a:extLst>
                <a:ext uri="{FF2B5EF4-FFF2-40B4-BE49-F238E27FC236}">
                  <a16:creationId xmlns:a16="http://schemas.microsoft.com/office/drawing/2014/main" id="{E3E208E2-B8BF-5040-C1CC-6FF4B7C921F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39" name="Straight Connector 2638">
              <a:extLst>
                <a:ext uri="{FF2B5EF4-FFF2-40B4-BE49-F238E27FC236}">
                  <a16:creationId xmlns:a16="http://schemas.microsoft.com/office/drawing/2014/main" id="{C4DFA1F6-4AB6-D828-4FF9-8DC6285C628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123825</xdr:colOff>
      <xdr:row>1143</xdr:row>
      <xdr:rowOff>138113</xdr:rowOff>
    </xdr:from>
    <xdr:to>
      <xdr:col>21</xdr:col>
      <xdr:colOff>119063</xdr:colOff>
      <xdr:row>1146</xdr:row>
      <xdr:rowOff>0</xdr:rowOff>
    </xdr:to>
    <xdr:grpSp>
      <xdr:nvGrpSpPr>
        <xdr:cNvPr id="2780" name="Group 2779">
          <a:extLst>
            <a:ext uri="{FF2B5EF4-FFF2-40B4-BE49-F238E27FC236}">
              <a16:creationId xmlns:a16="http://schemas.microsoft.com/office/drawing/2014/main" id="{F082AC90-EE6E-42D7-84EE-02A53C087E0E}"/>
            </a:ext>
          </a:extLst>
        </xdr:cNvPr>
        <xdr:cNvGrpSpPr/>
      </xdr:nvGrpSpPr>
      <xdr:grpSpPr>
        <a:xfrm>
          <a:off x="3200400" y="171940538"/>
          <a:ext cx="319088" cy="290512"/>
          <a:chOff x="4819650" y="10625138"/>
          <a:chExt cx="319088" cy="290512"/>
        </a:xfrm>
      </xdr:grpSpPr>
      <xdr:sp macro="" textlink="">
        <xdr:nvSpPr>
          <xdr:cNvPr id="2781" name="Oval 2780">
            <a:extLst>
              <a:ext uri="{FF2B5EF4-FFF2-40B4-BE49-F238E27FC236}">
                <a16:creationId xmlns:a16="http://schemas.microsoft.com/office/drawing/2014/main" id="{794D8C4A-8165-238E-8FD3-2988CF919FDF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2782" name="Straight Connector 2781">
            <a:extLst>
              <a:ext uri="{FF2B5EF4-FFF2-40B4-BE49-F238E27FC236}">
                <a16:creationId xmlns:a16="http://schemas.microsoft.com/office/drawing/2014/main" id="{44342CB2-368F-5B6A-2D78-CE92499721C7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83" name="Straight Connector 2782">
            <a:extLst>
              <a:ext uri="{FF2B5EF4-FFF2-40B4-BE49-F238E27FC236}">
                <a16:creationId xmlns:a16="http://schemas.microsoft.com/office/drawing/2014/main" id="{F56A3925-7592-2E16-507D-F91403189401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1142</xdr:row>
      <xdr:rowOff>76201</xdr:rowOff>
    </xdr:from>
    <xdr:to>
      <xdr:col>7</xdr:col>
      <xdr:colOff>57150</xdr:colOff>
      <xdr:row>1145</xdr:row>
      <xdr:rowOff>71438</xdr:rowOff>
    </xdr:to>
    <xdr:grpSp>
      <xdr:nvGrpSpPr>
        <xdr:cNvPr id="2784" name="Group 2783">
          <a:extLst>
            <a:ext uri="{FF2B5EF4-FFF2-40B4-BE49-F238E27FC236}">
              <a16:creationId xmlns:a16="http://schemas.microsoft.com/office/drawing/2014/main" id="{83FA7F7E-F8FF-45FE-87E1-456DDA24A9D7}"/>
            </a:ext>
          </a:extLst>
        </xdr:cNvPr>
        <xdr:cNvGrpSpPr/>
      </xdr:nvGrpSpPr>
      <xdr:grpSpPr>
        <a:xfrm>
          <a:off x="647700" y="171735751"/>
          <a:ext cx="542925" cy="423862"/>
          <a:chOff x="647700" y="9963151"/>
          <a:chExt cx="542925" cy="423862"/>
        </a:xfrm>
      </xdr:grpSpPr>
      <xdr:cxnSp macro="">
        <xdr:nvCxnSpPr>
          <xdr:cNvPr id="2785" name="Straight Connector 2784">
            <a:extLst>
              <a:ext uri="{FF2B5EF4-FFF2-40B4-BE49-F238E27FC236}">
                <a16:creationId xmlns:a16="http://schemas.microsoft.com/office/drawing/2014/main" id="{EE458C23-82DF-F10D-073A-FD299A5843B5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86" name="Straight Connector 2785">
            <a:extLst>
              <a:ext uri="{FF2B5EF4-FFF2-40B4-BE49-F238E27FC236}">
                <a16:creationId xmlns:a16="http://schemas.microsoft.com/office/drawing/2014/main" id="{1B6DA9AE-5D0A-34ED-50FF-FDB4C1F80A2B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87" name="Arc 2786">
            <a:extLst>
              <a:ext uri="{FF2B5EF4-FFF2-40B4-BE49-F238E27FC236}">
                <a16:creationId xmlns:a16="http://schemas.microsoft.com/office/drawing/2014/main" id="{637AE4BD-7E93-AF57-7CE5-B412DCB69C66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7</xdr:col>
      <xdr:colOff>61913</xdr:colOff>
      <xdr:row>1146</xdr:row>
      <xdr:rowOff>61909</xdr:rowOff>
    </xdr:from>
    <xdr:to>
      <xdr:col>51</xdr:col>
      <xdr:colOff>76210</xdr:colOff>
      <xdr:row>1206</xdr:row>
      <xdr:rowOff>76205</xdr:rowOff>
    </xdr:to>
    <xdr:grpSp>
      <xdr:nvGrpSpPr>
        <xdr:cNvPr id="2846" name="Group 2845">
          <a:extLst>
            <a:ext uri="{FF2B5EF4-FFF2-40B4-BE49-F238E27FC236}">
              <a16:creationId xmlns:a16="http://schemas.microsoft.com/office/drawing/2014/main" id="{5F611C52-BA1B-DE71-4A4D-DEEB9214AADA}"/>
            </a:ext>
          </a:extLst>
        </xdr:cNvPr>
        <xdr:cNvGrpSpPr/>
      </xdr:nvGrpSpPr>
      <xdr:grpSpPr>
        <a:xfrm>
          <a:off x="1195388" y="172292959"/>
          <a:ext cx="7138997" cy="8586796"/>
          <a:chOff x="1217613" y="155344809"/>
          <a:chExt cx="7278697" cy="8396296"/>
        </a:xfrm>
      </xdr:grpSpPr>
      <xdr:sp macro="" textlink="">
        <xdr:nvSpPr>
          <xdr:cNvPr id="2844" name="Freeform: Shape 2843">
            <a:extLst>
              <a:ext uri="{FF2B5EF4-FFF2-40B4-BE49-F238E27FC236}">
                <a16:creationId xmlns:a16="http://schemas.microsoft.com/office/drawing/2014/main" id="{5EEF4A62-3AE2-4038-5742-3B6AB4C2E4A9}"/>
              </a:ext>
            </a:extLst>
          </xdr:cNvPr>
          <xdr:cNvSpPr/>
        </xdr:nvSpPr>
        <xdr:spPr>
          <a:xfrm>
            <a:off x="2155825" y="156114750"/>
            <a:ext cx="5448300" cy="6845300"/>
          </a:xfrm>
          <a:custGeom>
            <a:avLst/>
            <a:gdLst>
              <a:gd name="connsiteX0" fmla="*/ 0 w 5343525"/>
              <a:gd name="connsiteY0" fmla="*/ 0 h 7000875"/>
              <a:gd name="connsiteX1" fmla="*/ 5343525 w 5343525"/>
              <a:gd name="connsiteY1" fmla="*/ 0 h 7000875"/>
              <a:gd name="connsiteX2" fmla="*/ 5343525 w 5343525"/>
              <a:gd name="connsiteY2" fmla="*/ 3267075 h 7000875"/>
              <a:gd name="connsiteX3" fmla="*/ 4648200 w 5343525"/>
              <a:gd name="connsiteY3" fmla="*/ 3267075 h 7000875"/>
              <a:gd name="connsiteX4" fmla="*/ 4648200 w 5343525"/>
              <a:gd name="connsiteY4" fmla="*/ 5581650 h 7000875"/>
              <a:gd name="connsiteX5" fmla="*/ 2876550 w 5343525"/>
              <a:gd name="connsiteY5" fmla="*/ 5581650 h 7000875"/>
              <a:gd name="connsiteX6" fmla="*/ 2876550 w 5343525"/>
              <a:gd name="connsiteY6" fmla="*/ 7000875 h 7000875"/>
              <a:gd name="connsiteX7" fmla="*/ 9525 w 5343525"/>
              <a:gd name="connsiteY7" fmla="*/ 7000875 h 7000875"/>
              <a:gd name="connsiteX8" fmla="*/ 0 w 5343525"/>
              <a:gd name="connsiteY8" fmla="*/ 0 h 70008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343525" h="7000875">
                <a:moveTo>
                  <a:pt x="0" y="0"/>
                </a:moveTo>
                <a:lnTo>
                  <a:pt x="5343525" y="0"/>
                </a:lnTo>
                <a:lnTo>
                  <a:pt x="5343525" y="3267075"/>
                </a:lnTo>
                <a:lnTo>
                  <a:pt x="4648200" y="3267075"/>
                </a:lnTo>
                <a:lnTo>
                  <a:pt x="4648200" y="5581650"/>
                </a:lnTo>
                <a:lnTo>
                  <a:pt x="2876550" y="5581650"/>
                </a:lnTo>
                <a:lnTo>
                  <a:pt x="2876550" y="7000875"/>
                </a:lnTo>
                <a:lnTo>
                  <a:pt x="9525" y="7000875"/>
                </a:lnTo>
                <a:lnTo>
                  <a:pt x="0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2643" name="Picture 2642">
            <a:extLst>
              <a:ext uri="{FF2B5EF4-FFF2-40B4-BE49-F238E27FC236}">
                <a16:creationId xmlns:a16="http://schemas.microsoft.com/office/drawing/2014/main" id="{C2DDC539-B160-B33A-53C1-388B11E2A49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189" t="19569" r="52745" b="38417"/>
          <a:stretch>
            <a:fillRect/>
          </a:stretch>
        </xdr:blipFill>
        <xdr:spPr bwMode="auto">
          <a:xfrm>
            <a:off x="1965892" y="155975052"/>
            <a:ext cx="5796418" cy="711517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2645" name="Straight Connector 2644">
            <a:extLst>
              <a:ext uri="{FF2B5EF4-FFF2-40B4-BE49-F238E27FC236}">
                <a16:creationId xmlns:a16="http://schemas.microsoft.com/office/drawing/2014/main" id="{91A304DA-0D6D-C770-F55C-686FA22D1673}"/>
              </a:ext>
            </a:extLst>
          </xdr:cNvPr>
          <xdr:cNvCxnSpPr/>
        </xdr:nvCxnSpPr>
        <xdr:spPr>
          <a:xfrm flipV="1">
            <a:off x="2146300" y="155349575"/>
            <a:ext cx="0" cy="7366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48" name="Straight Connector 2647">
            <a:extLst>
              <a:ext uri="{FF2B5EF4-FFF2-40B4-BE49-F238E27FC236}">
                <a16:creationId xmlns:a16="http://schemas.microsoft.com/office/drawing/2014/main" id="{95A0B1D3-3F0C-63B9-EE02-5A42509ACEC9}"/>
              </a:ext>
            </a:extLst>
          </xdr:cNvPr>
          <xdr:cNvCxnSpPr/>
        </xdr:nvCxnSpPr>
        <xdr:spPr>
          <a:xfrm>
            <a:off x="2081213" y="155702000"/>
            <a:ext cx="557530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1" name="Straight Connector 2650">
            <a:extLst>
              <a:ext uri="{FF2B5EF4-FFF2-40B4-BE49-F238E27FC236}">
                <a16:creationId xmlns:a16="http://schemas.microsoft.com/office/drawing/2014/main" id="{4F5FE2A8-E0A6-1514-D408-39899445FAA0}"/>
              </a:ext>
            </a:extLst>
          </xdr:cNvPr>
          <xdr:cNvCxnSpPr/>
        </xdr:nvCxnSpPr>
        <xdr:spPr>
          <a:xfrm flipH="1">
            <a:off x="2109787" y="155671838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3" name="Straight Connector 2652">
            <a:extLst>
              <a:ext uri="{FF2B5EF4-FFF2-40B4-BE49-F238E27FC236}">
                <a16:creationId xmlns:a16="http://schemas.microsoft.com/office/drawing/2014/main" id="{11B3D5DB-A0FB-4720-AE71-5F0B2D157B8A}"/>
              </a:ext>
            </a:extLst>
          </xdr:cNvPr>
          <xdr:cNvCxnSpPr/>
        </xdr:nvCxnSpPr>
        <xdr:spPr>
          <a:xfrm>
            <a:off x="2076449" y="155422600"/>
            <a:ext cx="558482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4" name="Straight Connector 2653">
            <a:extLst>
              <a:ext uri="{FF2B5EF4-FFF2-40B4-BE49-F238E27FC236}">
                <a16:creationId xmlns:a16="http://schemas.microsoft.com/office/drawing/2014/main" id="{4FC1C98E-3FD0-464D-A0F3-1C96F08DA2DD}"/>
              </a:ext>
            </a:extLst>
          </xdr:cNvPr>
          <xdr:cNvCxnSpPr/>
        </xdr:nvCxnSpPr>
        <xdr:spPr>
          <a:xfrm flipH="1">
            <a:off x="2105023" y="155392438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6" name="Straight Connector 2655">
            <a:extLst>
              <a:ext uri="{FF2B5EF4-FFF2-40B4-BE49-F238E27FC236}">
                <a16:creationId xmlns:a16="http://schemas.microsoft.com/office/drawing/2014/main" id="{CEA60CC9-99E1-4083-87B1-0C856B35A8A2}"/>
              </a:ext>
            </a:extLst>
          </xdr:cNvPr>
          <xdr:cNvCxnSpPr/>
        </xdr:nvCxnSpPr>
        <xdr:spPr>
          <a:xfrm flipV="1">
            <a:off x="7599362" y="155344809"/>
            <a:ext cx="0" cy="7366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7" name="Straight Connector 2656">
            <a:extLst>
              <a:ext uri="{FF2B5EF4-FFF2-40B4-BE49-F238E27FC236}">
                <a16:creationId xmlns:a16="http://schemas.microsoft.com/office/drawing/2014/main" id="{266249C8-F0D3-41E2-BC50-E9ECEC02CC92}"/>
              </a:ext>
            </a:extLst>
          </xdr:cNvPr>
          <xdr:cNvCxnSpPr/>
        </xdr:nvCxnSpPr>
        <xdr:spPr>
          <a:xfrm flipH="1">
            <a:off x="7562849" y="155667072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8" name="Straight Connector 2657">
            <a:extLst>
              <a:ext uri="{FF2B5EF4-FFF2-40B4-BE49-F238E27FC236}">
                <a16:creationId xmlns:a16="http://schemas.microsoft.com/office/drawing/2014/main" id="{43AB18D6-4717-4FFB-8905-37641EE394A9}"/>
              </a:ext>
            </a:extLst>
          </xdr:cNvPr>
          <xdr:cNvCxnSpPr/>
        </xdr:nvCxnSpPr>
        <xdr:spPr>
          <a:xfrm flipH="1">
            <a:off x="7558085" y="155387672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9" name="Straight Connector 2658">
            <a:extLst>
              <a:ext uri="{FF2B5EF4-FFF2-40B4-BE49-F238E27FC236}">
                <a16:creationId xmlns:a16="http://schemas.microsoft.com/office/drawing/2014/main" id="{638E6EDA-BA27-4B76-A542-A620CBFF18D6}"/>
              </a:ext>
            </a:extLst>
          </xdr:cNvPr>
          <xdr:cNvCxnSpPr/>
        </xdr:nvCxnSpPr>
        <xdr:spPr>
          <a:xfrm flipV="1">
            <a:off x="4519610" y="155628965"/>
            <a:ext cx="0" cy="4667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0" name="Straight Connector 2659">
            <a:extLst>
              <a:ext uri="{FF2B5EF4-FFF2-40B4-BE49-F238E27FC236}">
                <a16:creationId xmlns:a16="http://schemas.microsoft.com/office/drawing/2014/main" id="{FD0F3484-C784-4568-AD91-D5CBE4755EE5}"/>
              </a:ext>
            </a:extLst>
          </xdr:cNvPr>
          <xdr:cNvCxnSpPr/>
        </xdr:nvCxnSpPr>
        <xdr:spPr>
          <a:xfrm flipH="1">
            <a:off x="4481508" y="155671828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2" name="Straight Connector 2661">
            <a:extLst>
              <a:ext uri="{FF2B5EF4-FFF2-40B4-BE49-F238E27FC236}">
                <a16:creationId xmlns:a16="http://schemas.microsoft.com/office/drawing/2014/main" id="{B3FF8B21-497C-4D91-9672-A41896FF1589}"/>
              </a:ext>
            </a:extLst>
          </xdr:cNvPr>
          <xdr:cNvCxnSpPr/>
        </xdr:nvCxnSpPr>
        <xdr:spPr>
          <a:xfrm flipV="1">
            <a:off x="5232398" y="155628957"/>
            <a:ext cx="0" cy="4667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3" name="Straight Connector 2662">
            <a:extLst>
              <a:ext uri="{FF2B5EF4-FFF2-40B4-BE49-F238E27FC236}">
                <a16:creationId xmlns:a16="http://schemas.microsoft.com/office/drawing/2014/main" id="{5E251074-5455-4858-9C71-C165D953EE14}"/>
              </a:ext>
            </a:extLst>
          </xdr:cNvPr>
          <xdr:cNvCxnSpPr/>
        </xdr:nvCxnSpPr>
        <xdr:spPr>
          <a:xfrm flipH="1">
            <a:off x="5194296" y="155671820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4" name="Straight Connector 2663">
            <a:extLst>
              <a:ext uri="{FF2B5EF4-FFF2-40B4-BE49-F238E27FC236}">
                <a16:creationId xmlns:a16="http://schemas.microsoft.com/office/drawing/2014/main" id="{70522621-FDA9-46CA-9153-1EAF022AB5FB}"/>
              </a:ext>
            </a:extLst>
          </xdr:cNvPr>
          <xdr:cNvCxnSpPr/>
        </xdr:nvCxnSpPr>
        <xdr:spPr>
          <a:xfrm flipV="1">
            <a:off x="5232398" y="156187763"/>
            <a:ext cx="0" cy="1489087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6" name="Straight Connector 2665">
            <a:extLst>
              <a:ext uri="{FF2B5EF4-FFF2-40B4-BE49-F238E27FC236}">
                <a16:creationId xmlns:a16="http://schemas.microsoft.com/office/drawing/2014/main" id="{3FCA3BE5-D5AC-4A12-B9FE-6F30EBAC4F4A}"/>
              </a:ext>
            </a:extLst>
          </xdr:cNvPr>
          <xdr:cNvCxnSpPr/>
        </xdr:nvCxnSpPr>
        <xdr:spPr>
          <a:xfrm flipV="1">
            <a:off x="5940424" y="155628954"/>
            <a:ext cx="0" cy="4667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7" name="Straight Connector 2666">
            <a:extLst>
              <a:ext uri="{FF2B5EF4-FFF2-40B4-BE49-F238E27FC236}">
                <a16:creationId xmlns:a16="http://schemas.microsoft.com/office/drawing/2014/main" id="{35510778-5D01-45F7-B5EA-A465816466EA}"/>
              </a:ext>
            </a:extLst>
          </xdr:cNvPr>
          <xdr:cNvCxnSpPr/>
        </xdr:nvCxnSpPr>
        <xdr:spPr>
          <a:xfrm flipH="1">
            <a:off x="5902322" y="155671817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8" name="Straight Connector 2667">
            <a:extLst>
              <a:ext uri="{FF2B5EF4-FFF2-40B4-BE49-F238E27FC236}">
                <a16:creationId xmlns:a16="http://schemas.microsoft.com/office/drawing/2014/main" id="{3792FC30-E93C-4B6F-AE07-FA3AFDD6151D}"/>
              </a:ext>
            </a:extLst>
          </xdr:cNvPr>
          <xdr:cNvCxnSpPr/>
        </xdr:nvCxnSpPr>
        <xdr:spPr>
          <a:xfrm flipV="1">
            <a:off x="5940424" y="156187760"/>
            <a:ext cx="0" cy="1489087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2" name="Straight Connector 2671">
            <a:extLst>
              <a:ext uri="{FF2B5EF4-FFF2-40B4-BE49-F238E27FC236}">
                <a16:creationId xmlns:a16="http://schemas.microsoft.com/office/drawing/2014/main" id="{D7379777-58C2-B8EB-DBD0-F1279BC1F0F4}"/>
              </a:ext>
            </a:extLst>
          </xdr:cNvPr>
          <xdr:cNvCxnSpPr/>
        </xdr:nvCxnSpPr>
        <xdr:spPr>
          <a:xfrm>
            <a:off x="1236663" y="156125862"/>
            <a:ext cx="86835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4" name="Straight Connector 2673">
            <a:extLst>
              <a:ext uri="{FF2B5EF4-FFF2-40B4-BE49-F238E27FC236}">
                <a16:creationId xmlns:a16="http://schemas.microsoft.com/office/drawing/2014/main" id="{05476CF0-9809-025B-A2CF-C3A7182CE2F3}"/>
              </a:ext>
            </a:extLst>
          </xdr:cNvPr>
          <xdr:cNvCxnSpPr/>
        </xdr:nvCxnSpPr>
        <xdr:spPr>
          <a:xfrm>
            <a:off x="1647820" y="156057601"/>
            <a:ext cx="0" cy="69611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7" name="Straight Connector 2676">
            <a:extLst>
              <a:ext uri="{FF2B5EF4-FFF2-40B4-BE49-F238E27FC236}">
                <a16:creationId xmlns:a16="http://schemas.microsoft.com/office/drawing/2014/main" id="{61F0B1DC-E9A7-41CA-B368-710B8BF57383}"/>
              </a:ext>
            </a:extLst>
          </xdr:cNvPr>
          <xdr:cNvCxnSpPr/>
        </xdr:nvCxnSpPr>
        <xdr:spPr>
          <a:xfrm flipH="1">
            <a:off x="1609725" y="156095701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8" name="Straight Connector 2677">
            <a:extLst>
              <a:ext uri="{FF2B5EF4-FFF2-40B4-BE49-F238E27FC236}">
                <a16:creationId xmlns:a16="http://schemas.microsoft.com/office/drawing/2014/main" id="{089C0C84-5485-4E93-8D8C-C547A8D1DD44}"/>
              </a:ext>
            </a:extLst>
          </xdr:cNvPr>
          <xdr:cNvCxnSpPr/>
        </xdr:nvCxnSpPr>
        <xdr:spPr>
          <a:xfrm>
            <a:off x="1317620" y="156057600"/>
            <a:ext cx="0" cy="69611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9" name="Straight Connector 2678">
            <a:extLst>
              <a:ext uri="{FF2B5EF4-FFF2-40B4-BE49-F238E27FC236}">
                <a16:creationId xmlns:a16="http://schemas.microsoft.com/office/drawing/2014/main" id="{1B6B3821-9BC2-455D-A9D1-8FE4A661607A}"/>
              </a:ext>
            </a:extLst>
          </xdr:cNvPr>
          <xdr:cNvCxnSpPr/>
        </xdr:nvCxnSpPr>
        <xdr:spPr>
          <a:xfrm flipH="1">
            <a:off x="1279525" y="156095700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2" name="Straight Connector 2681">
            <a:extLst>
              <a:ext uri="{FF2B5EF4-FFF2-40B4-BE49-F238E27FC236}">
                <a16:creationId xmlns:a16="http://schemas.microsoft.com/office/drawing/2014/main" id="{CC94048C-D610-4E70-9463-ABC8CA879D21}"/>
              </a:ext>
            </a:extLst>
          </xdr:cNvPr>
          <xdr:cNvCxnSpPr/>
        </xdr:nvCxnSpPr>
        <xdr:spPr>
          <a:xfrm>
            <a:off x="1566853" y="158399165"/>
            <a:ext cx="53817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3" name="Straight Connector 2682">
            <a:extLst>
              <a:ext uri="{FF2B5EF4-FFF2-40B4-BE49-F238E27FC236}">
                <a16:creationId xmlns:a16="http://schemas.microsoft.com/office/drawing/2014/main" id="{A7439DF8-E071-442D-8219-15D410320510}"/>
              </a:ext>
            </a:extLst>
          </xdr:cNvPr>
          <xdr:cNvCxnSpPr/>
        </xdr:nvCxnSpPr>
        <xdr:spPr>
          <a:xfrm flipH="1">
            <a:off x="1609715" y="158365828"/>
            <a:ext cx="74613" cy="714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5" name="Straight Connector 2684">
            <a:extLst>
              <a:ext uri="{FF2B5EF4-FFF2-40B4-BE49-F238E27FC236}">
                <a16:creationId xmlns:a16="http://schemas.microsoft.com/office/drawing/2014/main" id="{2EA4AFBE-5D20-4ADF-9DA0-C25900018B92}"/>
              </a:ext>
            </a:extLst>
          </xdr:cNvPr>
          <xdr:cNvCxnSpPr/>
        </xdr:nvCxnSpPr>
        <xdr:spPr>
          <a:xfrm>
            <a:off x="2212972" y="158399166"/>
            <a:ext cx="220821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7" name="Straight Connector 2686">
            <a:extLst>
              <a:ext uri="{FF2B5EF4-FFF2-40B4-BE49-F238E27FC236}">
                <a16:creationId xmlns:a16="http://schemas.microsoft.com/office/drawing/2014/main" id="{46373CF8-05E6-44C7-9624-BC32D1EB9B31}"/>
              </a:ext>
            </a:extLst>
          </xdr:cNvPr>
          <xdr:cNvCxnSpPr/>
        </xdr:nvCxnSpPr>
        <xdr:spPr>
          <a:xfrm>
            <a:off x="1566842" y="159308802"/>
            <a:ext cx="53817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8" name="Straight Connector 2687">
            <a:extLst>
              <a:ext uri="{FF2B5EF4-FFF2-40B4-BE49-F238E27FC236}">
                <a16:creationId xmlns:a16="http://schemas.microsoft.com/office/drawing/2014/main" id="{BB791030-69A3-4211-A9F0-98420FF262E9}"/>
              </a:ext>
            </a:extLst>
          </xdr:cNvPr>
          <xdr:cNvCxnSpPr/>
        </xdr:nvCxnSpPr>
        <xdr:spPr>
          <a:xfrm flipH="1">
            <a:off x="1609704" y="159275465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9" name="Straight Connector 2688">
            <a:extLst>
              <a:ext uri="{FF2B5EF4-FFF2-40B4-BE49-F238E27FC236}">
                <a16:creationId xmlns:a16="http://schemas.microsoft.com/office/drawing/2014/main" id="{B7C81ECE-7361-40CF-AE90-933336347EB1}"/>
              </a:ext>
            </a:extLst>
          </xdr:cNvPr>
          <xdr:cNvCxnSpPr/>
        </xdr:nvCxnSpPr>
        <xdr:spPr>
          <a:xfrm>
            <a:off x="2212961" y="159308803"/>
            <a:ext cx="220821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0" name="Straight Connector 2689">
            <a:extLst>
              <a:ext uri="{FF2B5EF4-FFF2-40B4-BE49-F238E27FC236}">
                <a16:creationId xmlns:a16="http://schemas.microsoft.com/office/drawing/2014/main" id="{34661A10-38EE-4C9B-B279-F7ECE2724ED1}"/>
              </a:ext>
            </a:extLst>
          </xdr:cNvPr>
          <xdr:cNvCxnSpPr/>
        </xdr:nvCxnSpPr>
        <xdr:spPr>
          <a:xfrm>
            <a:off x="1566839" y="160170814"/>
            <a:ext cx="53817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1" name="Straight Connector 2690">
            <a:extLst>
              <a:ext uri="{FF2B5EF4-FFF2-40B4-BE49-F238E27FC236}">
                <a16:creationId xmlns:a16="http://schemas.microsoft.com/office/drawing/2014/main" id="{E93A2761-4EE6-4CE3-A235-48CCB457F229}"/>
              </a:ext>
            </a:extLst>
          </xdr:cNvPr>
          <xdr:cNvCxnSpPr/>
        </xdr:nvCxnSpPr>
        <xdr:spPr>
          <a:xfrm flipH="1">
            <a:off x="1609701" y="160137477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2" name="Straight Connector 2691">
            <a:extLst>
              <a:ext uri="{FF2B5EF4-FFF2-40B4-BE49-F238E27FC236}">
                <a16:creationId xmlns:a16="http://schemas.microsoft.com/office/drawing/2014/main" id="{C1E37E54-72A2-45AB-BFA5-582E95F3FE7D}"/>
              </a:ext>
            </a:extLst>
          </xdr:cNvPr>
          <xdr:cNvCxnSpPr/>
        </xdr:nvCxnSpPr>
        <xdr:spPr>
          <a:xfrm>
            <a:off x="2212958" y="160170815"/>
            <a:ext cx="1339867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6" name="Straight Connector 2695">
            <a:extLst>
              <a:ext uri="{FF2B5EF4-FFF2-40B4-BE49-F238E27FC236}">
                <a16:creationId xmlns:a16="http://schemas.microsoft.com/office/drawing/2014/main" id="{976FA7E4-B4D2-49AC-9413-61A07A3A99AB}"/>
              </a:ext>
            </a:extLst>
          </xdr:cNvPr>
          <xdr:cNvCxnSpPr/>
        </xdr:nvCxnSpPr>
        <xdr:spPr>
          <a:xfrm>
            <a:off x="1566827" y="161539238"/>
            <a:ext cx="53817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7" name="Straight Connector 2696">
            <a:extLst>
              <a:ext uri="{FF2B5EF4-FFF2-40B4-BE49-F238E27FC236}">
                <a16:creationId xmlns:a16="http://schemas.microsoft.com/office/drawing/2014/main" id="{6E90E32F-495D-4C4F-8D9E-6B6714543375}"/>
              </a:ext>
            </a:extLst>
          </xdr:cNvPr>
          <xdr:cNvCxnSpPr/>
        </xdr:nvCxnSpPr>
        <xdr:spPr>
          <a:xfrm flipH="1">
            <a:off x="1609689" y="161505901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8" name="Straight Connector 2697">
            <a:extLst>
              <a:ext uri="{FF2B5EF4-FFF2-40B4-BE49-F238E27FC236}">
                <a16:creationId xmlns:a16="http://schemas.microsoft.com/office/drawing/2014/main" id="{67DE2C01-0A78-4DDC-9B6A-C3D69962D642}"/>
              </a:ext>
            </a:extLst>
          </xdr:cNvPr>
          <xdr:cNvCxnSpPr/>
        </xdr:nvCxnSpPr>
        <xdr:spPr>
          <a:xfrm>
            <a:off x="2212946" y="161539239"/>
            <a:ext cx="1339867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9" name="Straight Connector 2698">
            <a:extLst>
              <a:ext uri="{FF2B5EF4-FFF2-40B4-BE49-F238E27FC236}">
                <a16:creationId xmlns:a16="http://schemas.microsoft.com/office/drawing/2014/main" id="{637DC551-1169-4D52-8066-2A312EDEE15F}"/>
              </a:ext>
            </a:extLst>
          </xdr:cNvPr>
          <xdr:cNvCxnSpPr/>
        </xdr:nvCxnSpPr>
        <xdr:spPr>
          <a:xfrm>
            <a:off x="1217613" y="162945762"/>
            <a:ext cx="88738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0" name="Straight Connector 2699">
            <a:extLst>
              <a:ext uri="{FF2B5EF4-FFF2-40B4-BE49-F238E27FC236}">
                <a16:creationId xmlns:a16="http://schemas.microsoft.com/office/drawing/2014/main" id="{876B8C9C-2C89-4449-AA6D-866074316E0C}"/>
              </a:ext>
            </a:extLst>
          </xdr:cNvPr>
          <xdr:cNvCxnSpPr/>
        </xdr:nvCxnSpPr>
        <xdr:spPr>
          <a:xfrm flipH="1">
            <a:off x="1609686" y="162912425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2" name="Straight Connector 2701">
            <a:extLst>
              <a:ext uri="{FF2B5EF4-FFF2-40B4-BE49-F238E27FC236}">
                <a16:creationId xmlns:a16="http://schemas.microsoft.com/office/drawing/2014/main" id="{4435BB62-34F5-4A66-8627-5A705C36AC28}"/>
              </a:ext>
            </a:extLst>
          </xdr:cNvPr>
          <xdr:cNvCxnSpPr/>
        </xdr:nvCxnSpPr>
        <xdr:spPr>
          <a:xfrm flipH="1">
            <a:off x="1279486" y="162912425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6" name="Straight Connector 2705">
            <a:extLst>
              <a:ext uri="{FF2B5EF4-FFF2-40B4-BE49-F238E27FC236}">
                <a16:creationId xmlns:a16="http://schemas.microsoft.com/office/drawing/2014/main" id="{6ED1DC64-AC0E-4BBA-D2BD-1976FD4DC041}"/>
              </a:ext>
            </a:extLst>
          </xdr:cNvPr>
          <xdr:cNvCxnSpPr/>
        </xdr:nvCxnSpPr>
        <xdr:spPr>
          <a:xfrm>
            <a:off x="2151063" y="162990216"/>
            <a:ext cx="0" cy="75088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8" name="Straight Connector 2707">
            <a:extLst>
              <a:ext uri="{FF2B5EF4-FFF2-40B4-BE49-F238E27FC236}">
                <a16:creationId xmlns:a16="http://schemas.microsoft.com/office/drawing/2014/main" id="{9678B2F8-140B-14DA-FCB2-9043683CFFB4}"/>
              </a:ext>
            </a:extLst>
          </xdr:cNvPr>
          <xdr:cNvCxnSpPr/>
        </xdr:nvCxnSpPr>
        <xdr:spPr>
          <a:xfrm>
            <a:off x="2066925" y="163385500"/>
            <a:ext cx="559911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10" name="Straight Connector 2709">
            <a:extLst>
              <a:ext uri="{FF2B5EF4-FFF2-40B4-BE49-F238E27FC236}">
                <a16:creationId xmlns:a16="http://schemas.microsoft.com/office/drawing/2014/main" id="{B707FEC7-F390-44FA-96E8-D7BF0516C2B8}"/>
              </a:ext>
            </a:extLst>
          </xdr:cNvPr>
          <xdr:cNvCxnSpPr/>
        </xdr:nvCxnSpPr>
        <xdr:spPr>
          <a:xfrm flipH="1">
            <a:off x="2109749" y="163355338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11" name="Straight Connector 2710">
            <a:extLst>
              <a:ext uri="{FF2B5EF4-FFF2-40B4-BE49-F238E27FC236}">
                <a16:creationId xmlns:a16="http://schemas.microsoft.com/office/drawing/2014/main" id="{CC457EB6-35F4-42B9-B230-CEF6D1D3F456}"/>
              </a:ext>
            </a:extLst>
          </xdr:cNvPr>
          <xdr:cNvCxnSpPr/>
        </xdr:nvCxnSpPr>
        <xdr:spPr>
          <a:xfrm>
            <a:off x="2066924" y="163664901"/>
            <a:ext cx="308927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12" name="Straight Connector 2711">
            <a:extLst>
              <a:ext uri="{FF2B5EF4-FFF2-40B4-BE49-F238E27FC236}">
                <a16:creationId xmlns:a16="http://schemas.microsoft.com/office/drawing/2014/main" id="{2D22E870-BF1B-4CBF-B558-12A41A516AD6}"/>
              </a:ext>
            </a:extLst>
          </xdr:cNvPr>
          <xdr:cNvCxnSpPr/>
        </xdr:nvCxnSpPr>
        <xdr:spPr>
          <a:xfrm flipH="1">
            <a:off x="2109748" y="163634739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13" name="Straight Connector 2712">
            <a:extLst>
              <a:ext uri="{FF2B5EF4-FFF2-40B4-BE49-F238E27FC236}">
                <a16:creationId xmlns:a16="http://schemas.microsoft.com/office/drawing/2014/main" id="{913FCE63-80A4-4F2A-A6EA-FF8D9BCE9852}"/>
              </a:ext>
            </a:extLst>
          </xdr:cNvPr>
          <xdr:cNvCxnSpPr/>
        </xdr:nvCxnSpPr>
        <xdr:spPr>
          <a:xfrm>
            <a:off x="5086351" y="162990221"/>
            <a:ext cx="0" cy="75088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14" name="Straight Connector 2713">
            <a:extLst>
              <a:ext uri="{FF2B5EF4-FFF2-40B4-BE49-F238E27FC236}">
                <a16:creationId xmlns:a16="http://schemas.microsoft.com/office/drawing/2014/main" id="{CC15D025-BF68-4A9B-AB70-7702A7FB9506}"/>
              </a:ext>
            </a:extLst>
          </xdr:cNvPr>
          <xdr:cNvCxnSpPr/>
        </xdr:nvCxnSpPr>
        <xdr:spPr>
          <a:xfrm flipH="1">
            <a:off x="5048212" y="163355343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15" name="Straight Connector 2714">
            <a:extLst>
              <a:ext uri="{FF2B5EF4-FFF2-40B4-BE49-F238E27FC236}">
                <a16:creationId xmlns:a16="http://schemas.microsoft.com/office/drawing/2014/main" id="{D2C5EAED-8599-4764-A940-A8FC8841FFE6}"/>
              </a:ext>
            </a:extLst>
          </xdr:cNvPr>
          <xdr:cNvCxnSpPr/>
        </xdr:nvCxnSpPr>
        <xdr:spPr>
          <a:xfrm flipH="1">
            <a:off x="5048211" y="163634744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18" name="Straight Connector 2717">
            <a:extLst>
              <a:ext uri="{FF2B5EF4-FFF2-40B4-BE49-F238E27FC236}">
                <a16:creationId xmlns:a16="http://schemas.microsoft.com/office/drawing/2014/main" id="{5105C3CC-6E5B-4A39-BC67-0BDF4957BF87}"/>
              </a:ext>
            </a:extLst>
          </xdr:cNvPr>
          <xdr:cNvCxnSpPr/>
        </xdr:nvCxnSpPr>
        <xdr:spPr>
          <a:xfrm>
            <a:off x="6883399" y="161621788"/>
            <a:ext cx="0" cy="183992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19" name="Straight Connector 2718">
            <a:extLst>
              <a:ext uri="{FF2B5EF4-FFF2-40B4-BE49-F238E27FC236}">
                <a16:creationId xmlns:a16="http://schemas.microsoft.com/office/drawing/2014/main" id="{AA2B0D81-BD83-4D82-9FA9-0AFF6F7E3E75}"/>
              </a:ext>
            </a:extLst>
          </xdr:cNvPr>
          <xdr:cNvCxnSpPr/>
        </xdr:nvCxnSpPr>
        <xdr:spPr>
          <a:xfrm flipH="1">
            <a:off x="6845259" y="163355349"/>
            <a:ext cx="71438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3" name="Straight Connector 2722">
            <a:extLst>
              <a:ext uri="{FF2B5EF4-FFF2-40B4-BE49-F238E27FC236}">
                <a16:creationId xmlns:a16="http://schemas.microsoft.com/office/drawing/2014/main" id="{02CBCBC3-EABF-F13B-27CD-A8B58CCA9A60}"/>
              </a:ext>
            </a:extLst>
          </xdr:cNvPr>
          <xdr:cNvCxnSpPr/>
        </xdr:nvCxnSpPr>
        <xdr:spPr>
          <a:xfrm>
            <a:off x="7646991" y="156125864"/>
            <a:ext cx="84930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5" name="Straight Connector 2724">
            <a:extLst>
              <a:ext uri="{FF2B5EF4-FFF2-40B4-BE49-F238E27FC236}">
                <a16:creationId xmlns:a16="http://schemas.microsoft.com/office/drawing/2014/main" id="{3A4A789B-2CB1-4632-1B4B-D986588D9A37}"/>
              </a:ext>
            </a:extLst>
          </xdr:cNvPr>
          <xdr:cNvCxnSpPr/>
        </xdr:nvCxnSpPr>
        <xdr:spPr>
          <a:xfrm>
            <a:off x="8089901" y="156043310"/>
            <a:ext cx="0" cy="700405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6" name="Straight Connector 2725">
            <a:extLst>
              <a:ext uri="{FF2B5EF4-FFF2-40B4-BE49-F238E27FC236}">
                <a16:creationId xmlns:a16="http://schemas.microsoft.com/office/drawing/2014/main" id="{80203688-06C7-4066-ADE9-92F62C74978C}"/>
              </a:ext>
            </a:extLst>
          </xdr:cNvPr>
          <xdr:cNvCxnSpPr/>
        </xdr:nvCxnSpPr>
        <xdr:spPr>
          <a:xfrm flipH="1">
            <a:off x="8048625" y="156090938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7" name="Straight Connector 2726">
            <a:extLst>
              <a:ext uri="{FF2B5EF4-FFF2-40B4-BE49-F238E27FC236}">
                <a16:creationId xmlns:a16="http://schemas.microsoft.com/office/drawing/2014/main" id="{467334F7-9B3D-40F4-B682-2A239C4C2366}"/>
              </a:ext>
            </a:extLst>
          </xdr:cNvPr>
          <xdr:cNvCxnSpPr/>
        </xdr:nvCxnSpPr>
        <xdr:spPr>
          <a:xfrm>
            <a:off x="8420101" y="156048073"/>
            <a:ext cx="0" cy="333375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8" name="Straight Connector 2727">
            <a:extLst>
              <a:ext uri="{FF2B5EF4-FFF2-40B4-BE49-F238E27FC236}">
                <a16:creationId xmlns:a16="http://schemas.microsoft.com/office/drawing/2014/main" id="{5F792E7A-471C-4FB8-A295-2A9E19170783}"/>
              </a:ext>
            </a:extLst>
          </xdr:cNvPr>
          <xdr:cNvCxnSpPr/>
        </xdr:nvCxnSpPr>
        <xdr:spPr>
          <a:xfrm flipH="1">
            <a:off x="8378825" y="156095701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0" name="Straight Connector 2729">
            <a:extLst>
              <a:ext uri="{FF2B5EF4-FFF2-40B4-BE49-F238E27FC236}">
                <a16:creationId xmlns:a16="http://schemas.microsoft.com/office/drawing/2014/main" id="{7FA88A2E-DDE0-407C-B4D8-0A372098AD58}"/>
              </a:ext>
            </a:extLst>
          </xdr:cNvPr>
          <xdr:cNvCxnSpPr/>
        </xdr:nvCxnSpPr>
        <xdr:spPr>
          <a:xfrm>
            <a:off x="7642225" y="157714950"/>
            <a:ext cx="52388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1" name="Straight Connector 2730">
            <a:extLst>
              <a:ext uri="{FF2B5EF4-FFF2-40B4-BE49-F238E27FC236}">
                <a16:creationId xmlns:a16="http://schemas.microsoft.com/office/drawing/2014/main" id="{B1DDFEDF-87F0-4ED3-A135-3D8BF580B625}"/>
              </a:ext>
            </a:extLst>
          </xdr:cNvPr>
          <xdr:cNvCxnSpPr/>
        </xdr:nvCxnSpPr>
        <xdr:spPr>
          <a:xfrm flipH="1">
            <a:off x="8048631" y="157681612"/>
            <a:ext cx="74613" cy="714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3" name="Straight Connector 2732">
            <a:extLst>
              <a:ext uri="{FF2B5EF4-FFF2-40B4-BE49-F238E27FC236}">
                <a16:creationId xmlns:a16="http://schemas.microsoft.com/office/drawing/2014/main" id="{F181D462-0511-43A1-8623-617F010A25DC}"/>
              </a:ext>
            </a:extLst>
          </xdr:cNvPr>
          <xdr:cNvCxnSpPr/>
        </xdr:nvCxnSpPr>
        <xdr:spPr>
          <a:xfrm>
            <a:off x="7647001" y="159308800"/>
            <a:ext cx="84930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4" name="Straight Connector 2733">
            <a:extLst>
              <a:ext uri="{FF2B5EF4-FFF2-40B4-BE49-F238E27FC236}">
                <a16:creationId xmlns:a16="http://schemas.microsoft.com/office/drawing/2014/main" id="{5B9FB45A-44EB-4AB9-9263-8E92478D5C7E}"/>
              </a:ext>
            </a:extLst>
          </xdr:cNvPr>
          <xdr:cNvCxnSpPr/>
        </xdr:nvCxnSpPr>
        <xdr:spPr>
          <a:xfrm flipH="1">
            <a:off x="8048635" y="159270699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5" name="Straight Connector 2734">
            <a:extLst>
              <a:ext uri="{FF2B5EF4-FFF2-40B4-BE49-F238E27FC236}">
                <a16:creationId xmlns:a16="http://schemas.microsoft.com/office/drawing/2014/main" id="{005723F0-B097-4AEA-9D9C-F87F6850DE97}"/>
              </a:ext>
            </a:extLst>
          </xdr:cNvPr>
          <xdr:cNvCxnSpPr/>
        </xdr:nvCxnSpPr>
        <xdr:spPr>
          <a:xfrm flipH="1">
            <a:off x="8378835" y="159275462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1" name="Straight Connector 2740">
            <a:extLst>
              <a:ext uri="{FF2B5EF4-FFF2-40B4-BE49-F238E27FC236}">
                <a16:creationId xmlns:a16="http://schemas.microsoft.com/office/drawing/2014/main" id="{0C5632A7-792B-0F4D-2A88-A45992D0A5F9}"/>
              </a:ext>
            </a:extLst>
          </xdr:cNvPr>
          <xdr:cNvCxnSpPr/>
        </xdr:nvCxnSpPr>
        <xdr:spPr>
          <a:xfrm>
            <a:off x="5146681" y="162945762"/>
            <a:ext cx="163670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4" name="Straight Connector 2743">
            <a:extLst>
              <a:ext uri="{FF2B5EF4-FFF2-40B4-BE49-F238E27FC236}">
                <a16:creationId xmlns:a16="http://schemas.microsoft.com/office/drawing/2014/main" id="{B9C2467D-7062-34EC-A439-C02CFF42A72E}"/>
              </a:ext>
            </a:extLst>
          </xdr:cNvPr>
          <xdr:cNvCxnSpPr/>
        </xdr:nvCxnSpPr>
        <xdr:spPr>
          <a:xfrm>
            <a:off x="7000883" y="162945762"/>
            <a:ext cx="118426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7" name="Straight Connector 2746">
            <a:extLst>
              <a:ext uri="{FF2B5EF4-FFF2-40B4-BE49-F238E27FC236}">
                <a16:creationId xmlns:a16="http://schemas.microsoft.com/office/drawing/2014/main" id="{7FC41A74-FAF8-4E23-BDA1-18FBBC0EF7C5}"/>
              </a:ext>
            </a:extLst>
          </xdr:cNvPr>
          <xdr:cNvCxnSpPr/>
        </xdr:nvCxnSpPr>
        <xdr:spPr>
          <a:xfrm flipH="1">
            <a:off x="8048624" y="162912425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8" name="Straight Connector 2747">
            <a:extLst>
              <a:ext uri="{FF2B5EF4-FFF2-40B4-BE49-F238E27FC236}">
                <a16:creationId xmlns:a16="http://schemas.microsoft.com/office/drawing/2014/main" id="{89F07DEF-46B0-45C1-978C-9EB64684F102}"/>
              </a:ext>
            </a:extLst>
          </xdr:cNvPr>
          <xdr:cNvCxnSpPr/>
        </xdr:nvCxnSpPr>
        <xdr:spPr>
          <a:xfrm>
            <a:off x="6921500" y="161578924"/>
            <a:ext cx="126365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9" name="Straight Connector 2748">
            <a:extLst>
              <a:ext uri="{FF2B5EF4-FFF2-40B4-BE49-F238E27FC236}">
                <a16:creationId xmlns:a16="http://schemas.microsoft.com/office/drawing/2014/main" id="{980040D3-5F74-49B2-B4EF-CBCB3E7783BC}"/>
              </a:ext>
            </a:extLst>
          </xdr:cNvPr>
          <xdr:cNvCxnSpPr/>
        </xdr:nvCxnSpPr>
        <xdr:spPr>
          <a:xfrm flipH="1">
            <a:off x="8048627" y="161548762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51" name="Straight Connector 2750">
            <a:extLst>
              <a:ext uri="{FF2B5EF4-FFF2-40B4-BE49-F238E27FC236}">
                <a16:creationId xmlns:a16="http://schemas.microsoft.com/office/drawing/2014/main" id="{736312F2-60F5-4C17-92EE-EFA9B3F16372}"/>
              </a:ext>
            </a:extLst>
          </xdr:cNvPr>
          <xdr:cNvCxnSpPr/>
        </xdr:nvCxnSpPr>
        <xdr:spPr>
          <a:xfrm>
            <a:off x="3619501" y="162990213"/>
            <a:ext cx="0" cy="4714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52" name="Straight Connector 2751">
            <a:extLst>
              <a:ext uri="{FF2B5EF4-FFF2-40B4-BE49-F238E27FC236}">
                <a16:creationId xmlns:a16="http://schemas.microsoft.com/office/drawing/2014/main" id="{214AA004-DACF-45BE-AEB3-23990EB340F5}"/>
              </a:ext>
            </a:extLst>
          </xdr:cNvPr>
          <xdr:cNvCxnSpPr/>
        </xdr:nvCxnSpPr>
        <xdr:spPr>
          <a:xfrm flipH="1">
            <a:off x="3581361" y="163355345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56" name="Straight Connector 2755">
            <a:extLst>
              <a:ext uri="{FF2B5EF4-FFF2-40B4-BE49-F238E27FC236}">
                <a16:creationId xmlns:a16="http://schemas.microsoft.com/office/drawing/2014/main" id="{21F703FB-A939-363B-702F-4016F1A981BF}"/>
              </a:ext>
            </a:extLst>
          </xdr:cNvPr>
          <xdr:cNvCxnSpPr/>
        </xdr:nvCxnSpPr>
        <xdr:spPr>
          <a:xfrm>
            <a:off x="7599362" y="159353256"/>
            <a:ext cx="0" cy="215740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59" name="Straight Connector 2758">
            <a:extLst>
              <a:ext uri="{FF2B5EF4-FFF2-40B4-BE49-F238E27FC236}">
                <a16:creationId xmlns:a16="http://schemas.microsoft.com/office/drawing/2014/main" id="{EDD71630-8D6A-5206-B7B3-0A166275FAE0}"/>
              </a:ext>
            </a:extLst>
          </xdr:cNvPr>
          <xdr:cNvCxnSpPr/>
        </xdr:nvCxnSpPr>
        <xdr:spPr>
          <a:xfrm>
            <a:off x="7599363" y="161655132"/>
            <a:ext cx="0" cy="122395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62" name="Straight Connector 2761">
            <a:extLst>
              <a:ext uri="{FF2B5EF4-FFF2-40B4-BE49-F238E27FC236}">
                <a16:creationId xmlns:a16="http://schemas.microsoft.com/office/drawing/2014/main" id="{63B7195C-7C72-6DEB-44DF-B10164FA2664}"/>
              </a:ext>
            </a:extLst>
          </xdr:cNvPr>
          <xdr:cNvCxnSpPr/>
        </xdr:nvCxnSpPr>
        <xdr:spPr>
          <a:xfrm>
            <a:off x="7599364" y="163004500"/>
            <a:ext cx="0" cy="46196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65" name="Straight Connector 2764">
            <a:extLst>
              <a:ext uri="{FF2B5EF4-FFF2-40B4-BE49-F238E27FC236}">
                <a16:creationId xmlns:a16="http://schemas.microsoft.com/office/drawing/2014/main" id="{3C14D8A3-8ED7-4874-B03C-56A62253329A}"/>
              </a:ext>
            </a:extLst>
          </xdr:cNvPr>
          <xdr:cNvCxnSpPr/>
        </xdr:nvCxnSpPr>
        <xdr:spPr>
          <a:xfrm flipH="1">
            <a:off x="7558047" y="163355349"/>
            <a:ext cx="74613" cy="682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67" name="Straight Connector 2766">
            <a:extLst>
              <a:ext uri="{FF2B5EF4-FFF2-40B4-BE49-F238E27FC236}">
                <a16:creationId xmlns:a16="http://schemas.microsoft.com/office/drawing/2014/main" id="{CF17CDDB-B22D-77B6-8C54-C7455BD9BD48}"/>
              </a:ext>
            </a:extLst>
          </xdr:cNvPr>
          <xdr:cNvCxnSpPr/>
        </xdr:nvCxnSpPr>
        <xdr:spPr>
          <a:xfrm flipV="1">
            <a:off x="3894190" y="159571531"/>
            <a:ext cx="1070715" cy="102309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70" name="Straight Connector 2769">
            <a:extLst>
              <a:ext uri="{FF2B5EF4-FFF2-40B4-BE49-F238E27FC236}">
                <a16:creationId xmlns:a16="http://schemas.microsoft.com/office/drawing/2014/main" id="{8EBC4F73-D380-01B9-4118-B0F2CA1A5939}"/>
              </a:ext>
            </a:extLst>
          </xdr:cNvPr>
          <xdr:cNvCxnSpPr/>
        </xdr:nvCxnSpPr>
        <xdr:spPr>
          <a:xfrm>
            <a:off x="4873625" y="159569150"/>
            <a:ext cx="0" cy="1682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71" name="Straight Connector 2770">
            <a:extLst>
              <a:ext uri="{FF2B5EF4-FFF2-40B4-BE49-F238E27FC236}">
                <a16:creationId xmlns:a16="http://schemas.microsoft.com/office/drawing/2014/main" id="{3DC8F3B7-04AE-49A2-BB20-0F9A4B3175EB}"/>
              </a:ext>
            </a:extLst>
          </xdr:cNvPr>
          <xdr:cNvCxnSpPr/>
        </xdr:nvCxnSpPr>
        <xdr:spPr>
          <a:xfrm>
            <a:off x="3981450" y="160426400"/>
            <a:ext cx="0" cy="1651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72" name="Straight Connector 2771">
            <a:extLst>
              <a:ext uri="{FF2B5EF4-FFF2-40B4-BE49-F238E27FC236}">
                <a16:creationId xmlns:a16="http://schemas.microsoft.com/office/drawing/2014/main" id="{52C8356A-A2E5-42B7-94BF-149D59197D77}"/>
              </a:ext>
            </a:extLst>
          </xdr:cNvPr>
          <xdr:cNvCxnSpPr/>
        </xdr:nvCxnSpPr>
        <xdr:spPr>
          <a:xfrm flipV="1">
            <a:off x="4019550" y="157260871"/>
            <a:ext cx="854075" cy="8191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73" name="Straight Connector 2772">
            <a:extLst>
              <a:ext uri="{FF2B5EF4-FFF2-40B4-BE49-F238E27FC236}">
                <a16:creationId xmlns:a16="http://schemas.microsoft.com/office/drawing/2014/main" id="{A8CDDF6D-38C7-4B0B-ABF8-D56114C8897C}"/>
              </a:ext>
            </a:extLst>
          </xdr:cNvPr>
          <xdr:cNvCxnSpPr/>
        </xdr:nvCxnSpPr>
        <xdr:spPr>
          <a:xfrm>
            <a:off x="4814835" y="157232350"/>
            <a:ext cx="0" cy="1651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74" name="Straight Connector 2773">
            <a:extLst>
              <a:ext uri="{FF2B5EF4-FFF2-40B4-BE49-F238E27FC236}">
                <a16:creationId xmlns:a16="http://schemas.microsoft.com/office/drawing/2014/main" id="{BC74B205-EF31-4B3D-BAB9-61247B2EA59F}"/>
              </a:ext>
            </a:extLst>
          </xdr:cNvPr>
          <xdr:cNvCxnSpPr/>
        </xdr:nvCxnSpPr>
        <xdr:spPr>
          <a:xfrm>
            <a:off x="4103635" y="157911800"/>
            <a:ext cx="0" cy="1651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76" name="Straight Connector 2775">
            <a:extLst>
              <a:ext uri="{FF2B5EF4-FFF2-40B4-BE49-F238E27FC236}">
                <a16:creationId xmlns:a16="http://schemas.microsoft.com/office/drawing/2014/main" id="{8BD50E39-797D-AAB7-638C-FFC992D82B1B}"/>
              </a:ext>
            </a:extLst>
          </xdr:cNvPr>
          <xdr:cNvCxnSpPr/>
        </xdr:nvCxnSpPr>
        <xdr:spPr>
          <a:xfrm>
            <a:off x="4737100" y="157248225"/>
            <a:ext cx="452438" cy="4333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788" name="Group 2787">
            <a:extLst>
              <a:ext uri="{FF2B5EF4-FFF2-40B4-BE49-F238E27FC236}">
                <a16:creationId xmlns:a16="http://schemas.microsoft.com/office/drawing/2014/main" id="{5DB85EAC-44D3-445C-9C66-547D1CA09CD3}"/>
              </a:ext>
            </a:extLst>
          </xdr:cNvPr>
          <xdr:cNvGrpSpPr/>
        </xdr:nvGrpSpPr>
        <xdr:grpSpPr>
          <a:xfrm>
            <a:off x="5962650" y="157695900"/>
            <a:ext cx="325438" cy="284162"/>
            <a:chOff x="4819650" y="10625138"/>
            <a:chExt cx="319088" cy="290512"/>
          </a:xfrm>
        </xdr:grpSpPr>
        <xdr:sp macro="" textlink="">
          <xdr:nvSpPr>
            <xdr:cNvPr id="2789" name="Oval 2788">
              <a:extLst>
                <a:ext uri="{FF2B5EF4-FFF2-40B4-BE49-F238E27FC236}">
                  <a16:creationId xmlns:a16="http://schemas.microsoft.com/office/drawing/2014/main" id="{7FB739C9-468B-511D-0B71-925DFC62915C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790" name="Straight Connector 2789">
              <a:extLst>
                <a:ext uri="{FF2B5EF4-FFF2-40B4-BE49-F238E27FC236}">
                  <a16:creationId xmlns:a16="http://schemas.microsoft.com/office/drawing/2014/main" id="{D5C9302B-E40A-BC1A-E8C5-AEDC3B42FC3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91" name="Straight Connector 2790">
              <a:extLst>
                <a:ext uri="{FF2B5EF4-FFF2-40B4-BE49-F238E27FC236}">
                  <a16:creationId xmlns:a16="http://schemas.microsoft.com/office/drawing/2014/main" id="{98F376FB-34FD-3CED-59B5-7C91234A034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792" name="Group 2791">
            <a:extLst>
              <a:ext uri="{FF2B5EF4-FFF2-40B4-BE49-F238E27FC236}">
                <a16:creationId xmlns:a16="http://schemas.microsoft.com/office/drawing/2014/main" id="{967A50F9-B474-4394-8A4A-7B3C4AA0F67F}"/>
              </a:ext>
            </a:extLst>
          </xdr:cNvPr>
          <xdr:cNvGrpSpPr/>
        </xdr:nvGrpSpPr>
        <xdr:grpSpPr>
          <a:xfrm>
            <a:off x="3552825" y="161515425"/>
            <a:ext cx="325438" cy="284162"/>
            <a:chOff x="4819650" y="10625138"/>
            <a:chExt cx="319088" cy="290512"/>
          </a:xfrm>
        </xdr:grpSpPr>
        <xdr:sp macro="" textlink="">
          <xdr:nvSpPr>
            <xdr:cNvPr id="2793" name="Oval 2792">
              <a:extLst>
                <a:ext uri="{FF2B5EF4-FFF2-40B4-BE49-F238E27FC236}">
                  <a16:creationId xmlns:a16="http://schemas.microsoft.com/office/drawing/2014/main" id="{A88AB536-D18B-7FF3-83DF-7CEBC490E8B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794" name="Straight Connector 2793">
              <a:extLst>
                <a:ext uri="{FF2B5EF4-FFF2-40B4-BE49-F238E27FC236}">
                  <a16:creationId xmlns:a16="http://schemas.microsoft.com/office/drawing/2014/main" id="{C9428A3C-6454-40ED-8E80-AF3FCD1E8ED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95" name="Straight Connector 2794">
              <a:extLst>
                <a:ext uri="{FF2B5EF4-FFF2-40B4-BE49-F238E27FC236}">
                  <a16:creationId xmlns:a16="http://schemas.microsoft.com/office/drawing/2014/main" id="{CDC09497-BA54-F0C1-0370-661F6EEF92D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796" name="Group 2795">
            <a:extLst>
              <a:ext uri="{FF2B5EF4-FFF2-40B4-BE49-F238E27FC236}">
                <a16:creationId xmlns:a16="http://schemas.microsoft.com/office/drawing/2014/main" id="{D923BBBF-F845-4F17-9F2F-6F0BC2A0C1BA}"/>
              </a:ext>
            </a:extLst>
          </xdr:cNvPr>
          <xdr:cNvGrpSpPr/>
        </xdr:nvGrpSpPr>
        <xdr:grpSpPr>
          <a:xfrm>
            <a:off x="3311525" y="160137475"/>
            <a:ext cx="325438" cy="284162"/>
            <a:chOff x="4819650" y="10625138"/>
            <a:chExt cx="319088" cy="290512"/>
          </a:xfrm>
        </xdr:grpSpPr>
        <xdr:sp macro="" textlink="">
          <xdr:nvSpPr>
            <xdr:cNvPr id="2797" name="Oval 2796">
              <a:extLst>
                <a:ext uri="{FF2B5EF4-FFF2-40B4-BE49-F238E27FC236}">
                  <a16:creationId xmlns:a16="http://schemas.microsoft.com/office/drawing/2014/main" id="{F3FD59F1-838A-D6BD-5FB8-C03FEC6212E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798" name="Straight Connector 2797">
              <a:extLst>
                <a:ext uri="{FF2B5EF4-FFF2-40B4-BE49-F238E27FC236}">
                  <a16:creationId xmlns:a16="http://schemas.microsoft.com/office/drawing/2014/main" id="{7CA50717-9843-310F-039C-02357F718AB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99" name="Straight Connector 2798">
              <a:extLst>
                <a:ext uri="{FF2B5EF4-FFF2-40B4-BE49-F238E27FC236}">
                  <a16:creationId xmlns:a16="http://schemas.microsoft.com/office/drawing/2014/main" id="{6F0CCFCF-ACF7-76B2-ECC8-A07E1D9B273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00" name="Group 2799">
            <a:extLst>
              <a:ext uri="{FF2B5EF4-FFF2-40B4-BE49-F238E27FC236}">
                <a16:creationId xmlns:a16="http://schemas.microsoft.com/office/drawing/2014/main" id="{2C1382FF-1CD8-4AA5-860D-3FF66FFAB9C1}"/>
              </a:ext>
            </a:extLst>
          </xdr:cNvPr>
          <xdr:cNvGrpSpPr/>
        </xdr:nvGrpSpPr>
        <xdr:grpSpPr>
          <a:xfrm>
            <a:off x="5184775" y="157594300"/>
            <a:ext cx="325438" cy="284162"/>
            <a:chOff x="4819650" y="10625138"/>
            <a:chExt cx="319088" cy="290512"/>
          </a:xfrm>
        </xdr:grpSpPr>
        <xdr:sp macro="" textlink="">
          <xdr:nvSpPr>
            <xdr:cNvPr id="2801" name="Oval 2800">
              <a:extLst>
                <a:ext uri="{FF2B5EF4-FFF2-40B4-BE49-F238E27FC236}">
                  <a16:creationId xmlns:a16="http://schemas.microsoft.com/office/drawing/2014/main" id="{AD781A97-75A2-0FED-5003-A0B0FD84055C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02" name="Straight Connector 2801">
              <a:extLst>
                <a:ext uri="{FF2B5EF4-FFF2-40B4-BE49-F238E27FC236}">
                  <a16:creationId xmlns:a16="http://schemas.microsoft.com/office/drawing/2014/main" id="{2501ABEF-1AC5-01FC-0978-07CA549D1CC1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03" name="Straight Connector 2802">
              <a:extLst>
                <a:ext uri="{FF2B5EF4-FFF2-40B4-BE49-F238E27FC236}">
                  <a16:creationId xmlns:a16="http://schemas.microsoft.com/office/drawing/2014/main" id="{4D3C58ED-5653-B2E8-E51A-E829B742F70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04" name="Group 2803">
            <a:extLst>
              <a:ext uri="{FF2B5EF4-FFF2-40B4-BE49-F238E27FC236}">
                <a16:creationId xmlns:a16="http://schemas.microsoft.com/office/drawing/2014/main" id="{B461BD4E-CD3E-4FE5-8B6A-9002D183354D}"/>
              </a:ext>
            </a:extLst>
          </xdr:cNvPr>
          <xdr:cNvGrpSpPr/>
        </xdr:nvGrpSpPr>
        <xdr:grpSpPr>
          <a:xfrm>
            <a:off x="1825625" y="162985450"/>
            <a:ext cx="325438" cy="284162"/>
            <a:chOff x="4819650" y="10625138"/>
            <a:chExt cx="319088" cy="290512"/>
          </a:xfrm>
        </xdr:grpSpPr>
        <xdr:sp macro="" textlink="">
          <xdr:nvSpPr>
            <xdr:cNvPr id="2805" name="Oval 2804">
              <a:extLst>
                <a:ext uri="{FF2B5EF4-FFF2-40B4-BE49-F238E27FC236}">
                  <a16:creationId xmlns:a16="http://schemas.microsoft.com/office/drawing/2014/main" id="{AD4F3219-4792-D445-9E64-36B93A013E0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06" name="Straight Connector 2805">
              <a:extLst>
                <a:ext uri="{FF2B5EF4-FFF2-40B4-BE49-F238E27FC236}">
                  <a16:creationId xmlns:a16="http://schemas.microsoft.com/office/drawing/2014/main" id="{1BFCD592-896C-8FE4-ED02-EFD3B486DE5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07" name="Straight Connector 2806">
              <a:extLst>
                <a:ext uri="{FF2B5EF4-FFF2-40B4-BE49-F238E27FC236}">
                  <a16:creationId xmlns:a16="http://schemas.microsoft.com/office/drawing/2014/main" id="{D032DFAF-C2B5-D2FC-608B-75ED0903B56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08" name="Group 2807">
            <a:extLst>
              <a:ext uri="{FF2B5EF4-FFF2-40B4-BE49-F238E27FC236}">
                <a16:creationId xmlns:a16="http://schemas.microsoft.com/office/drawing/2014/main" id="{370A56F6-DCAE-41B5-B86D-4A552AB20E4B}"/>
              </a:ext>
            </a:extLst>
          </xdr:cNvPr>
          <xdr:cNvGrpSpPr/>
        </xdr:nvGrpSpPr>
        <xdr:grpSpPr>
          <a:xfrm>
            <a:off x="5057775" y="162985450"/>
            <a:ext cx="325438" cy="284162"/>
            <a:chOff x="4819650" y="10625138"/>
            <a:chExt cx="319088" cy="290512"/>
          </a:xfrm>
        </xdr:grpSpPr>
        <xdr:sp macro="" textlink="">
          <xdr:nvSpPr>
            <xdr:cNvPr id="2809" name="Oval 2808">
              <a:extLst>
                <a:ext uri="{FF2B5EF4-FFF2-40B4-BE49-F238E27FC236}">
                  <a16:creationId xmlns:a16="http://schemas.microsoft.com/office/drawing/2014/main" id="{0967B7D3-AA2F-24A6-211F-03059572CC8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10" name="Straight Connector 2809">
              <a:extLst>
                <a:ext uri="{FF2B5EF4-FFF2-40B4-BE49-F238E27FC236}">
                  <a16:creationId xmlns:a16="http://schemas.microsoft.com/office/drawing/2014/main" id="{C75EAEC8-BC15-5FA5-A3FE-6C3F1573115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11" name="Straight Connector 2810">
              <a:extLst>
                <a:ext uri="{FF2B5EF4-FFF2-40B4-BE49-F238E27FC236}">
                  <a16:creationId xmlns:a16="http://schemas.microsoft.com/office/drawing/2014/main" id="{B3A44F8D-5E4B-1425-EF3D-B20834C1ECD2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12" name="Group 2811">
            <a:extLst>
              <a:ext uri="{FF2B5EF4-FFF2-40B4-BE49-F238E27FC236}">
                <a16:creationId xmlns:a16="http://schemas.microsoft.com/office/drawing/2014/main" id="{4E1E98F7-86D2-47AE-A3AF-7EE5F5EBD40F}"/>
              </a:ext>
            </a:extLst>
          </xdr:cNvPr>
          <xdr:cNvGrpSpPr/>
        </xdr:nvGrpSpPr>
        <xdr:grpSpPr>
          <a:xfrm>
            <a:off x="6788150" y="161728150"/>
            <a:ext cx="325438" cy="284162"/>
            <a:chOff x="4819650" y="10625138"/>
            <a:chExt cx="319088" cy="290512"/>
          </a:xfrm>
        </xdr:grpSpPr>
        <xdr:sp macro="" textlink="">
          <xdr:nvSpPr>
            <xdr:cNvPr id="2813" name="Oval 2812">
              <a:extLst>
                <a:ext uri="{FF2B5EF4-FFF2-40B4-BE49-F238E27FC236}">
                  <a16:creationId xmlns:a16="http://schemas.microsoft.com/office/drawing/2014/main" id="{3A822DE6-79CD-95D4-B9CC-678C6CB6720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14" name="Straight Connector 2813">
              <a:extLst>
                <a:ext uri="{FF2B5EF4-FFF2-40B4-BE49-F238E27FC236}">
                  <a16:creationId xmlns:a16="http://schemas.microsoft.com/office/drawing/2014/main" id="{9E4F8A84-F2B6-4FA8-4EB3-A5B8BA89E0C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15" name="Straight Connector 2814">
              <a:extLst>
                <a:ext uri="{FF2B5EF4-FFF2-40B4-BE49-F238E27FC236}">
                  <a16:creationId xmlns:a16="http://schemas.microsoft.com/office/drawing/2014/main" id="{DE68F206-4332-1022-E8A2-906E9ACCE57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16" name="Group 2815">
            <a:extLst>
              <a:ext uri="{FF2B5EF4-FFF2-40B4-BE49-F238E27FC236}">
                <a16:creationId xmlns:a16="http://schemas.microsoft.com/office/drawing/2014/main" id="{89525DD6-BB05-4192-8759-7046C87A6721}"/>
              </a:ext>
            </a:extLst>
          </xdr:cNvPr>
          <xdr:cNvGrpSpPr/>
        </xdr:nvGrpSpPr>
        <xdr:grpSpPr>
          <a:xfrm>
            <a:off x="5105400" y="161728150"/>
            <a:ext cx="325438" cy="284162"/>
            <a:chOff x="4819650" y="10625138"/>
            <a:chExt cx="319088" cy="290512"/>
          </a:xfrm>
        </xdr:grpSpPr>
        <xdr:sp macro="" textlink="">
          <xdr:nvSpPr>
            <xdr:cNvPr id="2817" name="Oval 2816">
              <a:extLst>
                <a:ext uri="{FF2B5EF4-FFF2-40B4-BE49-F238E27FC236}">
                  <a16:creationId xmlns:a16="http://schemas.microsoft.com/office/drawing/2014/main" id="{BEC5408D-9816-11D5-0161-69F950FF0B7C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18" name="Straight Connector 2817">
              <a:extLst>
                <a:ext uri="{FF2B5EF4-FFF2-40B4-BE49-F238E27FC236}">
                  <a16:creationId xmlns:a16="http://schemas.microsoft.com/office/drawing/2014/main" id="{DB7DC9F4-9B6D-5EFA-7876-EC4AD1E6DFA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19" name="Straight Connector 2818">
              <a:extLst>
                <a:ext uri="{FF2B5EF4-FFF2-40B4-BE49-F238E27FC236}">
                  <a16:creationId xmlns:a16="http://schemas.microsoft.com/office/drawing/2014/main" id="{C6263DF9-7175-6975-CDCF-C98E876CFAD8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20" name="Group 2819">
            <a:extLst>
              <a:ext uri="{FF2B5EF4-FFF2-40B4-BE49-F238E27FC236}">
                <a16:creationId xmlns:a16="http://schemas.microsoft.com/office/drawing/2014/main" id="{29D0FD1D-2BDE-4C91-BFA2-36B3B426442D}"/>
              </a:ext>
            </a:extLst>
          </xdr:cNvPr>
          <xdr:cNvGrpSpPr/>
        </xdr:nvGrpSpPr>
        <xdr:grpSpPr>
          <a:xfrm>
            <a:off x="6902450" y="159458025"/>
            <a:ext cx="325438" cy="284162"/>
            <a:chOff x="4819650" y="10625138"/>
            <a:chExt cx="319088" cy="290512"/>
          </a:xfrm>
        </xdr:grpSpPr>
        <xdr:sp macro="" textlink="">
          <xdr:nvSpPr>
            <xdr:cNvPr id="2821" name="Oval 2820">
              <a:extLst>
                <a:ext uri="{FF2B5EF4-FFF2-40B4-BE49-F238E27FC236}">
                  <a16:creationId xmlns:a16="http://schemas.microsoft.com/office/drawing/2014/main" id="{E8B5AA05-46F3-2A53-5456-EA21BC88869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22" name="Straight Connector 2821">
              <a:extLst>
                <a:ext uri="{FF2B5EF4-FFF2-40B4-BE49-F238E27FC236}">
                  <a16:creationId xmlns:a16="http://schemas.microsoft.com/office/drawing/2014/main" id="{28520E29-138D-716C-3921-8256477CA44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23" name="Straight Connector 2822">
              <a:extLst>
                <a:ext uri="{FF2B5EF4-FFF2-40B4-BE49-F238E27FC236}">
                  <a16:creationId xmlns:a16="http://schemas.microsoft.com/office/drawing/2014/main" id="{8D2902E4-7BDA-AAA6-A08F-CBA19200D2B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24" name="Group 2823">
            <a:extLst>
              <a:ext uri="{FF2B5EF4-FFF2-40B4-BE49-F238E27FC236}">
                <a16:creationId xmlns:a16="http://schemas.microsoft.com/office/drawing/2014/main" id="{161EA4EF-1423-4A57-BBC3-470356F500A2}"/>
              </a:ext>
            </a:extLst>
          </xdr:cNvPr>
          <xdr:cNvGrpSpPr/>
        </xdr:nvGrpSpPr>
        <xdr:grpSpPr>
          <a:xfrm>
            <a:off x="7572375" y="159400875"/>
            <a:ext cx="325438" cy="284162"/>
            <a:chOff x="4819650" y="10625138"/>
            <a:chExt cx="319088" cy="290512"/>
          </a:xfrm>
        </xdr:grpSpPr>
        <xdr:sp macro="" textlink="">
          <xdr:nvSpPr>
            <xdr:cNvPr id="2825" name="Oval 2824">
              <a:extLst>
                <a:ext uri="{FF2B5EF4-FFF2-40B4-BE49-F238E27FC236}">
                  <a16:creationId xmlns:a16="http://schemas.microsoft.com/office/drawing/2014/main" id="{D3670E1D-1317-6D40-55E4-9956CF1B4A9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26" name="Straight Connector 2825">
              <a:extLst>
                <a:ext uri="{FF2B5EF4-FFF2-40B4-BE49-F238E27FC236}">
                  <a16:creationId xmlns:a16="http://schemas.microsoft.com/office/drawing/2014/main" id="{625B8200-8A24-10F9-ED11-AF80AC361934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27" name="Straight Connector 2826">
              <a:extLst>
                <a:ext uri="{FF2B5EF4-FFF2-40B4-BE49-F238E27FC236}">
                  <a16:creationId xmlns:a16="http://schemas.microsoft.com/office/drawing/2014/main" id="{69CCAB13-61D5-E786-D4E0-047CC2D5C47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28" name="Group 2827">
            <a:extLst>
              <a:ext uri="{FF2B5EF4-FFF2-40B4-BE49-F238E27FC236}">
                <a16:creationId xmlns:a16="http://schemas.microsoft.com/office/drawing/2014/main" id="{554B2078-6CCA-4F91-8EA5-0D11BF279225}"/>
              </a:ext>
            </a:extLst>
          </xdr:cNvPr>
          <xdr:cNvGrpSpPr/>
        </xdr:nvGrpSpPr>
        <xdr:grpSpPr>
          <a:xfrm>
            <a:off x="1717675" y="155917900"/>
            <a:ext cx="325438" cy="284162"/>
            <a:chOff x="4819650" y="10625138"/>
            <a:chExt cx="319088" cy="290512"/>
          </a:xfrm>
        </xdr:grpSpPr>
        <xdr:sp macro="" textlink="">
          <xdr:nvSpPr>
            <xdr:cNvPr id="2829" name="Oval 2828">
              <a:extLst>
                <a:ext uri="{FF2B5EF4-FFF2-40B4-BE49-F238E27FC236}">
                  <a16:creationId xmlns:a16="http://schemas.microsoft.com/office/drawing/2014/main" id="{1CE4E672-A86C-8B91-87D4-4647756750C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30" name="Straight Connector 2829">
              <a:extLst>
                <a:ext uri="{FF2B5EF4-FFF2-40B4-BE49-F238E27FC236}">
                  <a16:creationId xmlns:a16="http://schemas.microsoft.com/office/drawing/2014/main" id="{9C357968-5036-78C2-12A3-348467EA861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31" name="Straight Connector 2830">
              <a:extLst>
                <a:ext uri="{FF2B5EF4-FFF2-40B4-BE49-F238E27FC236}">
                  <a16:creationId xmlns:a16="http://schemas.microsoft.com/office/drawing/2014/main" id="{AD106A7F-9C89-BB8D-270C-421226F3B12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32" name="Group 2831">
            <a:extLst>
              <a:ext uri="{FF2B5EF4-FFF2-40B4-BE49-F238E27FC236}">
                <a16:creationId xmlns:a16="http://schemas.microsoft.com/office/drawing/2014/main" id="{E7F06128-7A37-436C-8132-39220A92B890}"/>
              </a:ext>
            </a:extLst>
          </xdr:cNvPr>
          <xdr:cNvGrpSpPr/>
        </xdr:nvGrpSpPr>
        <xdr:grpSpPr>
          <a:xfrm>
            <a:off x="7632700" y="155936950"/>
            <a:ext cx="325438" cy="284162"/>
            <a:chOff x="4819650" y="10625138"/>
            <a:chExt cx="319088" cy="290512"/>
          </a:xfrm>
        </xdr:grpSpPr>
        <xdr:sp macro="" textlink="">
          <xdr:nvSpPr>
            <xdr:cNvPr id="2833" name="Oval 2832">
              <a:extLst>
                <a:ext uri="{FF2B5EF4-FFF2-40B4-BE49-F238E27FC236}">
                  <a16:creationId xmlns:a16="http://schemas.microsoft.com/office/drawing/2014/main" id="{487CCAEB-E3AD-BF35-82A9-1ED0DE140B10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34" name="Straight Connector 2833">
              <a:extLst>
                <a:ext uri="{FF2B5EF4-FFF2-40B4-BE49-F238E27FC236}">
                  <a16:creationId xmlns:a16="http://schemas.microsoft.com/office/drawing/2014/main" id="{30A56FB0-450F-01F7-22EF-BE87727C9EA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35" name="Straight Connector 2834">
              <a:extLst>
                <a:ext uri="{FF2B5EF4-FFF2-40B4-BE49-F238E27FC236}">
                  <a16:creationId xmlns:a16="http://schemas.microsoft.com/office/drawing/2014/main" id="{7B70DA4B-3032-63D4-673B-C6B023D7809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36" name="Group 2835">
            <a:extLst>
              <a:ext uri="{FF2B5EF4-FFF2-40B4-BE49-F238E27FC236}">
                <a16:creationId xmlns:a16="http://schemas.microsoft.com/office/drawing/2014/main" id="{AAE91361-6598-45C2-8530-826A9FDA75AE}"/>
              </a:ext>
            </a:extLst>
          </xdr:cNvPr>
          <xdr:cNvGrpSpPr/>
        </xdr:nvGrpSpPr>
        <xdr:grpSpPr>
          <a:xfrm>
            <a:off x="4505325" y="159242125"/>
            <a:ext cx="325438" cy="284162"/>
            <a:chOff x="4819650" y="10625138"/>
            <a:chExt cx="319088" cy="290512"/>
          </a:xfrm>
        </xdr:grpSpPr>
        <xdr:sp macro="" textlink="">
          <xdr:nvSpPr>
            <xdr:cNvPr id="2837" name="Oval 2836">
              <a:extLst>
                <a:ext uri="{FF2B5EF4-FFF2-40B4-BE49-F238E27FC236}">
                  <a16:creationId xmlns:a16="http://schemas.microsoft.com/office/drawing/2014/main" id="{FB06AC55-0232-0712-C67C-F52B75B4304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38" name="Straight Connector 2837">
              <a:extLst>
                <a:ext uri="{FF2B5EF4-FFF2-40B4-BE49-F238E27FC236}">
                  <a16:creationId xmlns:a16="http://schemas.microsoft.com/office/drawing/2014/main" id="{79B23EAB-17D1-E0C7-C4B2-C7CFE8017F8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39" name="Straight Connector 2838">
              <a:extLst>
                <a:ext uri="{FF2B5EF4-FFF2-40B4-BE49-F238E27FC236}">
                  <a16:creationId xmlns:a16="http://schemas.microsoft.com/office/drawing/2014/main" id="{ECB159C0-E28C-748B-BA05-9EA85B3CB67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40" name="Group 2839">
            <a:extLst>
              <a:ext uri="{FF2B5EF4-FFF2-40B4-BE49-F238E27FC236}">
                <a16:creationId xmlns:a16="http://schemas.microsoft.com/office/drawing/2014/main" id="{BF7710C0-AE5B-4194-923D-9C23B5B27BEB}"/>
              </a:ext>
            </a:extLst>
          </xdr:cNvPr>
          <xdr:cNvGrpSpPr/>
        </xdr:nvGrpSpPr>
        <xdr:grpSpPr>
          <a:xfrm>
            <a:off x="4222750" y="158403925"/>
            <a:ext cx="325438" cy="284162"/>
            <a:chOff x="4819650" y="10625138"/>
            <a:chExt cx="319088" cy="290512"/>
          </a:xfrm>
        </xdr:grpSpPr>
        <xdr:sp macro="" textlink="">
          <xdr:nvSpPr>
            <xdr:cNvPr id="2841" name="Oval 2840">
              <a:extLst>
                <a:ext uri="{FF2B5EF4-FFF2-40B4-BE49-F238E27FC236}">
                  <a16:creationId xmlns:a16="http://schemas.microsoft.com/office/drawing/2014/main" id="{4E6AF7FD-8822-7ADC-7ED9-5A975D280C1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42" name="Straight Connector 2841">
              <a:extLst>
                <a:ext uri="{FF2B5EF4-FFF2-40B4-BE49-F238E27FC236}">
                  <a16:creationId xmlns:a16="http://schemas.microsoft.com/office/drawing/2014/main" id="{A3F42106-BF6B-A897-62BB-B6AA149D041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43" name="Straight Connector 2842">
              <a:extLst>
                <a:ext uri="{FF2B5EF4-FFF2-40B4-BE49-F238E27FC236}">
                  <a16:creationId xmlns:a16="http://schemas.microsoft.com/office/drawing/2014/main" id="{B9D43983-8307-63B7-82A6-B24D79A07751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123825</xdr:colOff>
      <xdr:row>1211</xdr:row>
      <xdr:rowOff>138113</xdr:rowOff>
    </xdr:from>
    <xdr:to>
      <xdr:col>21</xdr:col>
      <xdr:colOff>119063</xdr:colOff>
      <xdr:row>1214</xdr:row>
      <xdr:rowOff>0</xdr:rowOff>
    </xdr:to>
    <xdr:grpSp>
      <xdr:nvGrpSpPr>
        <xdr:cNvPr id="3021" name="Group 3020">
          <a:extLst>
            <a:ext uri="{FF2B5EF4-FFF2-40B4-BE49-F238E27FC236}">
              <a16:creationId xmlns:a16="http://schemas.microsoft.com/office/drawing/2014/main" id="{39FABF2E-225F-474D-BC97-AD72B68D0AE3}"/>
            </a:ext>
          </a:extLst>
        </xdr:cNvPr>
        <xdr:cNvGrpSpPr/>
      </xdr:nvGrpSpPr>
      <xdr:grpSpPr>
        <a:xfrm>
          <a:off x="3200400" y="182103713"/>
          <a:ext cx="319088" cy="290512"/>
          <a:chOff x="4819650" y="10625138"/>
          <a:chExt cx="319088" cy="290512"/>
        </a:xfrm>
      </xdr:grpSpPr>
      <xdr:sp macro="" textlink="">
        <xdr:nvSpPr>
          <xdr:cNvPr id="3022" name="Oval 3021">
            <a:extLst>
              <a:ext uri="{FF2B5EF4-FFF2-40B4-BE49-F238E27FC236}">
                <a16:creationId xmlns:a16="http://schemas.microsoft.com/office/drawing/2014/main" id="{F7BF1733-823D-B5FF-EFA0-137152459532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3023" name="Straight Connector 3022">
            <a:extLst>
              <a:ext uri="{FF2B5EF4-FFF2-40B4-BE49-F238E27FC236}">
                <a16:creationId xmlns:a16="http://schemas.microsoft.com/office/drawing/2014/main" id="{72B7B248-277B-B736-1B0C-C64F7254F5DE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24" name="Straight Connector 3023">
            <a:extLst>
              <a:ext uri="{FF2B5EF4-FFF2-40B4-BE49-F238E27FC236}">
                <a16:creationId xmlns:a16="http://schemas.microsoft.com/office/drawing/2014/main" id="{18899B65-7133-EEC3-16B5-D35434BAE534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1210</xdr:row>
      <xdr:rowOff>76201</xdr:rowOff>
    </xdr:from>
    <xdr:to>
      <xdr:col>7</xdr:col>
      <xdr:colOff>57150</xdr:colOff>
      <xdr:row>1213</xdr:row>
      <xdr:rowOff>71438</xdr:rowOff>
    </xdr:to>
    <xdr:grpSp>
      <xdr:nvGrpSpPr>
        <xdr:cNvPr id="3025" name="Group 3024">
          <a:extLst>
            <a:ext uri="{FF2B5EF4-FFF2-40B4-BE49-F238E27FC236}">
              <a16:creationId xmlns:a16="http://schemas.microsoft.com/office/drawing/2014/main" id="{98D17294-5DDF-4941-A525-F06BA71CE5DE}"/>
            </a:ext>
          </a:extLst>
        </xdr:cNvPr>
        <xdr:cNvGrpSpPr/>
      </xdr:nvGrpSpPr>
      <xdr:grpSpPr>
        <a:xfrm>
          <a:off x="647700" y="181898926"/>
          <a:ext cx="542925" cy="423862"/>
          <a:chOff x="647700" y="9963151"/>
          <a:chExt cx="542925" cy="423862"/>
        </a:xfrm>
      </xdr:grpSpPr>
      <xdr:cxnSp macro="">
        <xdr:nvCxnSpPr>
          <xdr:cNvPr id="3026" name="Straight Connector 3025">
            <a:extLst>
              <a:ext uri="{FF2B5EF4-FFF2-40B4-BE49-F238E27FC236}">
                <a16:creationId xmlns:a16="http://schemas.microsoft.com/office/drawing/2014/main" id="{B7D7519C-1488-8C2C-5153-3C9FEC64C4DC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27" name="Straight Connector 3026">
            <a:extLst>
              <a:ext uri="{FF2B5EF4-FFF2-40B4-BE49-F238E27FC236}">
                <a16:creationId xmlns:a16="http://schemas.microsoft.com/office/drawing/2014/main" id="{3684EEA1-CFA8-6366-403E-1DFE6EC3D94B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28" name="Arc 3027">
            <a:extLst>
              <a:ext uri="{FF2B5EF4-FFF2-40B4-BE49-F238E27FC236}">
                <a16:creationId xmlns:a16="http://schemas.microsoft.com/office/drawing/2014/main" id="{12C74CD7-9693-4AFE-32A0-F1E56C1415F3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3</xdr:col>
      <xdr:colOff>71438</xdr:colOff>
      <xdr:row>1214</xdr:row>
      <xdr:rowOff>61913</xdr:rowOff>
    </xdr:from>
    <xdr:to>
      <xdr:col>53</xdr:col>
      <xdr:colOff>90488</xdr:colOff>
      <xdr:row>1267</xdr:row>
      <xdr:rowOff>85736</xdr:rowOff>
    </xdr:to>
    <xdr:grpSp>
      <xdr:nvGrpSpPr>
        <xdr:cNvPr id="3130" name="Group 3129">
          <a:extLst>
            <a:ext uri="{FF2B5EF4-FFF2-40B4-BE49-F238E27FC236}">
              <a16:creationId xmlns:a16="http://schemas.microsoft.com/office/drawing/2014/main" id="{D08BE745-887C-E118-7677-40E91016CE57}"/>
            </a:ext>
          </a:extLst>
        </xdr:cNvPr>
        <xdr:cNvGrpSpPr/>
      </xdr:nvGrpSpPr>
      <xdr:grpSpPr>
        <a:xfrm>
          <a:off x="557213" y="182456138"/>
          <a:ext cx="8115300" cy="7596198"/>
          <a:chOff x="566738" y="165301613"/>
          <a:chExt cx="8274050" cy="7427923"/>
        </a:xfrm>
      </xdr:grpSpPr>
      <xdr:sp macro="" textlink="">
        <xdr:nvSpPr>
          <xdr:cNvPr id="3093" name="Freeform: Shape 3092">
            <a:extLst>
              <a:ext uri="{FF2B5EF4-FFF2-40B4-BE49-F238E27FC236}">
                <a16:creationId xmlns:a16="http://schemas.microsoft.com/office/drawing/2014/main" id="{421E4F19-3D21-6087-0CE1-B069C50B0E45}"/>
              </a:ext>
            </a:extLst>
          </xdr:cNvPr>
          <xdr:cNvSpPr/>
        </xdr:nvSpPr>
        <xdr:spPr>
          <a:xfrm>
            <a:off x="1424972" y="166086177"/>
            <a:ext cx="6557581" cy="5805209"/>
          </a:xfrm>
          <a:custGeom>
            <a:avLst/>
            <a:gdLst>
              <a:gd name="connsiteX0" fmla="*/ 0 w 6429375"/>
              <a:gd name="connsiteY0" fmla="*/ 0 h 5934075"/>
              <a:gd name="connsiteX1" fmla="*/ 1990725 w 6429375"/>
              <a:gd name="connsiteY1" fmla="*/ 0 h 5934075"/>
              <a:gd name="connsiteX2" fmla="*/ 1990725 w 6429375"/>
              <a:gd name="connsiteY2" fmla="*/ 1476375 h 5934075"/>
              <a:gd name="connsiteX3" fmla="*/ 6429375 w 6429375"/>
              <a:gd name="connsiteY3" fmla="*/ 1476375 h 5934075"/>
              <a:gd name="connsiteX4" fmla="*/ 6429375 w 6429375"/>
              <a:gd name="connsiteY4" fmla="*/ 5934075 h 5934075"/>
              <a:gd name="connsiteX5" fmla="*/ 4953000 w 6429375"/>
              <a:gd name="connsiteY5" fmla="*/ 5934075 h 5934075"/>
              <a:gd name="connsiteX6" fmla="*/ 4953000 w 6429375"/>
              <a:gd name="connsiteY6" fmla="*/ 3952875 h 5934075"/>
              <a:gd name="connsiteX7" fmla="*/ 9525 w 6429375"/>
              <a:gd name="connsiteY7" fmla="*/ 3952875 h 5934075"/>
              <a:gd name="connsiteX8" fmla="*/ 0 w 6429375"/>
              <a:gd name="connsiteY8" fmla="*/ 0 h 59340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429375" h="5934075">
                <a:moveTo>
                  <a:pt x="0" y="0"/>
                </a:moveTo>
                <a:lnTo>
                  <a:pt x="1990725" y="0"/>
                </a:lnTo>
                <a:lnTo>
                  <a:pt x="1990725" y="1476375"/>
                </a:lnTo>
                <a:lnTo>
                  <a:pt x="6429375" y="1476375"/>
                </a:lnTo>
                <a:lnTo>
                  <a:pt x="6429375" y="5934075"/>
                </a:lnTo>
                <a:lnTo>
                  <a:pt x="4953000" y="5934075"/>
                </a:lnTo>
                <a:lnTo>
                  <a:pt x="4953000" y="3952875"/>
                </a:lnTo>
                <a:lnTo>
                  <a:pt x="9525" y="3952875"/>
                </a:lnTo>
                <a:lnTo>
                  <a:pt x="0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2955" name="Picture 2954">
            <a:extLst>
              <a:ext uri="{FF2B5EF4-FFF2-40B4-BE49-F238E27FC236}">
                <a16:creationId xmlns:a16="http://schemas.microsoft.com/office/drawing/2014/main" id="{D2A12BC2-ECA0-64D6-30FC-00F1A211F7A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806" t="48058" r="52869" b="22878"/>
          <a:stretch>
            <a:fillRect/>
          </a:stretch>
        </xdr:blipFill>
        <xdr:spPr bwMode="auto">
          <a:xfrm>
            <a:off x="1260423" y="165909075"/>
            <a:ext cx="6877339" cy="61658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2850" name="Straight Connector 2849">
            <a:extLst>
              <a:ext uri="{FF2B5EF4-FFF2-40B4-BE49-F238E27FC236}">
                <a16:creationId xmlns:a16="http://schemas.microsoft.com/office/drawing/2014/main" id="{E3327F84-8592-C41E-FB91-0CF321E207D9}"/>
              </a:ext>
            </a:extLst>
          </xdr:cNvPr>
          <xdr:cNvCxnSpPr/>
        </xdr:nvCxnSpPr>
        <xdr:spPr>
          <a:xfrm flipV="1">
            <a:off x="1429644" y="165301613"/>
            <a:ext cx="0" cy="7520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53" name="Straight Connector 2852">
            <a:extLst>
              <a:ext uri="{FF2B5EF4-FFF2-40B4-BE49-F238E27FC236}">
                <a16:creationId xmlns:a16="http://schemas.microsoft.com/office/drawing/2014/main" id="{66E2D345-56D8-ACD7-54F1-BE99D7292787}"/>
              </a:ext>
            </a:extLst>
          </xdr:cNvPr>
          <xdr:cNvCxnSpPr/>
        </xdr:nvCxnSpPr>
        <xdr:spPr>
          <a:xfrm>
            <a:off x="1350236" y="165660542"/>
            <a:ext cx="669771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55" name="Straight Connector 2854">
            <a:extLst>
              <a:ext uri="{FF2B5EF4-FFF2-40B4-BE49-F238E27FC236}">
                <a16:creationId xmlns:a16="http://schemas.microsoft.com/office/drawing/2014/main" id="{A45815E8-92E0-E318-A2F2-C4D20DC61A9F}"/>
              </a:ext>
            </a:extLst>
          </xdr:cNvPr>
          <xdr:cNvCxnSpPr/>
        </xdr:nvCxnSpPr>
        <xdr:spPr>
          <a:xfrm>
            <a:off x="3438957" y="165306483"/>
            <a:ext cx="0" cy="72766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58" name="Straight Connector 2857">
            <a:extLst>
              <a:ext uri="{FF2B5EF4-FFF2-40B4-BE49-F238E27FC236}">
                <a16:creationId xmlns:a16="http://schemas.microsoft.com/office/drawing/2014/main" id="{61F5186F-53AB-04F4-49B9-F0B79F9ED38A}"/>
              </a:ext>
            </a:extLst>
          </xdr:cNvPr>
          <xdr:cNvCxnSpPr/>
        </xdr:nvCxnSpPr>
        <xdr:spPr>
          <a:xfrm flipH="1">
            <a:off x="1392275" y="165624827"/>
            <a:ext cx="74738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59" name="Straight Connector 2858">
            <a:extLst>
              <a:ext uri="{FF2B5EF4-FFF2-40B4-BE49-F238E27FC236}">
                <a16:creationId xmlns:a16="http://schemas.microsoft.com/office/drawing/2014/main" id="{3CFFBAAD-B49A-405A-907F-9ED86135245D}"/>
              </a:ext>
            </a:extLst>
          </xdr:cNvPr>
          <xdr:cNvCxnSpPr/>
        </xdr:nvCxnSpPr>
        <xdr:spPr>
          <a:xfrm>
            <a:off x="1350236" y="165381163"/>
            <a:ext cx="670238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60" name="Straight Connector 2859">
            <a:extLst>
              <a:ext uri="{FF2B5EF4-FFF2-40B4-BE49-F238E27FC236}">
                <a16:creationId xmlns:a16="http://schemas.microsoft.com/office/drawing/2014/main" id="{091562B4-2E56-4684-9FD5-8CC535C7FA2B}"/>
              </a:ext>
            </a:extLst>
          </xdr:cNvPr>
          <xdr:cNvCxnSpPr/>
        </xdr:nvCxnSpPr>
        <xdr:spPr>
          <a:xfrm flipH="1">
            <a:off x="1392275" y="165345448"/>
            <a:ext cx="74738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61" name="Straight Connector 2860">
            <a:extLst>
              <a:ext uri="{FF2B5EF4-FFF2-40B4-BE49-F238E27FC236}">
                <a16:creationId xmlns:a16="http://schemas.microsoft.com/office/drawing/2014/main" id="{80B25058-F012-477C-A820-760111E89BAD}"/>
              </a:ext>
            </a:extLst>
          </xdr:cNvPr>
          <xdr:cNvCxnSpPr/>
        </xdr:nvCxnSpPr>
        <xdr:spPr>
          <a:xfrm flipH="1">
            <a:off x="3401587" y="165624828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62" name="Straight Connector 2861">
            <a:extLst>
              <a:ext uri="{FF2B5EF4-FFF2-40B4-BE49-F238E27FC236}">
                <a16:creationId xmlns:a16="http://schemas.microsoft.com/office/drawing/2014/main" id="{C839A05A-B077-4618-8649-ABECA2BB51DF}"/>
              </a:ext>
            </a:extLst>
          </xdr:cNvPr>
          <xdr:cNvCxnSpPr/>
        </xdr:nvCxnSpPr>
        <xdr:spPr>
          <a:xfrm flipH="1">
            <a:off x="3401587" y="165345449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68" name="Straight Connector 2867">
            <a:extLst>
              <a:ext uri="{FF2B5EF4-FFF2-40B4-BE49-F238E27FC236}">
                <a16:creationId xmlns:a16="http://schemas.microsoft.com/office/drawing/2014/main" id="{45580686-84B3-45B4-B2E6-4711B0D8F736}"/>
              </a:ext>
            </a:extLst>
          </xdr:cNvPr>
          <xdr:cNvCxnSpPr/>
        </xdr:nvCxnSpPr>
        <xdr:spPr>
          <a:xfrm>
            <a:off x="7987225" y="165306470"/>
            <a:ext cx="0" cy="218147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69" name="Straight Connector 2868">
            <a:extLst>
              <a:ext uri="{FF2B5EF4-FFF2-40B4-BE49-F238E27FC236}">
                <a16:creationId xmlns:a16="http://schemas.microsoft.com/office/drawing/2014/main" id="{D1E0AC37-7C10-4020-92D9-2C76C52E76F9}"/>
              </a:ext>
            </a:extLst>
          </xdr:cNvPr>
          <xdr:cNvCxnSpPr/>
        </xdr:nvCxnSpPr>
        <xdr:spPr>
          <a:xfrm flipH="1">
            <a:off x="7949855" y="165624814"/>
            <a:ext cx="74738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70" name="Straight Connector 2869">
            <a:extLst>
              <a:ext uri="{FF2B5EF4-FFF2-40B4-BE49-F238E27FC236}">
                <a16:creationId xmlns:a16="http://schemas.microsoft.com/office/drawing/2014/main" id="{1BAFC8AF-A129-49E3-8622-1F54577FF9F9}"/>
              </a:ext>
            </a:extLst>
          </xdr:cNvPr>
          <xdr:cNvCxnSpPr/>
        </xdr:nvCxnSpPr>
        <xdr:spPr>
          <a:xfrm flipH="1">
            <a:off x="7949855" y="165345436"/>
            <a:ext cx="74738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74" name="Straight Connector 2873">
            <a:extLst>
              <a:ext uri="{FF2B5EF4-FFF2-40B4-BE49-F238E27FC236}">
                <a16:creationId xmlns:a16="http://schemas.microsoft.com/office/drawing/2014/main" id="{484BE147-61FE-43CE-85A8-0739C1E2BCCF}"/>
              </a:ext>
            </a:extLst>
          </xdr:cNvPr>
          <xdr:cNvCxnSpPr/>
        </xdr:nvCxnSpPr>
        <xdr:spPr>
          <a:xfrm>
            <a:off x="6727090" y="165585841"/>
            <a:ext cx="0" cy="189723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75" name="Straight Connector 2874">
            <a:extLst>
              <a:ext uri="{FF2B5EF4-FFF2-40B4-BE49-F238E27FC236}">
                <a16:creationId xmlns:a16="http://schemas.microsoft.com/office/drawing/2014/main" id="{DF6419AF-CA2D-4515-832A-061F6D3D7EE6}"/>
              </a:ext>
            </a:extLst>
          </xdr:cNvPr>
          <xdr:cNvCxnSpPr/>
        </xdr:nvCxnSpPr>
        <xdr:spPr>
          <a:xfrm flipH="1">
            <a:off x="6689720" y="165624807"/>
            <a:ext cx="74738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78" name="Straight Connector 2877">
            <a:extLst>
              <a:ext uri="{FF2B5EF4-FFF2-40B4-BE49-F238E27FC236}">
                <a16:creationId xmlns:a16="http://schemas.microsoft.com/office/drawing/2014/main" id="{B1F7C9FC-135B-8DD8-1C40-436A17BD92EB}"/>
              </a:ext>
            </a:extLst>
          </xdr:cNvPr>
          <xdr:cNvCxnSpPr/>
        </xdr:nvCxnSpPr>
        <xdr:spPr>
          <a:xfrm>
            <a:off x="6727089" y="167609705"/>
            <a:ext cx="0" cy="1078564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81" name="Straight Connector 2880">
            <a:extLst>
              <a:ext uri="{FF2B5EF4-FFF2-40B4-BE49-F238E27FC236}">
                <a16:creationId xmlns:a16="http://schemas.microsoft.com/office/drawing/2014/main" id="{5A3F00C5-657C-91DC-AF75-BBEC551FFF65}"/>
              </a:ext>
            </a:extLst>
          </xdr:cNvPr>
          <xdr:cNvCxnSpPr/>
        </xdr:nvCxnSpPr>
        <xdr:spPr>
          <a:xfrm>
            <a:off x="576083" y="166079613"/>
            <a:ext cx="81152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83" name="Straight Connector 2882">
            <a:extLst>
              <a:ext uri="{FF2B5EF4-FFF2-40B4-BE49-F238E27FC236}">
                <a16:creationId xmlns:a16="http://schemas.microsoft.com/office/drawing/2014/main" id="{DCEBAEB6-ADDA-BB71-7053-97C9E14CA20E}"/>
              </a:ext>
            </a:extLst>
          </xdr:cNvPr>
          <xdr:cNvCxnSpPr/>
        </xdr:nvCxnSpPr>
        <xdr:spPr>
          <a:xfrm>
            <a:off x="991993" y="166004931"/>
            <a:ext cx="0" cy="597257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84" name="Straight Connector 2883">
            <a:extLst>
              <a:ext uri="{FF2B5EF4-FFF2-40B4-BE49-F238E27FC236}">
                <a16:creationId xmlns:a16="http://schemas.microsoft.com/office/drawing/2014/main" id="{39BB6DC3-0BC5-4F8F-A171-F8C350070CD0}"/>
              </a:ext>
            </a:extLst>
          </xdr:cNvPr>
          <xdr:cNvCxnSpPr/>
        </xdr:nvCxnSpPr>
        <xdr:spPr>
          <a:xfrm flipH="1">
            <a:off x="948334" y="166043895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85" name="Straight Connector 2884">
            <a:extLst>
              <a:ext uri="{FF2B5EF4-FFF2-40B4-BE49-F238E27FC236}">
                <a16:creationId xmlns:a16="http://schemas.microsoft.com/office/drawing/2014/main" id="{FF4D53A3-54F5-4BCE-9960-402F4D2B0800}"/>
              </a:ext>
            </a:extLst>
          </xdr:cNvPr>
          <xdr:cNvCxnSpPr/>
        </xdr:nvCxnSpPr>
        <xdr:spPr>
          <a:xfrm>
            <a:off x="655488" y="166004931"/>
            <a:ext cx="0" cy="403152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86" name="Straight Connector 2885">
            <a:extLst>
              <a:ext uri="{FF2B5EF4-FFF2-40B4-BE49-F238E27FC236}">
                <a16:creationId xmlns:a16="http://schemas.microsoft.com/office/drawing/2014/main" id="{E02526B0-E8A4-4E19-875C-01FC6C37EEC0}"/>
              </a:ext>
            </a:extLst>
          </xdr:cNvPr>
          <xdr:cNvCxnSpPr/>
        </xdr:nvCxnSpPr>
        <xdr:spPr>
          <a:xfrm flipH="1">
            <a:off x="618119" y="166043895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87" name="Straight Connector 2886">
            <a:extLst>
              <a:ext uri="{FF2B5EF4-FFF2-40B4-BE49-F238E27FC236}">
                <a16:creationId xmlns:a16="http://schemas.microsoft.com/office/drawing/2014/main" id="{21C337B9-B1F3-425D-B4AF-FAA8CFB8CC62}"/>
              </a:ext>
            </a:extLst>
          </xdr:cNvPr>
          <xdr:cNvCxnSpPr/>
        </xdr:nvCxnSpPr>
        <xdr:spPr>
          <a:xfrm>
            <a:off x="906290" y="167055819"/>
            <a:ext cx="46262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88" name="Straight Connector 2887">
            <a:extLst>
              <a:ext uri="{FF2B5EF4-FFF2-40B4-BE49-F238E27FC236}">
                <a16:creationId xmlns:a16="http://schemas.microsoft.com/office/drawing/2014/main" id="{0787D82E-019E-41F8-B8C2-907A96BB86DD}"/>
              </a:ext>
            </a:extLst>
          </xdr:cNvPr>
          <xdr:cNvCxnSpPr/>
        </xdr:nvCxnSpPr>
        <xdr:spPr>
          <a:xfrm flipH="1">
            <a:off x="948326" y="167016854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90" name="Straight Connector 2889">
            <a:extLst>
              <a:ext uri="{FF2B5EF4-FFF2-40B4-BE49-F238E27FC236}">
                <a16:creationId xmlns:a16="http://schemas.microsoft.com/office/drawing/2014/main" id="{597CAE0C-C435-4D0F-A28A-4C13125818C6}"/>
              </a:ext>
            </a:extLst>
          </xdr:cNvPr>
          <xdr:cNvCxnSpPr/>
        </xdr:nvCxnSpPr>
        <xdr:spPr>
          <a:xfrm>
            <a:off x="1501325" y="167055820"/>
            <a:ext cx="86757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92" name="Straight Connector 2891">
            <a:extLst>
              <a:ext uri="{FF2B5EF4-FFF2-40B4-BE49-F238E27FC236}">
                <a16:creationId xmlns:a16="http://schemas.microsoft.com/office/drawing/2014/main" id="{0A5790F4-0D81-4444-AB2C-A7DD462F5BFD}"/>
              </a:ext>
            </a:extLst>
          </xdr:cNvPr>
          <xdr:cNvCxnSpPr/>
        </xdr:nvCxnSpPr>
        <xdr:spPr>
          <a:xfrm>
            <a:off x="906282" y="168504741"/>
            <a:ext cx="46262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93" name="Straight Connector 2892">
            <a:extLst>
              <a:ext uri="{FF2B5EF4-FFF2-40B4-BE49-F238E27FC236}">
                <a16:creationId xmlns:a16="http://schemas.microsoft.com/office/drawing/2014/main" id="{C0260E80-8AC5-4073-9C71-07B5D2CA0A65}"/>
              </a:ext>
            </a:extLst>
          </xdr:cNvPr>
          <xdr:cNvCxnSpPr/>
        </xdr:nvCxnSpPr>
        <xdr:spPr>
          <a:xfrm flipH="1">
            <a:off x="948318" y="168465776"/>
            <a:ext cx="81027" cy="779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94" name="Straight Connector 2893">
            <a:extLst>
              <a:ext uri="{FF2B5EF4-FFF2-40B4-BE49-F238E27FC236}">
                <a16:creationId xmlns:a16="http://schemas.microsoft.com/office/drawing/2014/main" id="{B23719CB-71A2-40D5-89A4-82E7711C763B}"/>
              </a:ext>
            </a:extLst>
          </xdr:cNvPr>
          <xdr:cNvCxnSpPr/>
        </xdr:nvCxnSpPr>
        <xdr:spPr>
          <a:xfrm>
            <a:off x="1501318" y="168504742"/>
            <a:ext cx="86757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96" name="Straight Connector 2895">
            <a:extLst>
              <a:ext uri="{FF2B5EF4-FFF2-40B4-BE49-F238E27FC236}">
                <a16:creationId xmlns:a16="http://schemas.microsoft.com/office/drawing/2014/main" id="{F0C7963C-D12B-4FC0-91F8-F5ED6A850ACA}"/>
              </a:ext>
            </a:extLst>
          </xdr:cNvPr>
          <xdr:cNvCxnSpPr/>
        </xdr:nvCxnSpPr>
        <xdr:spPr>
          <a:xfrm>
            <a:off x="906275" y="168745158"/>
            <a:ext cx="46262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97" name="Straight Connector 2896">
            <a:extLst>
              <a:ext uri="{FF2B5EF4-FFF2-40B4-BE49-F238E27FC236}">
                <a16:creationId xmlns:a16="http://schemas.microsoft.com/office/drawing/2014/main" id="{278E273B-9E0F-4178-845A-3F1CD278FFCE}"/>
              </a:ext>
            </a:extLst>
          </xdr:cNvPr>
          <xdr:cNvCxnSpPr/>
        </xdr:nvCxnSpPr>
        <xdr:spPr>
          <a:xfrm flipH="1">
            <a:off x="948311" y="168712614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98" name="Straight Connector 2897">
            <a:extLst>
              <a:ext uri="{FF2B5EF4-FFF2-40B4-BE49-F238E27FC236}">
                <a16:creationId xmlns:a16="http://schemas.microsoft.com/office/drawing/2014/main" id="{8787CA1E-FA0E-4205-A65A-C00C1FCBEB09}"/>
              </a:ext>
            </a:extLst>
          </xdr:cNvPr>
          <xdr:cNvCxnSpPr/>
        </xdr:nvCxnSpPr>
        <xdr:spPr>
          <a:xfrm>
            <a:off x="1501311" y="168745159"/>
            <a:ext cx="106540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00" name="Straight Connector 2899">
            <a:extLst>
              <a:ext uri="{FF2B5EF4-FFF2-40B4-BE49-F238E27FC236}">
                <a16:creationId xmlns:a16="http://schemas.microsoft.com/office/drawing/2014/main" id="{C2985088-354B-4279-B66C-7F5ED69A929E}"/>
              </a:ext>
            </a:extLst>
          </xdr:cNvPr>
          <xdr:cNvCxnSpPr/>
        </xdr:nvCxnSpPr>
        <xdr:spPr>
          <a:xfrm>
            <a:off x="566738" y="169960085"/>
            <a:ext cx="80215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01" name="Straight Connector 2900">
            <a:extLst>
              <a:ext uri="{FF2B5EF4-FFF2-40B4-BE49-F238E27FC236}">
                <a16:creationId xmlns:a16="http://schemas.microsoft.com/office/drawing/2014/main" id="{48A8E041-F327-406D-BEEC-04DAD3CCA43D}"/>
              </a:ext>
            </a:extLst>
          </xdr:cNvPr>
          <xdr:cNvCxnSpPr/>
        </xdr:nvCxnSpPr>
        <xdr:spPr>
          <a:xfrm flipH="1">
            <a:off x="948302" y="169921120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05" name="Straight Connector 2904">
            <a:extLst>
              <a:ext uri="{FF2B5EF4-FFF2-40B4-BE49-F238E27FC236}">
                <a16:creationId xmlns:a16="http://schemas.microsoft.com/office/drawing/2014/main" id="{85B2070F-5BB4-4BE5-A132-7A9A98107761}"/>
              </a:ext>
            </a:extLst>
          </xdr:cNvPr>
          <xdr:cNvCxnSpPr/>
        </xdr:nvCxnSpPr>
        <xdr:spPr>
          <a:xfrm flipH="1">
            <a:off x="618088" y="169921120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09" name="Straight Connector 2908">
            <a:extLst>
              <a:ext uri="{FF2B5EF4-FFF2-40B4-BE49-F238E27FC236}">
                <a16:creationId xmlns:a16="http://schemas.microsoft.com/office/drawing/2014/main" id="{5334EB25-BEE0-C384-3F7F-16B14C8BE3B4}"/>
              </a:ext>
            </a:extLst>
          </xdr:cNvPr>
          <xdr:cNvCxnSpPr/>
        </xdr:nvCxnSpPr>
        <xdr:spPr>
          <a:xfrm>
            <a:off x="910967" y="171901133"/>
            <a:ext cx="552956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12" name="Straight Connector 2911">
            <a:extLst>
              <a:ext uri="{FF2B5EF4-FFF2-40B4-BE49-F238E27FC236}">
                <a16:creationId xmlns:a16="http://schemas.microsoft.com/office/drawing/2014/main" id="{D56C7FF2-A2C6-4B13-B56F-7706B6AF86B4}"/>
              </a:ext>
            </a:extLst>
          </xdr:cNvPr>
          <xdr:cNvCxnSpPr/>
        </xdr:nvCxnSpPr>
        <xdr:spPr>
          <a:xfrm flipH="1">
            <a:off x="948334" y="171862161"/>
            <a:ext cx="81027" cy="779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14" name="Straight Connector 2913">
            <a:extLst>
              <a:ext uri="{FF2B5EF4-FFF2-40B4-BE49-F238E27FC236}">
                <a16:creationId xmlns:a16="http://schemas.microsoft.com/office/drawing/2014/main" id="{E3659AF3-CDA2-D873-8363-36CC3CD6F1EB}"/>
              </a:ext>
            </a:extLst>
          </xdr:cNvPr>
          <xdr:cNvCxnSpPr/>
        </xdr:nvCxnSpPr>
        <xdr:spPr>
          <a:xfrm>
            <a:off x="3510644" y="166079612"/>
            <a:ext cx="316506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17" name="Straight Connector 2916">
            <a:extLst>
              <a:ext uri="{FF2B5EF4-FFF2-40B4-BE49-F238E27FC236}">
                <a16:creationId xmlns:a16="http://schemas.microsoft.com/office/drawing/2014/main" id="{CC47B9CC-F31D-39FC-42C0-D39B0BBB06C8}"/>
              </a:ext>
            </a:extLst>
          </xdr:cNvPr>
          <xdr:cNvCxnSpPr/>
        </xdr:nvCxnSpPr>
        <xdr:spPr>
          <a:xfrm>
            <a:off x="6803447" y="166079611"/>
            <a:ext cx="111209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19" name="Straight Connector 2918">
            <a:extLst>
              <a:ext uri="{FF2B5EF4-FFF2-40B4-BE49-F238E27FC236}">
                <a16:creationId xmlns:a16="http://schemas.microsoft.com/office/drawing/2014/main" id="{7F89BC04-9C4D-2E90-1E30-5C732A190B79}"/>
              </a:ext>
            </a:extLst>
          </xdr:cNvPr>
          <xdr:cNvCxnSpPr/>
        </xdr:nvCxnSpPr>
        <xdr:spPr>
          <a:xfrm>
            <a:off x="8043278" y="166079612"/>
            <a:ext cx="46262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21" name="Straight Connector 2920">
            <a:extLst>
              <a:ext uri="{FF2B5EF4-FFF2-40B4-BE49-F238E27FC236}">
                <a16:creationId xmlns:a16="http://schemas.microsoft.com/office/drawing/2014/main" id="{5BA358ED-F393-691B-F69E-A00E834439C6}"/>
              </a:ext>
            </a:extLst>
          </xdr:cNvPr>
          <xdr:cNvCxnSpPr/>
        </xdr:nvCxnSpPr>
        <xdr:spPr>
          <a:xfrm>
            <a:off x="8421822" y="166004932"/>
            <a:ext cx="0" cy="59823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24" name="Straight Connector 2923">
            <a:extLst>
              <a:ext uri="{FF2B5EF4-FFF2-40B4-BE49-F238E27FC236}">
                <a16:creationId xmlns:a16="http://schemas.microsoft.com/office/drawing/2014/main" id="{2C1713A0-B31A-6519-1E74-DA52287C81AB}"/>
              </a:ext>
            </a:extLst>
          </xdr:cNvPr>
          <xdr:cNvCxnSpPr/>
        </xdr:nvCxnSpPr>
        <xdr:spPr>
          <a:xfrm>
            <a:off x="8038608" y="167536650"/>
            <a:ext cx="80218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26" name="Straight Connector 2925">
            <a:extLst>
              <a:ext uri="{FF2B5EF4-FFF2-40B4-BE49-F238E27FC236}">
                <a16:creationId xmlns:a16="http://schemas.microsoft.com/office/drawing/2014/main" id="{1D5FDDB3-A639-9B6A-F9C1-435332756D7D}"/>
              </a:ext>
            </a:extLst>
          </xdr:cNvPr>
          <xdr:cNvCxnSpPr/>
        </xdr:nvCxnSpPr>
        <xdr:spPr>
          <a:xfrm>
            <a:off x="8752036" y="167460274"/>
            <a:ext cx="0" cy="451235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27" name="Straight Connector 2926">
            <a:extLst>
              <a:ext uri="{FF2B5EF4-FFF2-40B4-BE49-F238E27FC236}">
                <a16:creationId xmlns:a16="http://schemas.microsoft.com/office/drawing/2014/main" id="{99FAA227-70DF-4D26-ACC5-5A8DD6FAA426}"/>
              </a:ext>
            </a:extLst>
          </xdr:cNvPr>
          <xdr:cNvCxnSpPr/>
        </xdr:nvCxnSpPr>
        <xdr:spPr>
          <a:xfrm flipH="1">
            <a:off x="8378162" y="166043895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28" name="Straight Connector 2927">
            <a:extLst>
              <a:ext uri="{FF2B5EF4-FFF2-40B4-BE49-F238E27FC236}">
                <a16:creationId xmlns:a16="http://schemas.microsoft.com/office/drawing/2014/main" id="{8301C33A-2826-4D6B-98F8-63A14569C5E0}"/>
              </a:ext>
            </a:extLst>
          </xdr:cNvPr>
          <xdr:cNvCxnSpPr/>
        </xdr:nvCxnSpPr>
        <xdr:spPr>
          <a:xfrm flipH="1">
            <a:off x="8378161" y="168712610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29" name="Straight Connector 2928">
            <a:extLst>
              <a:ext uri="{FF2B5EF4-FFF2-40B4-BE49-F238E27FC236}">
                <a16:creationId xmlns:a16="http://schemas.microsoft.com/office/drawing/2014/main" id="{0E192240-C65D-4FFE-8041-0D17C6DF04F3}"/>
              </a:ext>
            </a:extLst>
          </xdr:cNvPr>
          <xdr:cNvCxnSpPr/>
        </xdr:nvCxnSpPr>
        <xdr:spPr>
          <a:xfrm flipH="1">
            <a:off x="8708377" y="167497686"/>
            <a:ext cx="81027" cy="779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30" name="Straight Connector 2929">
            <a:extLst>
              <a:ext uri="{FF2B5EF4-FFF2-40B4-BE49-F238E27FC236}">
                <a16:creationId xmlns:a16="http://schemas.microsoft.com/office/drawing/2014/main" id="{3325BBE1-D044-4C25-A634-9488C7F7FE14}"/>
              </a:ext>
            </a:extLst>
          </xdr:cNvPr>
          <xdr:cNvCxnSpPr/>
        </xdr:nvCxnSpPr>
        <xdr:spPr>
          <a:xfrm flipH="1">
            <a:off x="8378161" y="167497688"/>
            <a:ext cx="81027" cy="779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32" name="Straight Connector 2931">
            <a:extLst>
              <a:ext uri="{FF2B5EF4-FFF2-40B4-BE49-F238E27FC236}">
                <a16:creationId xmlns:a16="http://schemas.microsoft.com/office/drawing/2014/main" id="{39EEF60A-2E54-A4E1-0BFC-A053BBD7CDE1}"/>
              </a:ext>
            </a:extLst>
          </xdr:cNvPr>
          <xdr:cNvCxnSpPr/>
        </xdr:nvCxnSpPr>
        <xdr:spPr>
          <a:xfrm>
            <a:off x="8033936" y="168745152"/>
            <a:ext cx="45329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36" name="Straight Connector 2935">
            <a:extLst>
              <a:ext uri="{FF2B5EF4-FFF2-40B4-BE49-F238E27FC236}">
                <a16:creationId xmlns:a16="http://schemas.microsoft.com/office/drawing/2014/main" id="{EB48C2E6-9941-414C-84C0-682B3F941AC5}"/>
              </a:ext>
            </a:extLst>
          </xdr:cNvPr>
          <xdr:cNvCxnSpPr/>
        </xdr:nvCxnSpPr>
        <xdr:spPr>
          <a:xfrm>
            <a:off x="6822131" y="168745152"/>
            <a:ext cx="110904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38" name="Straight Connector 2937">
            <a:extLst>
              <a:ext uri="{FF2B5EF4-FFF2-40B4-BE49-F238E27FC236}">
                <a16:creationId xmlns:a16="http://schemas.microsoft.com/office/drawing/2014/main" id="{A0895C95-1F14-49FD-97BC-CBD501020224}"/>
              </a:ext>
            </a:extLst>
          </xdr:cNvPr>
          <xdr:cNvCxnSpPr/>
        </xdr:nvCxnSpPr>
        <xdr:spPr>
          <a:xfrm flipH="1">
            <a:off x="8378168" y="169188573"/>
            <a:ext cx="81027" cy="779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39" name="Straight Connector 2938">
            <a:extLst>
              <a:ext uri="{FF2B5EF4-FFF2-40B4-BE49-F238E27FC236}">
                <a16:creationId xmlns:a16="http://schemas.microsoft.com/office/drawing/2014/main" id="{772CFC69-46FC-4A91-8A2A-8DB22B5FA76C}"/>
              </a:ext>
            </a:extLst>
          </xdr:cNvPr>
          <xdr:cNvCxnSpPr/>
        </xdr:nvCxnSpPr>
        <xdr:spPr>
          <a:xfrm>
            <a:off x="8033943" y="169227538"/>
            <a:ext cx="45329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40" name="Straight Connector 2939">
            <a:extLst>
              <a:ext uri="{FF2B5EF4-FFF2-40B4-BE49-F238E27FC236}">
                <a16:creationId xmlns:a16="http://schemas.microsoft.com/office/drawing/2014/main" id="{9EED3E5F-6312-48B4-8853-C89BA2F2FA3C}"/>
              </a:ext>
            </a:extLst>
          </xdr:cNvPr>
          <xdr:cNvCxnSpPr/>
        </xdr:nvCxnSpPr>
        <xdr:spPr>
          <a:xfrm>
            <a:off x="7294097" y="169227538"/>
            <a:ext cx="63708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42" name="Straight Connector 2941">
            <a:extLst>
              <a:ext uri="{FF2B5EF4-FFF2-40B4-BE49-F238E27FC236}">
                <a16:creationId xmlns:a16="http://schemas.microsoft.com/office/drawing/2014/main" id="{8A5BCE6D-E199-4349-97E6-54551D2FD093}"/>
              </a:ext>
            </a:extLst>
          </xdr:cNvPr>
          <xdr:cNvCxnSpPr/>
        </xdr:nvCxnSpPr>
        <xdr:spPr>
          <a:xfrm flipH="1">
            <a:off x="8378183" y="171134501"/>
            <a:ext cx="81027" cy="779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43" name="Straight Connector 2942">
            <a:extLst>
              <a:ext uri="{FF2B5EF4-FFF2-40B4-BE49-F238E27FC236}">
                <a16:creationId xmlns:a16="http://schemas.microsoft.com/office/drawing/2014/main" id="{4F232C3A-4985-4C40-9C01-73B7593FB2F8}"/>
              </a:ext>
            </a:extLst>
          </xdr:cNvPr>
          <xdr:cNvCxnSpPr/>
        </xdr:nvCxnSpPr>
        <xdr:spPr>
          <a:xfrm>
            <a:off x="8033958" y="171173465"/>
            <a:ext cx="45329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44" name="Straight Connector 2943">
            <a:extLst>
              <a:ext uri="{FF2B5EF4-FFF2-40B4-BE49-F238E27FC236}">
                <a16:creationId xmlns:a16="http://schemas.microsoft.com/office/drawing/2014/main" id="{536E427C-1633-4CB5-91DB-0FD1F6C5CB78}"/>
              </a:ext>
            </a:extLst>
          </xdr:cNvPr>
          <xdr:cNvCxnSpPr/>
        </xdr:nvCxnSpPr>
        <xdr:spPr>
          <a:xfrm>
            <a:off x="7294112" y="171173465"/>
            <a:ext cx="637089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47" name="Straight Connector 2946">
            <a:extLst>
              <a:ext uri="{FF2B5EF4-FFF2-40B4-BE49-F238E27FC236}">
                <a16:creationId xmlns:a16="http://schemas.microsoft.com/office/drawing/2014/main" id="{0CE9FF3B-FE51-45D4-A2A7-F66AB5F3E7B9}"/>
              </a:ext>
            </a:extLst>
          </xdr:cNvPr>
          <xdr:cNvCxnSpPr/>
        </xdr:nvCxnSpPr>
        <xdr:spPr>
          <a:xfrm flipH="1">
            <a:off x="8378188" y="171862172"/>
            <a:ext cx="81027" cy="779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48" name="Straight Connector 2947">
            <a:extLst>
              <a:ext uri="{FF2B5EF4-FFF2-40B4-BE49-F238E27FC236}">
                <a16:creationId xmlns:a16="http://schemas.microsoft.com/office/drawing/2014/main" id="{0A571E79-7652-4FBB-83A2-D5790CCF4EAD}"/>
              </a:ext>
            </a:extLst>
          </xdr:cNvPr>
          <xdr:cNvCxnSpPr/>
        </xdr:nvCxnSpPr>
        <xdr:spPr>
          <a:xfrm>
            <a:off x="8033962" y="171901136"/>
            <a:ext cx="78814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54" name="Straight Connector 2953">
            <a:extLst>
              <a:ext uri="{FF2B5EF4-FFF2-40B4-BE49-F238E27FC236}">
                <a16:creationId xmlns:a16="http://schemas.microsoft.com/office/drawing/2014/main" id="{1B16ABE9-4FF9-44FB-8530-2CD07B6AB2AE}"/>
              </a:ext>
            </a:extLst>
          </xdr:cNvPr>
          <xdr:cNvCxnSpPr/>
        </xdr:nvCxnSpPr>
        <xdr:spPr>
          <a:xfrm flipH="1">
            <a:off x="8708403" y="171867042"/>
            <a:ext cx="81027" cy="779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57" name="Straight Connector 2956">
            <a:extLst>
              <a:ext uri="{FF2B5EF4-FFF2-40B4-BE49-F238E27FC236}">
                <a16:creationId xmlns:a16="http://schemas.microsoft.com/office/drawing/2014/main" id="{C468020C-7274-27C4-DF54-FDEEB8965674}"/>
              </a:ext>
            </a:extLst>
          </xdr:cNvPr>
          <xdr:cNvCxnSpPr/>
        </xdr:nvCxnSpPr>
        <xdr:spPr>
          <a:xfrm>
            <a:off x="1424974" y="169997499"/>
            <a:ext cx="0" cy="182083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60" name="Straight Connector 2959">
            <a:extLst>
              <a:ext uri="{FF2B5EF4-FFF2-40B4-BE49-F238E27FC236}">
                <a16:creationId xmlns:a16="http://schemas.microsoft.com/office/drawing/2014/main" id="{165BE409-BCBE-9049-C455-4FE49AB369F9}"/>
              </a:ext>
            </a:extLst>
          </xdr:cNvPr>
          <xdr:cNvCxnSpPr/>
        </xdr:nvCxnSpPr>
        <xdr:spPr>
          <a:xfrm>
            <a:off x="2434301" y="168600597"/>
            <a:ext cx="0" cy="31834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62" name="Straight Connector 2961">
            <a:extLst>
              <a:ext uri="{FF2B5EF4-FFF2-40B4-BE49-F238E27FC236}">
                <a16:creationId xmlns:a16="http://schemas.microsoft.com/office/drawing/2014/main" id="{7D29EAB1-4C19-43CE-8406-7BAA5BBBADA5}"/>
              </a:ext>
            </a:extLst>
          </xdr:cNvPr>
          <xdr:cNvCxnSpPr/>
        </xdr:nvCxnSpPr>
        <xdr:spPr>
          <a:xfrm>
            <a:off x="2434302" y="169078114"/>
            <a:ext cx="0" cy="789429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65" name="Straight Connector 2964">
            <a:extLst>
              <a:ext uri="{FF2B5EF4-FFF2-40B4-BE49-F238E27FC236}">
                <a16:creationId xmlns:a16="http://schemas.microsoft.com/office/drawing/2014/main" id="{0DEBE38F-35B9-5FB8-4EB7-EECB660823AD}"/>
              </a:ext>
            </a:extLst>
          </xdr:cNvPr>
          <xdr:cNvCxnSpPr/>
        </xdr:nvCxnSpPr>
        <xdr:spPr>
          <a:xfrm>
            <a:off x="2434300" y="169997497"/>
            <a:ext cx="0" cy="180939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67" name="Straight Connector 2966">
            <a:extLst>
              <a:ext uri="{FF2B5EF4-FFF2-40B4-BE49-F238E27FC236}">
                <a16:creationId xmlns:a16="http://schemas.microsoft.com/office/drawing/2014/main" id="{A7F07DE6-15AC-4444-A829-96156C3198A2}"/>
              </a:ext>
            </a:extLst>
          </xdr:cNvPr>
          <xdr:cNvCxnSpPr/>
        </xdr:nvCxnSpPr>
        <xdr:spPr>
          <a:xfrm>
            <a:off x="2685108" y="168803599"/>
            <a:ext cx="0" cy="106882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68" name="Straight Connector 2967">
            <a:extLst>
              <a:ext uri="{FF2B5EF4-FFF2-40B4-BE49-F238E27FC236}">
                <a16:creationId xmlns:a16="http://schemas.microsoft.com/office/drawing/2014/main" id="{46A2BD7D-CB06-4E1E-A5D6-16D9393B9826}"/>
              </a:ext>
            </a:extLst>
          </xdr:cNvPr>
          <xdr:cNvCxnSpPr/>
        </xdr:nvCxnSpPr>
        <xdr:spPr>
          <a:xfrm>
            <a:off x="2685106" y="170002373"/>
            <a:ext cx="0" cy="180622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71" name="Straight Connector 2970">
            <a:extLst>
              <a:ext uri="{FF2B5EF4-FFF2-40B4-BE49-F238E27FC236}">
                <a16:creationId xmlns:a16="http://schemas.microsoft.com/office/drawing/2014/main" id="{CE549F6B-FD9E-8096-A115-A94C077BB508}"/>
              </a:ext>
            </a:extLst>
          </xdr:cNvPr>
          <xdr:cNvCxnSpPr/>
        </xdr:nvCxnSpPr>
        <xdr:spPr>
          <a:xfrm>
            <a:off x="1424972" y="171982376"/>
            <a:ext cx="0" cy="45802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72" name="Straight Connector 2971">
            <a:extLst>
              <a:ext uri="{FF2B5EF4-FFF2-40B4-BE49-F238E27FC236}">
                <a16:creationId xmlns:a16="http://schemas.microsoft.com/office/drawing/2014/main" id="{A90C3045-4E04-4FC4-901E-A6D698BAB891}"/>
              </a:ext>
            </a:extLst>
          </xdr:cNvPr>
          <xdr:cNvCxnSpPr/>
        </xdr:nvCxnSpPr>
        <xdr:spPr>
          <a:xfrm>
            <a:off x="2434299" y="172001863"/>
            <a:ext cx="0" cy="43367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73" name="Straight Connector 2972">
            <a:extLst>
              <a:ext uri="{FF2B5EF4-FFF2-40B4-BE49-F238E27FC236}">
                <a16:creationId xmlns:a16="http://schemas.microsoft.com/office/drawing/2014/main" id="{C0E3348A-671D-459E-B4D1-AFAE40EFFB19}"/>
              </a:ext>
            </a:extLst>
          </xdr:cNvPr>
          <xdr:cNvCxnSpPr/>
        </xdr:nvCxnSpPr>
        <xdr:spPr>
          <a:xfrm>
            <a:off x="2685105" y="171996999"/>
            <a:ext cx="0" cy="4385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75" name="Straight Connector 2974">
            <a:extLst>
              <a:ext uri="{FF2B5EF4-FFF2-40B4-BE49-F238E27FC236}">
                <a16:creationId xmlns:a16="http://schemas.microsoft.com/office/drawing/2014/main" id="{70F13730-FB1D-423F-5F48-0DBFB38BA913}"/>
              </a:ext>
            </a:extLst>
          </xdr:cNvPr>
          <xdr:cNvCxnSpPr/>
        </xdr:nvCxnSpPr>
        <xdr:spPr>
          <a:xfrm>
            <a:off x="1354905" y="172365653"/>
            <a:ext cx="670705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76" name="Straight Connector 2975">
            <a:extLst>
              <a:ext uri="{FF2B5EF4-FFF2-40B4-BE49-F238E27FC236}">
                <a16:creationId xmlns:a16="http://schemas.microsoft.com/office/drawing/2014/main" id="{FAC564D6-B4B5-4637-9A55-F6D7EA9E6088}"/>
              </a:ext>
            </a:extLst>
          </xdr:cNvPr>
          <xdr:cNvCxnSpPr/>
        </xdr:nvCxnSpPr>
        <xdr:spPr>
          <a:xfrm flipH="1">
            <a:off x="1387603" y="172329936"/>
            <a:ext cx="74738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78" name="Straight Connector 2977">
            <a:extLst>
              <a:ext uri="{FF2B5EF4-FFF2-40B4-BE49-F238E27FC236}">
                <a16:creationId xmlns:a16="http://schemas.microsoft.com/office/drawing/2014/main" id="{8FB02718-4820-4659-A871-455F548FFEC3}"/>
              </a:ext>
            </a:extLst>
          </xdr:cNvPr>
          <xdr:cNvCxnSpPr/>
        </xdr:nvCxnSpPr>
        <xdr:spPr>
          <a:xfrm>
            <a:off x="6364178" y="172645104"/>
            <a:ext cx="169778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2" name="Straight Connector 2981">
            <a:extLst>
              <a:ext uri="{FF2B5EF4-FFF2-40B4-BE49-F238E27FC236}">
                <a16:creationId xmlns:a16="http://schemas.microsoft.com/office/drawing/2014/main" id="{20AD8DC7-9432-4674-BB41-17DBFE9AA128}"/>
              </a:ext>
            </a:extLst>
          </xdr:cNvPr>
          <xdr:cNvCxnSpPr/>
        </xdr:nvCxnSpPr>
        <xdr:spPr>
          <a:xfrm flipH="1">
            <a:off x="2396932" y="172329936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3" name="Straight Connector 2982">
            <a:extLst>
              <a:ext uri="{FF2B5EF4-FFF2-40B4-BE49-F238E27FC236}">
                <a16:creationId xmlns:a16="http://schemas.microsoft.com/office/drawing/2014/main" id="{4E153078-19CF-49AC-9424-576E261F0F4B}"/>
              </a:ext>
            </a:extLst>
          </xdr:cNvPr>
          <xdr:cNvCxnSpPr/>
        </xdr:nvCxnSpPr>
        <xdr:spPr>
          <a:xfrm flipH="1">
            <a:off x="2643068" y="172329936"/>
            <a:ext cx="74738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4" name="Straight Connector 2983">
            <a:extLst>
              <a:ext uri="{FF2B5EF4-FFF2-40B4-BE49-F238E27FC236}">
                <a16:creationId xmlns:a16="http://schemas.microsoft.com/office/drawing/2014/main" id="{3C8F12CA-CB16-4C6F-9C27-536E13802266}"/>
              </a:ext>
            </a:extLst>
          </xdr:cNvPr>
          <xdr:cNvCxnSpPr/>
        </xdr:nvCxnSpPr>
        <xdr:spPr>
          <a:xfrm>
            <a:off x="6473231" y="171935220"/>
            <a:ext cx="0" cy="7943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5" name="Straight Connector 2984">
            <a:extLst>
              <a:ext uri="{FF2B5EF4-FFF2-40B4-BE49-F238E27FC236}">
                <a16:creationId xmlns:a16="http://schemas.microsoft.com/office/drawing/2014/main" id="{FAC67FC6-4E32-4F20-AB96-0A400808FDB3}"/>
              </a:ext>
            </a:extLst>
          </xdr:cNvPr>
          <xdr:cNvCxnSpPr/>
        </xdr:nvCxnSpPr>
        <xdr:spPr>
          <a:xfrm flipH="1">
            <a:off x="6429573" y="172329942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6" name="Straight Connector 2985">
            <a:extLst>
              <a:ext uri="{FF2B5EF4-FFF2-40B4-BE49-F238E27FC236}">
                <a16:creationId xmlns:a16="http://schemas.microsoft.com/office/drawing/2014/main" id="{442C0C5F-2A89-44AF-8676-61BCCC2FF64E}"/>
              </a:ext>
            </a:extLst>
          </xdr:cNvPr>
          <xdr:cNvCxnSpPr/>
        </xdr:nvCxnSpPr>
        <xdr:spPr>
          <a:xfrm flipH="1">
            <a:off x="6429573" y="172609321"/>
            <a:ext cx="81027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9" name="Straight Connector 2988">
            <a:extLst>
              <a:ext uri="{FF2B5EF4-FFF2-40B4-BE49-F238E27FC236}">
                <a16:creationId xmlns:a16="http://schemas.microsoft.com/office/drawing/2014/main" id="{75731A75-25A4-4F5A-A0A1-557E1748EAD3}"/>
              </a:ext>
            </a:extLst>
          </xdr:cNvPr>
          <xdr:cNvCxnSpPr/>
        </xdr:nvCxnSpPr>
        <xdr:spPr>
          <a:xfrm>
            <a:off x="7982552" y="171935220"/>
            <a:ext cx="0" cy="7943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90" name="Straight Connector 2989">
            <a:extLst>
              <a:ext uri="{FF2B5EF4-FFF2-40B4-BE49-F238E27FC236}">
                <a16:creationId xmlns:a16="http://schemas.microsoft.com/office/drawing/2014/main" id="{F885A10C-DA4F-4706-9BE6-F85CB86278FF}"/>
              </a:ext>
            </a:extLst>
          </xdr:cNvPr>
          <xdr:cNvCxnSpPr/>
        </xdr:nvCxnSpPr>
        <xdr:spPr>
          <a:xfrm flipH="1">
            <a:off x="7945183" y="172329947"/>
            <a:ext cx="74738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91" name="Straight Connector 2990">
            <a:extLst>
              <a:ext uri="{FF2B5EF4-FFF2-40B4-BE49-F238E27FC236}">
                <a16:creationId xmlns:a16="http://schemas.microsoft.com/office/drawing/2014/main" id="{2FA9EF38-7F17-4789-8B46-F5A3E6873718}"/>
              </a:ext>
            </a:extLst>
          </xdr:cNvPr>
          <xdr:cNvCxnSpPr/>
        </xdr:nvCxnSpPr>
        <xdr:spPr>
          <a:xfrm flipH="1">
            <a:off x="7945183" y="172609326"/>
            <a:ext cx="74738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96" name="Straight Connector 2995">
            <a:extLst>
              <a:ext uri="{FF2B5EF4-FFF2-40B4-BE49-F238E27FC236}">
                <a16:creationId xmlns:a16="http://schemas.microsoft.com/office/drawing/2014/main" id="{7DEA246E-7163-4F63-9A16-A6BB4BE128CA}"/>
              </a:ext>
            </a:extLst>
          </xdr:cNvPr>
          <xdr:cNvCxnSpPr/>
        </xdr:nvCxnSpPr>
        <xdr:spPr>
          <a:xfrm>
            <a:off x="7222411" y="171946584"/>
            <a:ext cx="0" cy="50358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97" name="Straight Connector 2996">
            <a:extLst>
              <a:ext uri="{FF2B5EF4-FFF2-40B4-BE49-F238E27FC236}">
                <a16:creationId xmlns:a16="http://schemas.microsoft.com/office/drawing/2014/main" id="{0DCA65ED-B42C-474A-8DDC-8C13A40462FC}"/>
              </a:ext>
            </a:extLst>
          </xdr:cNvPr>
          <xdr:cNvCxnSpPr/>
        </xdr:nvCxnSpPr>
        <xdr:spPr>
          <a:xfrm flipH="1">
            <a:off x="7185042" y="172329954"/>
            <a:ext cx="74738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99" name="Straight Connector 2998">
            <a:extLst>
              <a:ext uri="{FF2B5EF4-FFF2-40B4-BE49-F238E27FC236}">
                <a16:creationId xmlns:a16="http://schemas.microsoft.com/office/drawing/2014/main" id="{E9E9FD45-A928-4292-8A73-2B38D48EED35}"/>
              </a:ext>
            </a:extLst>
          </xdr:cNvPr>
          <xdr:cNvCxnSpPr/>
        </xdr:nvCxnSpPr>
        <xdr:spPr>
          <a:xfrm>
            <a:off x="2434300" y="165585856"/>
            <a:ext cx="0" cy="45803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00" name="Straight Connector 2999">
            <a:extLst>
              <a:ext uri="{FF2B5EF4-FFF2-40B4-BE49-F238E27FC236}">
                <a16:creationId xmlns:a16="http://schemas.microsoft.com/office/drawing/2014/main" id="{7DACB1E0-F238-4C4F-8C37-AB5D6A4D4E4D}"/>
              </a:ext>
            </a:extLst>
          </xdr:cNvPr>
          <xdr:cNvCxnSpPr/>
        </xdr:nvCxnSpPr>
        <xdr:spPr>
          <a:xfrm flipH="1">
            <a:off x="2396930" y="165624823"/>
            <a:ext cx="74738" cy="715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03" name="Straight Connector 3002">
            <a:extLst>
              <a:ext uri="{FF2B5EF4-FFF2-40B4-BE49-F238E27FC236}">
                <a16:creationId xmlns:a16="http://schemas.microsoft.com/office/drawing/2014/main" id="{47D06B11-24B4-61A1-8474-21A5C96A4CBC}"/>
              </a:ext>
            </a:extLst>
          </xdr:cNvPr>
          <xdr:cNvCxnSpPr/>
        </xdr:nvCxnSpPr>
        <xdr:spPr>
          <a:xfrm>
            <a:off x="2634286" y="168188661"/>
            <a:ext cx="371699" cy="35504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06" name="Straight Connector 3005">
            <a:extLst>
              <a:ext uri="{FF2B5EF4-FFF2-40B4-BE49-F238E27FC236}">
                <a16:creationId xmlns:a16="http://schemas.microsoft.com/office/drawing/2014/main" id="{2957AE4A-DFF9-D773-5A74-9067DF3C81C1}"/>
              </a:ext>
            </a:extLst>
          </xdr:cNvPr>
          <xdr:cNvCxnSpPr/>
        </xdr:nvCxnSpPr>
        <xdr:spPr>
          <a:xfrm flipV="1">
            <a:off x="2719648" y="168418622"/>
            <a:ext cx="300343" cy="28719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10" name="Straight Connector 3009">
            <a:extLst>
              <a:ext uri="{FF2B5EF4-FFF2-40B4-BE49-F238E27FC236}">
                <a16:creationId xmlns:a16="http://schemas.microsoft.com/office/drawing/2014/main" id="{743618D6-569A-B4CD-0AB4-E67C5BF4C825}"/>
              </a:ext>
            </a:extLst>
          </xdr:cNvPr>
          <xdr:cNvCxnSpPr/>
        </xdr:nvCxnSpPr>
        <xdr:spPr>
          <a:xfrm>
            <a:off x="2703796" y="168181521"/>
            <a:ext cx="0" cy="1396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11" name="Straight Connector 3010">
            <a:extLst>
              <a:ext uri="{FF2B5EF4-FFF2-40B4-BE49-F238E27FC236}">
                <a16:creationId xmlns:a16="http://schemas.microsoft.com/office/drawing/2014/main" id="{781BCE39-1BD0-496D-97CD-C3AFE946304D}"/>
              </a:ext>
            </a:extLst>
          </xdr:cNvPr>
          <xdr:cNvCxnSpPr/>
        </xdr:nvCxnSpPr>
        <xdr:spPr>
          <a:xfrm>
            <a:off x="2943640" y="168418619"/>
            <a:ext cx="0" cy="1396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14" name="Straight Connector 3013">
            <a:extLst>
              <a:ext uri="{FF2B5EF4-FFF2-40B4-BE49-F238E27FC236}">
                <a16:creationId xmlns:a16="http://schemas.microsoft.com/office/drawing/2014/main" id="{E47E16F3-0F1C-4761-8A48-89FC8D2E0731}"/>
              </a:ext>
            </a:extLst>
          </xdr:cNvPr>
          <xdr:cNvCxnSpPr/>
        </xdr:nvCxnSpPr>
        <xdr:spPr>
          <a:xfrm>
            <a:off x="6359507" y="169006603"/>
            <a:ext cx="606874" cy="57442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15" name="Straight Connector 3014">
            <a:extLst>
              <a:ext uri="{FF2B5EF4-FFF2-40B4-BE49-F238E27FC236}">
                <a16:creationId xmlns:a16="http://schemas.microsoft.com/office/drawing/2014/main" id="{35B8DBFF-A88B-428C-A830-14371902102F}"/>
              </a:ext>
            </a:extLst>
          </xdr:cNvPr>
          <xdr:cNvCxnSpPr/>
        </xdr:nvCxnSpPr>
        <xdr:spPr>
          <a:xfrm flipV="1">
            <a:off x="6369165" y="168772110"/>
            <a:ext cx="332389" cy="3206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19" name="Straight Connector 3018">
            <a:extLst>
              <a:ext uri="{FF2B5EF4-FFF2-40B4-BE49-F238E27FC236}">
                <a16:creationId xmlns:a16="http://schemas.microsoft.com/office/drawing/2014/main" id="{C078BB0A-CE2F-D517-A7F0-4EDB931BA09C}"/>
              </a:ext>
            </a:extLst>
          </xdr:cNvPr>
          <xdr:cNvCxnSpPr/>
        </xdr:nvCxnSpPr>
        <xdr:spPr>
          <a:xfrm>
            <a:off x="6410890" y="168996863"/>
            <a:ext cx="0" cy="1202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20" name="Straight Connector 3019">
            <a:extLst>
              <a:ext uri="{FF2B5EF4-FFF2-40B4-BE49-F238E27FC236}">
                <a16:creationId xmlns:a16="http://schemas.microsoft.com/office/drawing/2014/main" id="{D7BF1889-BE88-468F-9BF6-A01D2DAE4194}"/>
              </a:ext>
            </a:extLst>
          </xdr:cNvPr>
          <xdr:cNvCxnSpPr/>
        </xdr:nvCxnSpPr>
        <xdr:spPr>
          <a:xfrm>
            <a:off x="6906217" y="169472827"/>
            <a:ext cx="0" cy="1202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029" name="Group 3028">
            <a:extLst>
              <a:ext uri="{FF2B5EF4-FFF2-40B4-BE49-F238E27FC236}">
                <a16:creationId xmlns:a16="http://schemas.microsoft.com/office/drawing/2014/main" id="{DC4E0020-C1A9-4707-9D41-E0A001AC788F}"/>
              </a:ext>
            </a:extLst>
          </xdr:cNvPr>
          <xdr:cNvGrpSpPr/>
        </xdr:nvGrpSpPr>
        <xdr:grpSpPr>
          <a:xfrm>
            <a:off x="2378247" y="166982761"/>
            <a:ext cx="325544" cy="284250"/>
            <a:chOff x="4819650" y="10625138"/>
            <a:chExt cx="319088" cy="290512"/>
          </a:xfrm>
        </xdr:grpSpPr>
        <xdr:sp macro="" textlink="">
          <xdr:nvSpPr>
            <xdr:cNvPr id="3030" name="Oval 3029">
              <a:extLst>
                <a:ext uri="{FF2B5EF4-FFF2-40B4-BE49-F238E27FC236}">
                  <a16:creationId xmlns:a16="http://schemas.microsoft.com/office/drawing/2014/main" id="{EDB9F877-8ACA-DCF0-7544-967E44E3D2B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31" name="Straight Connector 3030">
              <a:extLst>
                <a:ext uri="{FF2B5EF4-FFF2-40B4-BE49-F238E27FC236}">
                  <a16:creationId xmlns:a16="http://schemas.microsoft.com/office/drawing/2014/main" id="{48ACBCF8-BA73-0869-6022-F2C8546F76E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32" name="Straight Connector 3031">
              <a:extLst>
                <a:ext uri="{FF2B5EF4-FFF2-40B4-BE49-F238E27FC236}">
                  <a16:creationId xmlns:a16="http://schemas.microsoft.com/office/drawing/2014/main" id="{F1193BE8-2A78-BCB6-1E55-634D7F1CB34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33" name="Group 3032">
            <a:extLst>
              <a:ext uri="{FF2B5EF4-FFF2-40B4-BE49-F238E27FC236}">
                <a16:creationId xmlns:a16="http://schemas.microsoft.com/office/drawing/2014/main" id="{EC70FA9E-8445-4DB7-A27A-BC498844904B}"/>
              </a:ext>
            </a:extLst>
          </xdr:cNvPr>
          <xdr:cNvGrpSpPr/>
        </xdr:nvGrpSpPr>
        <xdr:grpSpPr>
          <a:xfrm>
            <a:off x="7147674" y="169276242"/>
            <a:ext cx="325544" cy="284250"/>
            <a:chOff x="4819650" y="10625138"/>
            <a:chExt cx="319088" cy="290512"/>
          </a:xfrm>
        </xdr:grpSpPr>
        <xdr:sp macro="" textlink="">
          <xdr:nvSpPr>
            <xdr:cNvPr id="3034" name="Oval 3033">
              <a:extLst>
                <a:ext uri="{FF2B5EF4-FFF2-40B4-BE49-F238E27FC236}">
                  <a16:creationId xmlns:a16="http://schemas.microsoft.com/office/drawing/2014/main" id="{23E2A49A-03E1-DDBC-8DEC-AF3DFC90C13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35" name="Straight Connector 3034">
              <a:extLst>
                <a:ext uri="{FF2B5EF4-FFF2-40B4-BE49-F238E27FC236}">
                  <a16:creationId xmlns:a16="http://schemas.microsoft.com/office/drawing/2014/main" id="{91586D77-9E49-077F-0AF9-915CB767079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36" name="Straight Connector 3035">
              <a:extLst>
                <a:ext uri="{FF2B5EF4-FFF2-40B4-BE49-F238E27FC236}">
                  <a16:creationId xmlns:a16="http://schemas.microsoft.com/office/drawing/2014/main" id="{8A9C8245-8196-3192-E097-DEC37234B961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37" name="Group 3036">
            <a:extLst>
              <a:ext uri="{FF2B5EF4-FFF2-40B4-BE49-F238E27FC236}">
                <a16:creationId xmlns:a16="http://schemas.microsoft.com/office/drawing/2014/main" id="{2A379B41-818C-4F2D-97EF-F36BCE6C5AF9}"/>
              </a:ext>
            </a:extLst>
          </xdr:cNvPr>
          <xdr:cNvGrpSpPr/>
        </xdr:nvGrpSpPr>
        <xdr:grpSpPr>
          <a:xfrm>
            <a:off x="6808117" y="171241641"/>
            <a:ext cx="325544" cy="284250"/>
            <a:chOff x="4819650" y="10625138"/>
            <a:chExt cx="319088" cy="290512"/>
          </a:xfrm>
        </xdr:grpSpPr>
        <xdr:sp macro="" textlink="">
          <xdr:nvSpPr>
            <xdr:cNvPr id="3038" name="Oval 3037">
              <a:extLst>
                <a:ext uri="{FF2B5EF4-FFF2-40B4-BE49-F238E27FC236}">
                  <a16:creationId xmlns:a16="http://schemas.microsoft.com/office/drawing/2014/main" id="{06224BA1-D80B-5B0D-9697-F359501C58E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39" name="Straight Connector 3038">
              <a:extLst>
                <a:ext uri="{FF2B5EF4-FFF2-40B4-BE49-F238E27FC236}">
                  <a16:creationId xmlns:a16="http://schemas.microsoft.com/office/drawing/2014/main" id="{638FCFCE-3820-E7CB-920A-E5A28F4E45A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40" name="Straight Connector 3039">
              <a:extLst>
                <a:ext uri="{FF2B5EF4-FFF2-40B4-BE49-F238E27FC236}">
                  <a16:creationId xmlns:a16="http://schemas.microsoft.com/office/drawing/2014/main" id="{3527700D-6CA1-D004-A310-D28F4BBA674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41" name="Group 3040">
            <a:extLst>
              <a:ext uri="{FF2B5EF4-FFF2-40B4-BE49-F238E27FC236}">
                <a16:creationId xmlns:a16="http://schemas.microsoft.com/office/drawing/2014/main" id="{BEA70E63-9B33-4CE0-A999-F06E2AB4059B}"/>
              </a:ext>
            </a:extLst>
          </xdr:cNvPr>
          <xdr:cNvGrpSpPr/>
        </xdr:nvGrpSpPr>
        <xdr:grpSpPr>
          <a:xfrm>
            <a:off x="1113442" y="170036455"/>
            <a:ext cx="325544" cy="284250"/>
            <a:chOff x="4819650" y="10625138"/>
            <a:chExt cx="319088" cy="290512"/>
          </a:xfrm>
        </xdr:grpSpPr>
        <xdr:sp macro="" textlink="">
          <xdr:nvSpPr>
            <xdr:cNvPr id="3042" name="Oval 3041">
              <a:extLst>
                <a:ext uri="{FF2B5EF4-FFF2-40B4-BE49-F238E27FC236}">
                  <a16:creationId xmlns:a16="http://schemas.microsoft.com/office/drawing/2014/main" id="{1C48F738-E76C-BE45-2F54-175FF12BE52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43" name="Straight Connector 3042">
              <a:extLst>
                <a:ext uri="{FF2B5EF4-FFF2-40B4-BE49-F238E27FC236}">
                  <a16:creationId xmlns:a16="http://schemas.microsoft.com/office/drawing/2014/main" id="{0328C486-C481-6FA9-37BB-4325142EE38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44" name="Straight Connector 3043">
              <a:extLst>
                <a:ext uri="{FF2B5EF4-FFF2-40B4-BE49-F238E27FC236}">
                  <a16:creationId xmlns:a16="http://schemas.microsoft.com/office/drawing/2014/main" id="{3DAFC6E5-D766-A878-DAE0-313FA8B8968E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45" name="Group 3044">
            <a:extLst>
              <a:ext uri="{FF2B5EF4-FFF2-40B4-BE49-F238E27FC236}">
                <a16:creationId xmlns:a16="http://schemas.microsoft.com/office/drawing/2014/main" id="{59400734-1D42-4AC1-8852-6EF620703ADB}"/>
              </a:ext>
            </a:extLst>
          </xdr:cNvPr>
          <xdr:cNvGrpSpPr/>
        </xdr:nvGrpSpPr>
        <xdr:grpSpPr>
          <a:xfrm>
            <a:off x="1038704" y="165923687"/>
            <a:ext cx="325544" cy="284250"/>
            <a:chOff x="4819650" y="10625138"/>
            <a:chExt cx="319088" cy="290512"/>
          </a:xfrm>
        </xdr:grpSpPr>
        <xdr:sp macro="" textlink="">
          <xdr:nvSpPr>
            <xdr:cNvPr id="3046" name="Oval 3045">
              <a:extLst>
                <a:ext uri="{FF2B5EF4-FFF2-40B4-BE49-F238E27FC236}">
                  <a16:creationId xmlns:a16="http://schemas.microsoft.com/office/drawing/2014/main" id="{35974D5F-5982-D5B1-B3A6-B2810003B4F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47" name="Straight Connector 3046">
              <a:extLst>
                <a:ext uri="{FF2B5EF4-FFF2-40B4-BE49-F238E27FC236}">
                  <a16:creationId xmlns:a16="http://schemas.microsoft.com/office/drawing/2014/main" id="{D4DA6863-9D19-2BD4-9AFA-46E9835E073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48" name="Straight Connector 3047">
              <a:extLst>
                <a:ext uri="{FF2B5EF4-FFF2-40B4-BE49-F238E27FC236}">
                  <a16:creationId xmlns:a16="http://schemas.microsoft.com/office/drawing/2014/main" id="{7BBB93D2-31A1-D574-FF0D-9AAB99A1DB4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49" name="Group 3048">
            <a:extLst>
              <a:ext uri="{FF2B5EF4-FFF2-40B4-BE49-F238E27FC236}">
                <a16:creationId xmlns:a16="http://schemas.microsoft.com/office/drawing/2014/main" id="{3F208053-4D6C-49D5-B96D-F36ABC346090}"/>
              </a:ext>
            </a:extLst>
          </xdr:cNvPr>
          <xdr:cNvGrpSpPr/>
        </xdr:nvGrpSpPr>
        <xdr:grpSpPr>
          <a:xfrm>
            <a:off x="3515313" y="165845761"/>
            <a:ext cx="325544" cy="284250"/>
            <a:chOff x="4819650" y="10625138"/>
            <a:chExt cx="319088" cy="290512"/>
          </a:xfrm>
        </xdr:grpSpPr>
        <xdr:sp macro="" textlink="">
          <xdr:nvSpPr>
            <xdr:cNvPr id="3050" name="Oval 3049">
              <a:extLst>
                <a:ext uri="{FF2B5EF4-FFF2-40B4-BE49-F238E27FC236}">
                  <a16:creationId xmlns:a16="http://schemas.microsoft.com/office/drawing/2014/main" id="{807B4B8D-4C9D-47C2-C7C9-C5D0D526477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51" name="Straight Connector 3050">
              <a:extLst>
                <a:ext uri="{FF2B5EF4-FFF2-40B4-BE49-F238E27FC236}">
                  <a16:creationId xmlns:a16="http://schemas.microsoft.com/office/drawing/2014/main" id="{1D9437C4-C4A6-B2F2-16E0-36B26F835EF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52" name="Straight Connector 3051">
              <a:extLst>
                <a:ext uri="{FF2B5EF4-FFF2-40B4-BE49-F238E27FC236}">
                  <a16:creationId xmlns:a16="http://schemas.microsoft.com/office/drawing/2014/main" id="{C4599FCA-4D87-3093-4B04-8724FCC1F14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53" name="Group 3052">
            <a:extLst>
              <a:ext uri="{FF2B5EF4-FFF2-40B4-BE49-F238E27FC236}">
                <a16:creationId xmlns:a16="http://schemas.microsoft.com/office/drawing/2014/main" id="{E727E47B-653E-447A-86D8-A3E5DA3B2D7D}"/>
              </a:ext>
            </a:extLst>
          </xdr:cNvPr>
          <xdr:cNvGrpSpPr/>
        </xdr:nvGrpSpPr>
        <xdr:grpSpPr>
          <a:xfrm>
            <a:off x="3515313" y="167141932"/>
            <a:ext cx="325544" cy="284250"/>
            <a:chOff x="4819650" y="10625138"/>
            <a:chExt cx="319088" cy="290512"/>
          </a:xfrm>
        </xdr:grpSpPr>
        <xdr:sp macro="" textlink="">
          <xdr:nvSpPr>
            <xdr:cNvPr id="3054" name="Oval 3053">
              <a:extLst>
                <a:ext uri="{FF2B5EF4-FFF2-40B4-BE49-F238E27FC236}">
                  <a16:creationId xmlns:a16="http://schemas.microsoft.com/office/drawing/2014/main" id="{E51EC65D-DD07-26D1-354E-717F2DEF1EB0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55" name="Straight Connector 3054">
              <a:extLst>
                <a:ext uri="{FF2B5EF4-FFF2-40B4-BE49-F238E27FC236}">
                  <a16:creationId xmlns:a16="http://schemas.microsoft.com/office/drawing/2014/main" id="{E63E560D-D64F-9202-3F49-D8E823D462C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56" name="Straight Connector 3055">
              <a:extLst>
                <a:ext uri="{FF2B5EF4-FFF2-40B4-BE49-F238E27FC236}">
                  <a16:creationId xmlns:a16="http://schemas.microsoft.com/office/drawing/2014/main" id="{FBCE97BB-55BA-9C6D-A6F7-9FFC6475F4D8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57" name="Group 3056">
            <a:extLst>
              <a:ext uri="{FF2B5EF4-FFF2-40B4-BE49-F238E27FC236}">
                <a16:creationId xmlns:a16="http://schemas.microsoft.com/office/drawing/2014/main" id="{1DB0915A-178C-45CB-BF17-DB8EFEF5F728}"/>
              </a:ext>
            </a:extLst>
          </xdr:cNvPr>
          <xdr:cNvGrpSpPr/>
        </xdr:nvGrpSpPr>
        <xdr:grpSpPr>
          <a:xfrm>
            <a:off x="8019922" y="167242659"/>
            <a:ext cx="325544" cy="284250"/>
            <a:chOff x="4819650" y="10625138"/>
            <a:chExt cx="319088" cy="290512"/>
          </a:xfrm>
        </xdr:grpSpPr>
        <xdr:sp macro="" textlink="">
          <xdr:nvSpPr>
            <xdr:cNvPr id="3058" name="Oval 3057">
              <a:extLst>
                <a:ext uri="{FF2B5EF4-FFF2-40B4-BE49-F238E27FC236}">
                  <a16:creationId xmlns:a16="http://schemas.microsoft.com/office/drawing/2014/main" id="{A61632B7-6BC6-1508-72B6-915AD6CC92F8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59" name="Straight Connector 3058">
              <a:extLst>
                <a:ext uri="{FF2B5EF4-FFF2-40B4-BE49-F238E27FC236}">
                  <a16:creationId xmlns:a16="http://schemas.microsoft.com/office/drawing/2014/main" id="{936CD93B-85BA-DF98-B22C-1F1327B6E8A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60" name="Straight Connector 3059">
              <a:extLst>
                <a:ext uri="{FF2B5EF4-FFF2-40B4-BE49-F238E27FC236}">
                  <a16:creationId xmlns:a16="http://schemas.microsoft.com/office/drawing/2014/main" id="{E228EC86-DAFA-34B1-549C-1169275D8F4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61" name="Group 3060">
            <a:extLst>
              <a:ext uri="{FF2B5EF4-FFF2-40B4-BE49-F238E27FC236}">
                <a16:creationId xmlns:a16="http://schemas.microsoft.com/office/drawing/2014/main" id="{B6697E0C-1F30-4345-A6EE-63B0381E9079}"/>
              </a:ext>
            </a:extLst>
          </xdr:cNvPr>
          <xdr:cNvGrpSpPr/>
        </xdr:nvGrpSpPr>
        <xdr:grpSpPr>
          <a:xfrm>
            <a:off x="6066661" y="170166404"/>
            <a:ext cx="325544" cy="284250"/>
            <a:chOff x="4819650" y="10625138"/>
            <a:chExt cx="319088" cy="290512"/>
          </a:xfrm>
        </xdr:grpSpPr>
        <xdr:sp macro="" textlink="">
          <xdr:nvSpPr>
            <xdr:cNvPr id="3062" name="Oval 3061">
              <a:extLst>
                <a:ext uri="{FF2B5EF4-FFF2-40B4-BE49-F238E27FC236}">
                  <a16:creationId xmlns:a16="http://schemas.microsoft.com/office/drawing/2014/main" id="{5916920B-42A1-10FF-EB9A-3FD438350A0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63" name="Straight Connector 3062">
              <a:extLst>
                <a:ext uri="{FF2B5EF4-FFF2-40B4-BE49-F238E27FC236}">
                  <a16:creationId xmlns:a16="http://schemas.microsoft.com/office/drawing/2014/main" id="{F00698A0-F45A-0013-19BE-251BC3B4B68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64" name="Straight Connector 3063">
              <a:extLst>
                <a:ext uri="{FF2B5EF4-FFF2-40B4-BE49-F238E27FC236}">
                  <a16:creationId xmlns:a16="http://schemas.microsoft.com/office/drawing/2014/main" id="{404DFF0B-F8FE-82C4-5943-17D619E0DEC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65" name="Group 3064">
            <a:extLst>
              <a:ext uri="{FF2B5EF4-FFF2-40B4-BE49-F238E27FC236}">
                <a16:creationId xmlns:a16="http://schemas.microsoft.com/office/drawing/2014/main" id="{7649FE51-F7CB-4D89-8EA4-87598C064929}"/>
              </a:ext>
            </a:extLst>
          </xdr:cNvPr>
          <xdr:cNvGrpSpPr/>
        </xdr:nvGrpSpPr>
        <xdr:grpSpPr>
          <a:xfrm>
            <a:off x="6110319" y="171946584"/>
            <a:ext cx="319255" cy="281075"/>
            <a:chOff x="4819650" y="10625138"/>
            <a:chExt cx="319088" cy="290512"/>
          </a:xfrm>
        </xdr:grpSpPr>
        <xdr:sp macro="" textlink="">
          <xdr:nvSpPr>
            <xdr:cNvPr id="3066" name="Oval 3065">
              <a:extLst>
                <a:ext uri="{FF2B5EF4-FFF2-40B4-BE49-F238E27FC236}">
                  <a16:creationId xmlns:a16="http://schemas.microsoft.com/office/drawing/2014/main" id="{03B0102E-B20B-740F-EBBF-2DE8A407AA3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67" name="Straight Connector 3066">
              <a:extLst>
                <a:ext uri="{FF2B5EF4-FFF2-40B4-BE49-F238E27FC236}">
                  <a16:creationId xmlns:a16="http://schemas.microsoft.com/office/drawing/2014/main" id="{EFF40975-DC9F-3006-7E2B-BFEB5469316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68" name="Straight Connector 3067">
              <a:extLst>
                <a:ext uri="{FF2B5EF4-FFF2-40B4-BE49-F238E27FC236}">
                  <a16:creationId xmlns:a16="http://schemas.microsoft.com/office/drawing/2014/main" id="{420B1C19-0536-4619-BBB5-83B84B49AF4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69" name="Group 3068">
            <a:extLst>
              <a:ext uri="{FF2B5EF4-FFF2-40B4-BE49-F238E27FC236}">
                <a16:creationId xmlns:a16="http://schemas.microsoft.com/office/drawing/2014/main" id="{C37700E4-A2F2-49EE-8C5C-333D9B223EE7}"/>
              </a:ext>
            </a:extLst>
          </xdr:cNvPr>
          <xdr:cNvGrpSpPr/>
        </xdr:nvGrpSpPr>
        <xdr:grpSpPr>
          <a:xfrm>
            <a:off x="7973211" y="171992113"/>
            <a:ext cx="325544" cy="284250"/>
            <a:chOff x="4819650" y="10625138"/>
            <a:chExt cx="319088" cy="290512"/>
          </a:xfrm>
        </xdr:grpSpPr>
        <xdr:sp macro="" textlink="">
          <xdr:nvSpPr>
            <xdr:cNvPr id="3070" name="Oval 3069">
              <a:extLst>
                <a:ext uri="{FF2B5EF4-FFF2-40B4-BE49-F238E27FC236}">
                  <a16:creationId xmlns:a16="http://schemas.microsoft.com/office/drawing/2014/main" id="{85F8F27E-441D-5A05-B7C5-C5CEF5143D10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71" name="Straight Connector 3070">
              <a:extLst>
                <a:ext uri="{FF2B5EF4-FFF2-40B4-BE49-F238E27FC236}">
                  <a16:creationId xmlns:a16="http://schemas.microsoft.com/office/drawing/2014/main" id="{9B6A2589-17FF-81D1-0B13-AD8B147AD0B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72" name="Straight Connector 3071">
              <a:extLst>
                <a:ext uri="{FF2B5EF4-FFF2-40B4-BE49-F238E27FC236}">
                  <a16:creationId xmlns:a16="http://schemas.microsoft.com/office/drawing/2014/main" id="{A3ABA417-8FCB-DF3C-4C33-42D3DBDEE23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85" name="Group 3084">
            <a:extLst>
              <a:ext uri="{FF2B5EF4-FFF2-40B4-BE49-F238E27FC236}">
                <a16:creationId xmlns:a16="http://schemas.microsoft.com/office/drawing/2014/main" id="{A4656A0F-EBA8-43EF-83DA-E2CA0B756E62}"/>
              </a:ext>
            </a:extLst>
          </xdr:cNvPr>
          <xdr:cNvGrpSpPr/>
        </xdr:nvGrpSpPr>
        <xdr:grpSpPr>
          <a:xfrm>
            <a:off x="2524670" y="168788988"/>
            <a:ext cx="325544" cy="284250"/>
            <a:chOff x="4819650" y="10625138"/>
            <a:chExt cx="319088" cy="290512"/>
          </a:xfrm>
        </xdr:grpSpPr>
        <xdr:sp macro="" textlink="">
          <xdr:nvSpPr>
            <xdr:cNvPr id="3086" name="Oval 3085">
              <a:extLst>
                <a:ext uri="{FF2B5EF4-FFF2-40B4-BE49-F238E27FC236}">
                  <a16:creationId xmlns:a16="http://schemas.microsoft.com/office/drawing/2014/main" id="{D678C9C8-2B55-4A1B-3042-3920C6A31A1C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87" name="Straight Connector 3086">
              <a:extLst>
                <a:ext uri="{FF2B5EF4-FFF2-40B4-BE49-F238E27FC236}">
                  <a16:creationId xmlns:a16="http://schemas.microsoft.com/office/drawing/2014/main" id="{5E323654-7C4C-0795-9419-041E42B9419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88" name="Straight Connector 3087">
              <a:extLst>
                <a:ext uri="{FF2B5EF4-FFF2-40B4-BE49-F238E27FC236}">
                  <a16:creationId xmlns:a16="http://schemas.microsoft.com/office/drawing/2014/main" id="{17CC9EF2-6DC8-B296-D251-E179A111C66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89" name="Group 3088">
            <a:extLst>
              <a:ext uri="{FF2B5EF4-FFF2-40B4-BE49-F238E27FC236}">
                <a16:creationId xmlns:a16="http://schemas.microsoft.com/office/drawing/2014/main" id="{7E72CD82-6E8C-4FDC-A753-E6EBF419F6C0}"/>
              </a:ext>
            </a:extLst>
          </xdr:cNvPr>
          <xdr:cNvGrpSpPr/>
        </xdr:nvGrpSpPr>
        <xdr:grpSpPr>
          <a:xfrm>
            <a:off x="6717748" y="168568053"/>
            <a:ext cx="325544" cy="284250"/>
            <a:chOff x="4819650" y="10625138"/>
            <a:chExt cx="319088" cy="290512"/>
          </a:xfrm>
        </xdr:grpSpPr>
        <xdr:sp macro="" textlink="">
          <xdr:nvSpPr>
            <xdr:cNvPr id="3090" name="Oval 3089">
              <a:extLst>
                <a:ext uri="{FF2B5EF4-FFF2-40B4-BE49-F238E27FC236}">
                  <a16:creationId xmlns:a16="http://schemas.microsoft.com/office/drawing/2014/main" id="{923E8677-9761-9E80-0766-36A24E6FAE2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91" name="Straight Connector 3090">
              <a:extLst>
                <a:ext uri="{FF2B5EF4-FFF2-40B4-BE49-F238E27FC236}">
                  <a16:creationId xmlns:a16="http://schemas.microsoft.com/office/drawing/2014/main" id="{9B9B4071-8A66-BBCE-1F69-C2BED7E99C54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92" name="Straight Connector 3091">
              <a:extLst>
                <a:ext uri="{FF2B5EF4-FFF2-40B4-BE49-F238E27FC236}">
                  <a16:creationId xmlns:a16="http://schemas.microsoft.com/office/drawing/2014/main" id="{ADF79866-732D-8760-5D93-F7A2604A2BC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123825</xdr:colOff>
      <xdr:row>1272</xdr:row>
      <xdr:rowOff>138113</xdr:rowOff>
    </xdr:from>
    <xdr:to>
      <xdr:col>21</xdr:col>
      <xdr:colOff>119063</xdr:colOff>
      <xdr:row>1275</xdr:row>
      <xdr:rowOff>0</xdr:rowOff>
    </xdr:to>
    <xdr:grpSp>
      <xdr:nvGrpSpPr>
        <xdr:cNvPr id="2088" name="Group 2087">
          <a:extLst>
            <a:ext uri="{FF2B5EF4-FFF2-40B4-BE49-F238E27FC236}">
              <a16:creationId xmlns:a16="http://schemas.microsoft.com/office/drawing/2014/main" id="{36FA5E4F-509D-426E-B75A-5B8E17443617}"/>
            </a:ext>
          </a:extLst>
        </xdr:cNvPr>
        <xdr:cNvGrpSpPr/>
      </xdr:nvGrpSpPr>
      <xdr:grpSpPr>
        <a:xfrm>
          <a:off x="3200400" y="191266763"/>
          <a:ext cx="319088" cy="290512"/>
          <a:chOff x="4819650" y="10625138"/>
          <a:chExt cx="319088" cy="290512"/>
        </a:xfrm>
      </xdr:grpSpPr>
      <xdr:sp macro="" textlink="">
        <xdr:nvSpPr>
          <xdr:cNvPr id="2097" name="Oval 2096">
            <a:extLst>
              <a:ext uri="{FF2B5EF4-FFF2-40B4-BE49-F238E27FC236}">
                <a16:creationId xmlns:a16="http://schemas.microsoft.com/office/drawing/2014/main" id="{88A9EDD3-5238-2D32-E6C7-71451A7F96E0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2191" name="Straight Connector 2190">
            <a:extLst>
              <a:ext uri="{FF2B5EF4-FFF2-40B4-BE49-F238E27FC236}">
                <a16:creationId xmlns:a16="http://schemas.microsoft.com/office/drawing/2014/main" id="{97FE0EF0-905D-54B0-562E-4BADB6DB0FF7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15" name="Straight Connector 2214">
            <a:extLst>
              <a:ext uri="{FF2B5EF4-FFF2-40B4-BE49-F238E27FC236}">
                <a16:creationId xmlns:a16="http://schemas.microsoft.com/office/drawing/2014/main" id="{03778DE8-DC68-D745-18EC-0E640CC04E92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1271</xdr:row>
      <xdr:rowOff>76201</xdr:rowOff>
    </xdr:from>
    <xdr:to>
      <xdr:col>7</xdr:col>
      <xdr:colOff>57150</xdr:colOff>
      <xdr:row>1274</xdr:row>
      <xdr:rowOff>71438</xdr:rowOff>
    </xdr:to>
    <xdr:grpSp>
      <xdr:nvGrpSpPr>
        <xdr:cNvPr id="2281" name="Group 2280">
          <a:extLst>
            <a:ext uri="{FF2B5EF4-FFF2-40B4-BE49-F238E27FC236}">
              <a16:creationId xmlns:a16="http://schemas.microsoft.com/office/drawing/2014/main" id="{C57DB608-1743-443D-A537-013B1CC2D4B1}"/>
            </a:ext>
          </a:extLst>
        </xdr:cNvPr>
        <xdr:cNvGrpSpPr/>
      </xdr:nvGrpSpPr>
      <xdr:grpSpPr>
        <a:xfrm>
          <a:off x="647700" y="191061976"/>
          <a:ext cx="542925" cy="423862"/>
          <a:chOff x="647700" y="9963151"/>
          <a:chExt cx="542925" cy="423862"/>
        </a:xfrm>
      </xdr:grpSpPr>
      <xdr:cxnSp macro="">
        <xdr:nvCxnSpPr>
          <xdr:cNvPr id="2287" name="Straight Connector 2286">
            <a:extLst>
              <a:ext uri="{FF2B5EF4-FFF2-40B4-BE49-F238E27FC236}">
                <a16:creationId xmlns:a16="http://schemas.microsoft.com/office/drawing/2014/main" id="{45908E44-E28B-836E-0CF4-0B0B5E44A3DA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2" name="Straight Connector 2291">
            <a:extLst>
              <a:ext uri="{FF2B5EF4-FFF2-40B4-BE49-F238E27FC236}">
                <a16:creationId xmlns:a16="http://schemas.microsoft.com/office/drawing/2014/main" id="{0E5C1646-6C95-9301-5D6A-6395EC227040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00" name="Arc 2299">
            <a:extLst>
              <a:ext uri="{FF2B5EF4-FFF2-40B4-BE49-F238E27FC236}">
                <a16:creationId xmlns:a16="http://schemas.microsoft.com/office/drawing/2014/main" id="{FE607F76-8C1A-0E4F-1F67-DC4E306AF6BE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6</xdr:col>
      <xdr:colOff>76200</xdr:colOff>
      <xdr:row>1275</xdr:row>
      <xdr:rowOff>66675</xdr:rowOff>
    </xdr:from>
    <xdr:to>
      <xdr:col>54</xdr:col>
      <xdr:colOff>95250</xdr:colOff>
      <xdr:row>1333</xdr:row>
      <xdr:rowOff>95250</xdr:rowOff>
    </xdr:to>
    <xdr:grpSp>
      <xdr:nvGrpSpPr>
        <xdr:cNvPr id="3573" name="Group 3572">
          <a:extLst>
            <a:ext uri="{FF2B5EF4-FFF2-40B4-BE49-F238E27FC236}">
              <a16:creationId xmlns:a16="http://schemas.microsoft.com/office/drawing/2014/main" id="{1CCED241-7F0D-641A-16D6-82CE93937C1D}"/>
            </a:ext>
          </a:extLst>
        </xdr:cNvPr>
        <xdr:cNvGrpSpPr/>
      </xdr:nvGrpSpPr>
      <xdr:grpSpPr>
        <a:xfrm>
          <a:off x="1047750" y="191623950"/>
          <a:ext cx="7791450" cy="8315325"/>
          <a:chOff x="1066800" y="187772675"/>
          <a:chExt cx="7943850" cy="8131175"/>
        </a:xfrm>
      </xdr:grpSpPr>
      <xdr:sp macro="" textlink="">
        <xdr:nvSpPr>
          <xdr:cNvPr id="3128" name="Freeform: Shape 3127">
            <a:extLst>
              <a:ext uri="{FF2B5EF4-FFF2-40B4-BE49-F238E27FC236}">
                <a16:creationId xmlns:a16="http://schemas.microsoft.com/office/drawing/2014/main" id="{24B8B33C-996C-330C-223F-E9F8E6756B63}"/>
              </a:ext>
            </a:extLst>
          </xdr:cNvPr>
          <xdr:cNvSpPr/>
        </xdr:nvSpPr>
        <xdr:spPr>
          <a:xfrm>
            <a:off x="2030001" y="188610740"/>
            <a:ext cx="6072606" cy="6474968"/>
          </a:xfrm>
          <a:custGeom>
            <a:avLst/>
            <a:gdLst>
              <a:gd name="connsiteX0" fmla="*/ 9525 w 5953125"/>
              <a:gd name="connsiteY0" fmla="*/ 0 h 6619875"/>
              <a:gd name="connsiteX1" fmla="*/ 3962400 w 5953125"/>
              <a:gd name="connsiteY1" fmla="*/ 0 h 6619875"/>
              <a:gd name="connsiteX2" fmla="*/ 3962400 w 5953125"/>
              <a:gd name="connsiteY2" fmla="*/ 2647950 h 6619875"/>
              <a:gd name="connsiteX3" fmla="*/ 5953125 w 5953125"/>
              <a:gd name="connsiteY3" fmla="*/ 2647950 h 6619875"/>
              <a:gd name="connsiteX4" fmla="*/ 5953125 w 5953125"/>
              <a:gd name="connsiteY4" fmla="*/ 5619750 h 6619875"/>
              <a:gd name="connsiteX5" fmla="*/ 2647950 w 5953125"/>
              <a:gd name="connsiteY5" fmla="*/ 5619750 h 6619875"/>
              <a:gd name="connsiteX6" fmla="*/ 2647950 w 5953125"/>
              <a:gd name="connsiteY6" fmla="*/ 6619875 h 6619875"/>
              <a:gd name="connsiteX7" fmla="*/ 333375 w 5953125"/>
              <a:gd name="connsiteY7" fmla="*/ 6619875 h 6619875"/>
              <a:gd name="connsiteX8" fmla="*/ 333375 w 5953125"/>
              <a:gd name="connsiteY8" fmla="*/ 3314700 h 6619875"/>
              <a:gd name="connsiteX9" fmla="*/ 0 w 5953125"/>
              <a:gd name="connsiteY9" fmla="*/ 3314700 h 6619875"/>
              <a:gd name="connsiteX10" fmla="*/ 9525 w 5953125"/>
              <a:gd name="connsiteY10" fmla="*/ 0 h 66198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953125" h="6619875">
                <a:moveTo>
                  <a:pt x="9525" y="0"/>
                </a:moveTo>
                <a:lnTo>
                  <a:pt x="3962400" y="0"/>
                </a:lnTo>
                <a:lnTo>
                  <a:pt x="3962400" y="2647950"/>
                </a:lnTo>
                <a:lnTo>
                  <a:pt x="5953125" y="2647950"/>
                </a:lnTo>
                <a:lnTo>
                  <a:pt x="5953125" y="5619750"/>
                </a:lnTo>
                <a:lnTo>
                  <a:pt x="2647950" y="5619750"/>
                </a:lnTo>
                <a:lnTo>
                  <a:pt x="2647950" y="6619875"/>
                </a:lnTo>
                <a:lnTo>
                  <a:pt x="333375" y="6619875"/>
                </a:lnTo>
                <a:lnTo>
                  <a:pt x="333375" y="3314700"/>
                </a:lnTo>
                <a:lnTo>
                  <a:pt x="0" y="3314700"/>
                </a:lnTo>
                <a:lnTo>
                  <a:pt x="9525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2753" name="Picture 2752">
            <a:extLst>
              <a:ext uri="{FF2B5EF4-FFF2-40B4-BE49-F238E27FC236}">
                <a16:creationId xmlns:a16="http://schemas.microsoft.com/office/drawing/2014/main" id="{6D7A370C-7944-CF3E-FE9E-F216973F815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933" t="24748" r="59408" b="45180"/>
          <a:stretch>
            <a:fillRect/>
          </a:stretch>
        </xdr:blipFill>
        <xdr:spPr bwMode="auto">
          <a:xfrm>
            <a:off x="1839809" y="188451141"/>
            <a:ext cx="6471318" cy="68641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2755" name="Straight Connector 2754">
            <a:extLst>
              <a:ext uri="{FF2B5EF4-FFF2-40B4-BE49-F238E27FC236}">
                <a16:creationId xmlns:a16="http://schemas.microsoft.com/office/drawing/2014/main" id="{57BE7CB7-DC1A-EFE4-CDCA-95CC4CC0634A}"/>
              </a:ext>
            </a:extLst>
          </xdr:cNvPr>
          <xdr:cNvCxnSpPr/>
        </xdr:nvCxnSpPr>
        <xdr:spPr>
          <a:xfrm flipV="1">
            <a:off x="2030001" y="187772675"/>
            <a:ext cx="0" cy="7982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58" name="Straight Connector 2757">
            <a:extLst>
              <a:ext uri="{FF2B5EF4-FFF2-40B4-BE49-F238E27FC236}">
                <a16:creationId xmlns:a16="http://schemas.microsoft.com/office/drawing/2014/main" id="{5F44ABF5-1E43-0260-CA46-DDAC3D2FFAEC}"/>
              </a:ext>
            </a:extLst>
          </xdr:cNvPr>
          <xdr:cNvCxnSpPr/>
        </xdr:nvCxnSpPr>
        <xdr:spPr>
          <a:xfrm>
            <a:off x="1924448" y="188125225"/>
            <a:ext cx="625146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61" name="Straight Connector 2760">
            <a:extLst>
              <a:ext uri="{FF2B5EF4-FFF2-40B4-BE49-F238E27FC236}">
                <a16:creationId xmlns:a16="http://schemas.microsoft.com/office/drawing/2014/main" id="{27ECDB26-8CE4-62D8-F41E-314564EAD9E1}"/>
              </a:ext>
            </a:extLst>
          </xdr:cNvPr>
          <xdr:cNvCxnSpPr/>
        </xdr:nvCxnSpPr>
        <xdr:spPr>
          <a:xfrm flipH="1">
            <a:off x="1984187" y="188091876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64" name="Straight Connector 2763">
            <a:extLst>
              <a:ext uri="{FF2B5EF4-FFF2-40B4-BE49-F238E27FC236}">
                <a16:creationId xmlns:a16="http://schemas.microsoft.com/office/drawing/2014/main" id="{D56ABE20-9765-43BB-B17C-4F80C5C897D4}"/>
              </a:ext>
            </a:extLst>
          </xdr:cNvPr>
          <xdr:cNvCxnSpPr/>
        </xdr:nvCxnSpPr>
        <xdr:spPr>
          <a:xfrm>
            <a:off x="1924448" y="187845875"/>
            <a:ext cx="420135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66" name="Straight Connector 2765">
            <a:extLst>
              <a:ext uri="{FF2B5EF4-FFF2-40B4-BE49-F238E27FC236}">
                <a16:creationId xmlns:a16="http://schemas.microsoft.com/office/drawing/2014/main" id="{270639C3-BC1D-466D-A4E2-ED7BB78D5791}"/>
              </a:ext>
            </a:extLst>
          </xdr:cNvPr>
          <xdr:cNvCxnSpPr/>
        </xdr:nvCxnSpPr>
        <xdr:spPr>
          <a:xfrm flipH="1">
            <a:off x="1984187" y="187812526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69" name="Straight Connector 2768">
            <a:extLst>
              <a:ext uri="{FF2B5EF4-FFF2-40B4-BE49-F238E27FC236}">
                <a16:creationId xmlns:a16="http://schemas.microsoft.com/office/drawing/2014/main" id="{62B83F07-9B9F-4EDC-9A46-64D52F82C467}"/>
              </a:ext>
            </a:extLst>
          </xdr:cNvPr>
          <xdr:cNvCxnSpPr/>
        </xdr:nvCxnSpPr>
        <xdr:spPr>
          <a:xfrm flipV="1">
            <a:off x="6061487" y="187777656"/>
            <a:ext cx="0" cy="7932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75" name="Straight Connector 2774">
            <a:extLst>
              <a:ext uri="{FF2B5EF4-FFF2-40B4-BE49-F238E27FC236}">
                <a16:creationId xmlns:a16="http://schemas.microsoft.com/office/drawing/2014/main" id="{83E6E9C0-1497-4C76-81B8-0C1363197EDF}"/>
              </a:ext>
            </a:extLst>
          </xdr:cNvPr>
          <xdr:cNvCxnSpPr/>
        </xdr:nvCxnSpPr>
        <xdr:spPr>
          <a:xfrm flipH="1">
            <a:off x="6015672" y="188091872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77" name="Straight Connector 2776">
            <a:extLst>
              <a:ext uri="{FF2B5EF4-FFF2-40B4-BE49-F238E27FC236}">
                <a16:creationId xmlns:a16="http://schemas.microsoft.com/office/drawing/2014/main" id="{E5162D06-D852-4148-A5F7-1BD539DA17E6}"/>
              </a:ext>
            </a:extLst>
          </xdr:cNvPr>
          <xdr:cNvCxnSpPr/>
        </xdr:nvCxnSpPr>
        <xdr:spPr>
          <a:xfrm flipH="1">
            <a:off x="6015672" y="187812522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49" name="Straight Connector 2848">
            <a:extLst>
              <a:ext uri="{FF2B5EF4-FFF2-40B4-BE49-F238E27FC236}">
                <a16:creationId xmlns:a16="http://schemas.microsoft.com/office/drawing/2014/main" id="{7A33DCA7-1F82-467F-A33D-E8E50496566A}"/>
              </a:ext>
            </a:extLst>
          </xdr:cNvPr>
          <xdr:cNvCxnSpPr/>
        </xdr:nvCxnSpPr>
        <xdr:spPr>
          <a:xfrm flipV="1">
            <a:off x="8079519" y="188057012"/>
            <a:ext cx="0" cy="31027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51" name="Straight Connector 2850">
            <a:extLst>
              <a:ext uri="{FF2B5EF4-FFF2-40B4-BE49-F238E27FC236}">
                <a16:creationId xmlns:a16="http://schemas.microsoft.com/office/drawing/2014/main" id="{B606FF2F-1B0F-4B60-9926-2145E919A35C}"/>
              </a:ext>
            </a:extLst>
          </xdr:cNvPr>
          <xdr:cNvCxnSpPr/>
        </xdr:nvCxnSpPr>
        <xdr:spPr>
          <a:xfrm flipH="1">
            <a:off x="8033703" y="188091878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57" name="Straight Connector 2856">
            <a:extLst>
              <a:ext uri="{FF2B5EF4-FFF2-40B4-BE49-F238E27FC236}">
                <a16:creationId xmlns:a16="http://schemas.microsoft.com/office/drawing/2014/main" id="{1A1A2598-3E09-AB51-BFDA-A94A24FEBA2A}"/>
              </a:ext>
            </a:extLst>
          </xdr:cNvPr>
          <xdr:cNvCxnSpPr/>
        </xdr:nvCxnSpPr>
        <xdr:spPr>
          <a:xfrm>
            <a:off x="6121232" y="188620701"/>
            <a:ext cx="185291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65" name="Straight Connector 2864">
            <a:extLst>
              <a:ext uri="{FF2B5EF4-FFF2-40B4-BE49-F238E27FC236}">
                <a16:creationId xmlns:a16="http://schemas.microsoft.com/office/drawing/2014/main" id="{28A43758-C373-4EA3-B236-7448A6DE3474}"/>
              </a:ext>
            </a:extLst>
          </xdr:cNvPr>
          <xdr:cNvCxnSpPr/>
        </xdr:nvCxnSpPr>
        <xdr:spPr>
          <a:xfrm>
            <a:off x="8166756" y="188620701"/>
            <a:ext cx="84389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67" name="Straight Connector 2866">
            <a:extLst>
              <a:ext uri="{FF2B5EF4-FFF2-40B4-BE49-F238E27FC236}">
                <a16:creationId xmlns:a16="http://schemas.microsoft.com/office/drawing/2014/main" id="{0A9A9F62-2C5F-CA26-221B-858AAE055F60}"/>
              </a:ext>
            </a:extLst>
          </xdr:cNvPr>
          <xdr:cNvCxnSpPr/>
        </xdr:nvCxnSpPr>
        <xdr:spPr>
          <a:xfrm>
            <a:off x="8588789" y="188544257"/>
            <a:ext cx="0" cy="662634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77" name="Straight Connector 2876">
            <a:extLst>
              <a:ext uri="{FF2B5EF4-FFF2-40B4-BE49-F238E27FC236}">
                <a16:creationId xmlns:a16="http://schemas.microsoft.com/office/drawing/2014/main" id="{8EE425C1-209F-5EF6-D36F-8418655D4E50}"/>
              </a:ext>
            </a:extLst>
          </xdr:cNvPr>
          <xdr:cNvCxnSpPr/>
        </xdr:nvCxnSpPr>
        <xdr:spPr>
          <a:xfrm>
            <a:off x="4772634" y="195090688"/>
            <a:ext cx="390778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91" name="Straight Connector 2890">
            <a:extLst>
              <a:ext uri="{FF2B5EF4-FFF2-40B4-BE49-F238E27FC236}">
                <a16:creationId xmlns:a16="http://schemas.microsoft.com/office/drawing/2014/main" id="{42567B14-19A2-4B8F-9D26-E890BC8EEA20}"/>
              </a:ext>
            </a:extLst>
          </xdr:cNvPr>
          <xdr:cNvCxnSpPr/>
        </xdr:nvCxnSpPr>
        <xdr:spPr>
          <a:xfrm flipH="1">
            <a:off x="8538213" y="188575879"/>
            <a:ext cx="91810" cy="89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99" name="Straight Connector 2898">
            <a:extLst>
              <a:ext uri="{FF2B5EF4-FFF2-40B4-BE49-F238E27FC236}">
                <a16:creationId xmlns:a16="http://schemas.microsoft.com/office/drawing/2014/main" id="{66DDDE03-7C1C-4DA6-ADA5-68DDFE802976}"/>
              </a:ext>
            </a:extLst>
          </xdr:cNvPr>
          <xdr:cNvCxnSpPr/>
        </xdr:nvCxnSpPr>
        <xdr:spPr>
          <a:xfrm>
            <a:off x="8166754" y="191204839"/>
            <a:ext cx="83015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02" name="Straight Connector 2901">
            <a:extLst>
              <a:ext uri="{FF2B5EF4-FFF2-40B4-BE49-F238E27FC236}">
                <a16:creationId xmlns:a16="http://schemas.microsoft.com/office/drawing/2014/main" id="{EA534250-4F40-44C7-A165-3B95585A15F4}"/>
              </a:ext>
            </a:extLst>
          </xdr:cNvPr>
          <xdr:cNvCxnSpPr/>
        </xdr:nvCxnSpPr>
        <xdr:spPr>
          <a:xfrm flipH="1">
            <a:off x="8538211" y="191169759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03" name="Straight Connector 2902">
            <a:extLst>
              <a:ext uri="{FF2B5EF4-FFF2-40B4-BE49-F238E27FC236}">
                <a16:creationId xmlns:a16="http://schemas.microsoft.com/office/drawing/2014/main" id="{FF852CDC-F7E0-432B-B07B-B4E60DD54EF7}"/>
              </a:ext>
            </a:extLst>
          </xdr:cNvPr>
          <xdr:cNvCxnSpPr/>
        </xdr:nvCxnSpPr>
        <xdr:spPr>
          <a:xfrm>
            <a:off x="8166761" y="194122901"/>
            <a:ext cx="82556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04" name="Straight Connector 2903">
            <a:extLst>
              <a:ext uri="{FF2B5EF4-FFF2-40B4-BE49-F238E27FC236}">
                <a16:creationId xmlns:a16="http://schemas.microsoft.com/office/drawing/2014/main" id="{7500BBF3-50AD-405C-B20C-88AF231FFED7}"/>
              </a:ext>
            </a:extLst>
          </xdr:cNvPr>
          <xdr:cNvCxnSpPr/>
        </xdr:nvCxnSpPr>
        <xdr:spPr>
          <a:xfrm flipH="1">
            <a:off x="8538217" y="194078079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06" name="Straight Connector 2905">
            <a:extLst>
              <a:ext uri="{FF2B5EF4-FFF2-40B4-BE49-F238E27FC236}">
                <a16:creationId xmlns:a16="http://schemas.microsoft.com/office/drawing/2014/main" id="{E72BEB21-955E-417C-BA18-2037A82E28D9}"/>
              </a:ext>
            </a:extLst>
          </xdr:cNvPr>
          <xdr:cNvCxnSpPr/>
        </xdr:nvCxnSpPr>
        <xdr:spPr>
          <a:xfrm>
            <a:off x="8166774" y="192661378"/>
            <a:ext cx="49533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07" name="Straight Connector 2906">
            <a:extLst>
              <a:ext uri="{FF2B5EF4-FFF2-40B4-BE49-F238E27FC236}">
                <a16:creationId xmlns:a16="http://schemas.microsoft.com/office/drawing/2014/main" id="{E12B513D-802C-48D0-960F-4D4F7279AA90}"/>
              </a:ext>
            </a:extLst>
          </xdr:cNvPr>
          <xdr:cNvCxnSpPr/>
        </xdr:nvCxnSpPr>
        <xdr:spPr>
          <a:xfrm flipH="1">
            <a:off x="8538230" y="192616557"/>
            <a:ext cx="91810" cy="89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13" name="Straight Connector 2912">
            <a:extLst>
              <a:ext uri="{FF2B5EF4-FFF2-40B4-BE49-F238E27FC236}">
                <a16:creationId xmlns:a16="http://schemas.microsoft.com/office/drawing/2014/main" id="{C72D3812-00A6-464E-A8A7-0CEC59920CED}"/>
              </a:ext>
            </a:extLst>
          </xdr:cNvPr>
          <xdr:cNvCxnSpPr/>
        </xdr:nvCxnSpPr>
        <xdr:spPr>
          <a:xfrm>
            <a:off x="8919019" y="188540791"/>
            <a:ext cx="0" cy="564708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15" name="Straight Connector 2914">
            <a:extLst>
              <a:ext uri="{FF2B5EF4-FFF2-40B4-BE49-F238E27FC236}">
                <a16:creationId xmlns:a16="http://schemas.microsoft.com/office/drawing/2014/main" id="{06B76902-ABDD-4CE7-AF76-8A2C7E734032}"/>
              </a:ext>
            </a:extLst>
          </xdr:cNvPr>
          <xdr:cNvCxnSpPr/>
        </xdr:nvCxnSpPr>
        <xdr:spPr>
          <a:xfrm flipH="1">
            <a:off x="8868441" y="191169760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16" name="Straight Connector 2915">
            <a:extLst>
              <a:ext uri="{FF2B5EF4-FFF2-40B4-BE49-F238E27FC236}">
                <a16:creationId xmlns:a16="http://schemas.microsoft.com/office/drawing/2014/main" id="{A4E367DA-535A-42EE-BA63-3B757A6DA134}"/>
              </a:ext>
            </a:extLst>
          </xdr:cNvPr>
          <xdr:cNvCxnSpPr/>
        </xdr:nvCxnSpPr>
        <xdr:spPr>
          <a:xfrm flipH="1">
            <a:off x="8868446" y="194078080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18" name="Straight Connector 2917">
            <a:extLst>
              <a:ext uri="{FF2B5EF4-FFF2-40B4-BE49-F238E27FC236}">
                <a16:creationId xmlns:a16="http://schemas.microsoft.com/office/drawing/2014/main" id="{AA155B84-3E35-4CDF-8BF9-DD66ECA2B855}"/>
              </a:ext>
            </a:extLst>
          </xdr:cNvPr>
          <xdr:cNvCxnSpPr/>
        </xdr:nvCxnSpPr>
        <xdr:spPr>
          <a:xfrm flipH="1">
            <a:off x="8533631" y="195050844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22" name="Straight Connector 2921">
            <a:extLst>
              <a:ext uri="{FF2B5EF4-FFF2-40B4-BE49-F238E27FC236}">
                <a16:creationId xmlns:a16="http://schemas.microsoft.com/office/drawing/2014/main" id="{095D785C-06C1-D0F8-F9EF-840737B1EB79}"/>
              </a:ext>
            </a:extLst>
          </xdr:cNvPr>
          <xdr:cNvCxnSpPr/>
        </xdr:nvCxnSpPr>
        <xdr:spPr>
          <a:xfrm>
            <a:off x="6561413" y="192716175"/>
            <a:ext cx="0" cy="136191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25" name="Straight Connector 2924">
            <a:extLst>
              <a:ext uri="{FF2B5EF4-FFF2-40B4-BE49-F238E27FC236}">
                <a16:creationId xmlns:a16="http://schemas.microsoft.com/office/drawing/2014/main" id="{9725016E-5C06-0468-20A0-DA8D71709461}"/>
              </a:ext>
            </a:extLst>
          </xdr:cNvPr>
          <xdr:cNvCxnSpPr/>
        </xdr:nvCxnSpPr>
        <xdr:spPr>
          <a:xfrm>
            <a:off x="6561414" y="194182895"/>
            <a:ext cx="0" cy="7932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34" name="Straight Connector 2933">
            <a:extLst>
              <a:ext uri="{FF2B5EF4-FFF2-40B4-BE49-F238E27FC236}">
                <a16:creationId xmlns:a16="http://schemas.microsoft.com/office/drawing/2014/main" id="{D90C8086-052F-B868-5AC6-2AFB6F61D0C5}"/>
              </a:ext>
            </a:extLst>
          </xdr:cNvPr>
          <xdr:cNvCxnSpPr/>
        </xdr:nvCxnSpPr>
        <xdr:spPr>
          <a:xfrm>
            <a:off x="6561412" y="195145694"/>
            <a:ext cx="0" cy="46884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45" name="Straight Connector 2944">
            <a:extLst>
              <a:ext uri="{FF2B5EF4-FFF2-40B4-BE49-F238E27FC236}">
                <a16:creationId xmlns:a16="http://schemas.microsoft.com/office/drawing/2014/main" id="{4E8820E8-B6AD-6C00-2988-347F117A5D01}"/>
              </a:ext>
            </a:extLst>
          </xdr:cNvPr>
          <xdr:cNvCxnSpPr/>
        </xdr:nvCxnSpPr>
        <xdr:spPr>
          <a:xfrm>
            <a:off x="1933610" y="195531304"/>
            <a:ext cx="624688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49" name="Straight Connector 2948">
            <a:extLst>
              <a:ext uri="{FF2B5EF4-FFF2-40B4-BE49-F238E27FC236}">
                <a16:creationId xmlns:a16="http://schemas.microsoft.com/office/drawing/2014/main" id="{9D2AC1DD-1CE8-4FA8-548A-5DD92D3D90D7}"/>
              </a:ext>
            </a:extLst>
          </xdr:cNvPr>
          <xdr:cNvCxnSpPr/>
        </xdr:nvCxnSpPr>
        <xdr:spPr>
          <a:xfrm>
            <a:off x="8079520" y="194167955"/>
            <a:ext cx="0" cy="85300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52" name="Straight Connector 2951">
            <a:extLst>
              <a:ext uri="{FF2B5EF4-FFF2-40B4-BE49-F238E27FC236}">
                <a16:creationId xmlns:a16="http://schemas.microsoft.com/office/drawing/2014/main" id="{8B512E31-2925-6408-27D6-1BAEFA81F78B}"/>
              </a:ext>
            </a:extLst>
          </xdr:cNvPr>
          <xdr:cNvCxnSpPr/>
        </xdr:nvCxnSpPr>
        <xdr:spPr>
          <a:xfrm>
            <a:off x="8079520" y="195150680"/>
            <a:ext cx="0" cy="73324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56" name="Straight Connector 2955">
            <a:extLst>
              <a:ext uri="{FF2B5EF4-FFF2-40B4-BE49-F238E27FC236}">
                <a16:creationId xmlns:a16="http://schemas.microsoft.com/office/drawing/2014/main" id="{1651E282-48C8-4BE4-8884-23040B4D4CA4}"/>
              </a:ext>
            </a:extLst>
          </xdr:cNvPr>
          <xdr:cNvCxnSpPr/>
        </xdr:nvCxnSpPr>
        <xdr:spPr>
          <a:xfrm flipH="1">
            <a:off x="8038287" y="195489800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58" name="Straight Connector 2957">
            <a:extLst>
              <a:ext uri="{FF2B5EF4-FFF2-40B4-BE49-F238E27FC236}">
                <a16:creationId xmlns:a16="http://schemas.microsoft.com/office/drawing/2014/main" id="{996AF609-5203-4156-988C-640064F51D41}"/>
              </a:ext>
            </a:extLst>
          </xdr:cNvPr>
          <xdr:cNvCxnSpPr/>
        </xdr:nvCxnSpPr>
        <xdr:spPr>
          <a:xfrm flipH="1">
            <a:off x="6520180" y="195489800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61" name="Straight Connector 2960">
            <a:extLst>
              <a:ext uri="{FF2B5EF4-FFF2-40B4-BE49-F238E27FC236}">
                <a16:creationId xmlns:a16="http://schemas.microsoft.com/office/drawing/2014/main" id="{961008D3-6B19-4D11-9149-582C4B638357}"/>
              </a:ext>
            </a:extLst>
          </xdr:cNvPr>
          <xdr:cNvCxnSpPr/>
        </xdr:nvCxnSpPr>
        <xdr:spPr>
          <a:xfrm>
            <a:off x="2273003" y="195810660"/>
            <a:ext cx="590748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63" name="Straight Connector 2962">
            <a:extLst>
              <a:ext uri="{FF2B5EF4-FFF2-40B4-BE49-F238E27FC236}">
                <a16:creationId xmlns:a16="http://schemas.microsoft.com/office/drawing/2014/main" id="{6867098B-04F6-474C-828E-AE20A05272AA}"/>
              </a:ext>
            </a:extLst>
          </xdr:cNvPr>
          <xdr:cNvCxnSpPr/>
        </xdr:nvCxnSpPr>
        <xdr:spPr>
          <a:xfrm flipH="1">
            <a:off x="8038285" y="195769156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69" name="Straight Connector 2968">
            <a:extLst>
              <a:ext uri="{FF2B5EF4-FFF2-40B4-BE49-F238E27FC236}">
                <a16:creationId xmlns:a16="http://schemas.microsoft.com/office/drawing/2014/main" id="{F6D1F65C-0AD9-660C-4D8D-FA20AFF64284}"/>
              </a:ext>
            </a:extLst>
          </xdr:cNvPr>
          <xdr:cNvCxnSpPr/>
        </xdr:nvCxnSpPr>
        <xdr:spPr>
          <a:xfrm>
            <a:off x="2030001" y="191903232"/>
            <a:ext cx="0" cy="372624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77" name="Straight Connector 2976">
            <a:extLst>
              <a:ext uri="{FF2B5EF4-FFF2-40B4-BE49-F238E27FC236}">
                <a16:creationId xmlns:a16="http://schemas.microsoft.com/office/drawing/2014/main" id="{3EB891C8-53E1-41AE-9456-6407F8120FC3}"/>
              </a:ext>
            </a:extLst>
          </xdr:cNvPr>
          <xdr:cNvCxnSpPr/>
        </xdr:nvCxnSpPr>
        <xdr:spPr>
          <a:xfrm flipH="1">
            <a:off x="1988768" y="195489796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0" name="Straight Connector 2979">
            <a:extLst>
              <a:ext uri="{FF2B5EF4-FFF2-40B4-BE49-F238E27FC236}">
                <a16:creationId xmlns:a16="http://schemas.microsoft.com/office/drawing/2014/main" id="{69144CE7-E123-1E02-5EAF-3BB2B8A3946F}"/>
              </a:ext>
            </a:extLst>
          </xdr:cNvPr>
          <xdr:cNvCxnSpPr/>
        </xdr:nvCxnSpPr>
        <xdr:spPr>
          <a:xfrm>
            <a:off x="2364813" y="195125777"/>
            <a:ext cx="0" cy="77807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1" name="Straight Connector 2980">
            <a:extLst>
              <a:ext uri="{FF2B5EF4-FFF2-40B4-BE49-F238E27FC236}">
                <a16:creationId xmlns:a16="http://schemas.microsoft.com/office/drawing/2014/main" id="{074ADFD7-0B39-4DD6-B7BE-9DEE773A4627}"/>
              </a:ext>
            </a:extLst>
          </xdr:cNvPr>
          <xdr:cNvCxnSpPr/>
        </xdr:nvCxnSpPr>
        <xdr:spPr>
          <a:xfrm flipH="1">
            <a:off x="2323579" y="195489796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7" name="Straight Connector 2986">
            <a:extLst>
              <a:ext uri="{FF2B5EF4-FFF2-40B4-BE49-F238E27FC236}">
                <a16:creationId xmlns:a16="http://schemas.microsoft.com/office/drawing/2014/main" id="{7EF32F6A-0AD1-4E7F-AA4F-E4B145E6652F}"/>
              </a:ext>
            </a:extLst>
          </xdr:cNvPr>
          <xdr:cNvCxnSpPr/>
        </xdr:nvCxnSpPr>
        <xdr:spPr>
          <a:xfrm>
            <a:off x="4717657" y="195145701"/>
            <a:ext cx="0" cy="74818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8" name="Straight Connector 2987">
            <a:extLst>
              <a:ext uri="{FF2B5EF4-FFF2-40B4-BE49-F238E27FC236}">
                <a16:creationId xmlns:a16="http://schemas.microsoft.com/office/drawing/2014/main" id="{A933F4A4-E9C8-4C7C-AADA-D0D4C8521073}"/>
              </a:ext>
            </a:extLst>
          </xdr:cNvPr>
          <xdr:cNvCxnSpPr/>
        </xdr:nvCxnSpPr>
        <xdr:spPr>
          <a:xfrm flipH="1">
            <a:off x="4676424" y="195489805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95" name="Straight Connector 2994">
            <a:extLst>
              <a:ext uri="{FF2B5EF4-FFF2-40B4-BE49-F238E27FC236}">
                <a16:creationId xmlns:a16="http://schemas.microsoft.com/office/drawing/2014/main" id="{A83362EA-6F71-46E6-8010-D1C2546C1E4D}"/>
              </a:ext>
            </a:extLst>
          </xdr:cNvPr>
          <xdr:cNvCxnSpPr/>
        </xdr:nvCxnSpPr>
        <xdr:spPr>
          <a:xfrm flipH="1">
            <a:off x="2323581" y="195769153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98" name="Straight Connector 2997">
            <a:extLst>
              <a:ext uri="{FF2B5EF4-FFF2-40B4-BE49-F238E27FC236}">
                <a16:creationId xmlns:a16="http://schemas.microsoft.com/office/drawing/2014/main" id="{CB9370BF-15DC-4E23-A426-5AE0AB3E9132}"/>
              </a:ext>
            </a:extLst>
          </xdr:cNvPr>
          <xdr:cNvCxnSpPr/>
        </xdr:nvCxnSpPr>
        <xdr:spPr>
          <a:xfrm flipH="1">
            <a:off x="4676426" y="195769161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02" name="Straight Connector 3001">
            <a:extLst>
              <a:ext uri="{FF2B5EF4-FFF2-40B4-BE49-F238E27FC236}">
                <a16:creationId xmlns:a16="http://schemas.microsoft.com/office/drawing/2014/main" id="{7703E596-14D2-CE9C-3000-DAAC958767D7}"/>
              </a:ext>
            </a:extLst>
          </xdr:cNvPr>
          <xdr:cNvCxnSpPr/>
        </xdr:nvCxnSpPr>
        <xdr:spPr>
          <a:xfrm>
            <a:off x="1080545" y="188620702"/>
            <a:ext cx="90821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05" name="Straight Connector 3004">
            <a:extLst>
              <a:ext uri="{FF2B5EF4-FFF2-40B4-BE49-F238E27FC236}">
                <a16:creationId xmlns:a16="http://schemas.microsoft.com/office/drawing/2014/main" id="{CB72103C-0BF7-7C5C-3DD2-5C9570CE7B54}"/>
              </a:ext>
            </a:extLst>
          </xdr:cNvPr>
          <xdr:cNvCxnSpPr/>
        </xdr:nvCxnSpPr>
        <xdr:spPr>
          <a:xfrm>
            <a:off x="1488841" y="188544257"/>
            <a:ext cx="0" cy="662634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07" name="Straight Connector 3006">
            <a:extLst>
              <a:ext uri="{FF2B5EF4-FFF2-40B4-BE49-F238E27FC236}">
                <a16:creationId xmlns:a16="http://schemas.microsoft.com/office/drawing/2014/main" id="{B4E56F5E-2F76-4CEB-B2EB-50CEA1580B78}"/>
              </a:ext>
            </a:extLst>
          </xdr:cNvPr>
          <xdr:cNvCxnSpPr/>
        </xdr:nvCxnSpPr>
        <xdr:spPr>
          <a:xfrm flipH="1">
            <a:off x="1438263" y="188575875"/>
            <a:ext cx="91810" cy="89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08" name="Straight Connector 3007">
            <a:extLst>
              <a:ext uri="{FF2B5EF4-FFF2-40B4-BE49-F238E27FC236}">
                <a16:creationId xmlns:a16="http://schemas.microsoft.com/office/drawing/2014/main" id="{DF18A5CE-4594-4CD7-BB10-3A49FF1C74CE}"/>
              </a:ext>
            </a:extLst>
          </xdr:cNvPr>
          <xdr:cNvCxnSpPr/>
        </xdr:nvCxnSpPr>
        <xdr:spPr>
          <a:xfrm>
            <a:off x="1158610" y="188544257"/>
            <a:ext cx="0" cy="662634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09" name="Straight Connector 3008">
            <a:extLst>
              <a:ext uri="{FF2B5EF4-FFF2-40B4-BE49-F238E27FC236}">
                <a16:creationId xmlns:a16="http://schemas.microsoft.com/office/drawing/2014/main" id="{91425489-421C-445A-B9A8-7A6C3F48865C}"/>
              </a:ext>
            </a:extLst>
          </xdr:cNvPr>
          <xdr:cNvCxnSpPr/>
        </xdr:nvCxnSpPr>
        <xdr:spPr>
          <a:xfrm flipH="1">
            <a:off x="1108033" y="188575875"/>
            <a:ext cx="91810" cy="89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13" name="Straight Connector 3012">
            <a:extLst>
              <a:ext uri="{FF2B5EF4-FFF2-40B4-BE49-F238E27FC236}">
                <a16:creationId xmlns:a16="http://schemas.microsoft.com/office/drawing/2014/main" id="{70576D54-86E6-4DF3-8DF4-C44E1A3358EC}"/>
              </a:ext>
            </a:extLst>
          </xdr:cNvPr>
          <xdr:cNvCxnSpPr/>
        </xdr:nvCxnSpPr>
        <xdr:spPr>
          <a:xfrm>
            <a:off x="1410766" y="190232084"/>
            <a:ext cx="55949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16" name="Straight Connector 3015">
            <a:extLst>
              <a:ext uri="{FF2B5EF4-FFF2-40B4-BE49-F238E27FC236}">
                <a16:creationId xmlns:a16="http://schemas.microsoft.com/office/drawing/2014/main" id="{4D4AE019-D423-4DCF-ACF8-2045AE96FBBE}"/>
              </a:ext>
            </a:extLst>
          </xdr:cNvPr>
          <xdr:cNvCxnSpPr/>
        </xdr:nvCxnSpPr>
        <xdr:spPr>
          <a:xfrm flipH="1">
            <a:off x="1438255" y="190197000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73" name="Straight Connector 3072">
            <a:extLst>
              <a:ext uri="{FF2B5EF4-FFF2-40B4-BE49-F238E27FC236}">
                <a16:creationId xmlns:a16="http://schemas.microsoft.com/office/drawing/2014/main" id="{92DAE6BD-7D26-45ED-968A-042ABC09CE6F}"/>
              </a:ext>
            </a:extLst>
          </xdr:cNvPr>
          <xdr:cNvCxnSpPr/>
        </xdr:nvCxnSpPr>
        <xdr:spPr>
          <a:xfrm>
            <a:off x="1071382" y="191858189"/>
            <a:ext cx="89887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74" name="Straight Connector 3073">
            <a:extLst>
              <a:ext uri="{FF2B5EF4-FFF2-40B4-BE49-F238E27FC236}">
                <a16:creationId xmlns:a16="http://schemas.microsoft.com/office/drawing/2014/main" id="{3A915635-8E31-4E4E-A5F0-D2A966878511}"/>
              </a:ext>
            </a:extLst>
          </xdr:cNvPr>
          <xdr:cNvCxnSpPr/>
        </xdr:nvCxnSpPr>
        <xdr:spPr>
          <a:xfrm flipH="1">
            <a:off x="1438246" y="191813363"/>
            <a:ext cx="91810" cy="8633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78" name="Straight Connector 3077">
            <a:extLst>
              <a:ext uri="{FF2B5EF4-FFF2-40B4-BE49-F238E27FC236}">
                <a16:creationId xmlns:a16="http://schemas.microsoft.com/office/drawing/2014/main" id="{8EF8EA15-D0C7-4B29-8171-95F52E5CA6DC}"/>
              </a:ext>
            </a:extLst>
          </xdr:cNvPr>
          <xdr:cNvCxnSpPr/>
        </xdr:nvCxnSpPr>
        <xdr:spPr>
          <a:xfrm flipH="1">
            <a:off x="1108015" y="191813362"/>
            <a:ext cx="91810" cy="8633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81" name="Straight Connector 3080">
            <a:extLst>
              <a:ext uri="{FF2B5EF4-FFF2-40B4-BE49-F238E27FC236}">
                <a16:creationId xmlns:a16="http://schemas.microsoft.com/office/drawing/2014/main" id="{90C2F987-6344-4606-BC93-4950803DE0E0}"/>
              </a:ext>
            </a:extLst>
          </xdr:cNvPr>
          <xdr:cNvCxnSpPr/>
        </xdr:nvCxnSpPr>
        <xdr:spPr>
          <a:xfrm>
            <a:off x="1066800" y="195090692"/>
            <a:ext cx="123367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82" name="Straight Connector 3081">
            <a:extLst>
              <a:ext uri="{FF2B5EF4-FFF2-40B4-BE49-F238E27FC236}">
                <a16:creationId xmlns:a16="http://schemas.microsoft.com/office/drawing/2014/main" id="{C1F4EB42-0AEF-4078-918A-2D34EDBFC162}"/>
              </a:ext>
            </a:extLst>
          </xdr:cNvPr>
          <xdr:cNvCxnSpPr/>
        </xdr:nvCxnSpPr>
        <xdr:spPr>
          <a:xfrm flipH="1">
            <a:off x="1438238" y="195045865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97" name="Straight Connector 3096">
            <a:extLst>
              <a:ext uri="{FF2B5EF4-FFF2-40B4-BE49-F238E27FC236}">
                <a16:creationId xmlns:a16="http://schemas.microsoft.com/office/drawing/2014/main" id="{2EB5FA86-1BCE-4799-88F2-E7DDA326BB41}"/>
              </a:ext>
            </a:extLst>
          </xdr:cNvPr>
          <xdr:cNvCxnSpPr/>
        </xdr:nvCxnSpPr>
        <xdr:spPr>
          <a:xfrm flipH="1">
            <a:off x="1108007" y="195045865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98" name="Straight Connector 3097">
            <a:extLst>
              <a:ext uri="{FF2B5EF4-FFF2-40B4-BE49-F238E27FC236}">
                <a16:creationId xmlns:a16="http://schemas.microsoft.com/office/drawing/2014/main" id="{4CCE2A19-BE38-4F2A-A038-DE7A057C6B29}"/>
              </a:ext>
            </a:extLst>
          </xdr:cNvPr>
          <xdr:cNvCxnSpPr/>
        </xdr:nvCxnSpPr>
        <xdr:spPr>
          <a:xfrm>
            <a:off x="3538947" y="195140715"/>
            <a:ext cx="0" cy="48379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99" name="Straight Connector 3098">
            <a:extLst>
              <a:ext uri="{FF2B5EF4-FFF2-40B4-BE49-F238E27FC236}">
                <a16:creationId xmlns:a16="http://schemas.microsoft.com/office/drawing/2014/main" id="{EE997D74-0935-447F-A5B5-9BFD0D591775}"/>
              </a:ext>
            </a:extLst>
          </xdr:cNvPr>
          <xdr:cNvCxnSpPr/>
        </xdr:nvCxnSpPr>
        <xdr:spPr>
          <a:xfrm flipH="1">
            <a:off x="3497715" y="195489809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01" name="Straight Connector 3100">
            <a:extLst>
              <a:ext uri="{FF2B5EF4-FFF2-40B4-BE49-F238E27FC236}">
                <a16:creationId xmlns:a16="http://schemas.microsoft.com/office/drawing/2014/main" id="{200AF575-16B7-49F3-AC71-7C08B6FBE2C8}"/>
              </a:ext>
            </a:extLst>
          </xdr:cNvPr>
          <xdr:cNvCxnSpPr/>
        </xdr:nvCxnSpPr>
        <xdr:spPr>
          <a:xfrm>
            <a:off x="1397023" y="193963312"/>
            <a:ext cx="58716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02" name="Straight Connector 3101">
            <a:extLst>
              <a:ext uri="{FF2B5EF4-FFF2-40B4-BE49-F238E27FC236}">
                <a16:creationId xmlns:a16="http://schemas.microsoft.com/office/drawing/2014/main" id="{4AFE7729-DAC4-4B20-B7C7-05E6AA7074F2}"/>
              </a:ext>
            </a:extLst>
          </xdr:cNvPr>
          <xdr:cNvCxnSpPr/>
        </xdr:nvCxnSpPr>
        <xdr:spPr>
          <a:xfrm flipH="1">
            <a:off x="1438231" y="193918484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04" name="Straight Connector 3103">
            <a:extLst>
              <a:ext uri="{FF2B5EF4-FFF2-40B4-BE49-F238E27FC236}">
                <a16:creationId xmlns:a16="http://schemas.microsoft.com/office/drawing/2014/main" id="{C989D9A6-03E0-4C0F-A306-CFCAC345CD53}"/>
              </a:ext>
            </a:extLst>
          </xdr:cNvPr>
          <xdr:cNvCxnSpPr/>
        </xdr:nvCxnSpPr>
        <xdr:spPr>
          <a:xfrm>
            <a:off x="2117051" y="193963312"/>
            <a:ext cx="137608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06" name="Straight Connector 3105">
            <a:extLst>
              <a:ext uri="{FF2B5EF4-FFF2-40B4-BE49-F238E27FC236}">
                <a16:creationId xmlns:a16="http://schemas.microsoft.com/office/drawing/2014/main" id="{566E5271-28CB-4DED-9D50-5401AE79912E}"/>
              </a:ext>
            </a:extLst>
          </xdr:cNvPr>
          <xdr:cNvCxnSpPr/>
        </xdr:nvCxnSpPr>
        <xdr:spPr>
          <a:xfrm>
            <a:off x="1397016" y="192990553"/>
            <a:ext cx="57781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07" name="Straight Connector 3106">
            <a:extLst>
              <a:ext uri="{FF2B5EF4-FFF2-40B4-BE49-F238E27FC236}">
                <a16:creationId xmlns:a16="http://schemas.microsoft.com/office/drawing/2014/main" id="{B6D4A0AD-A38B-4FC7-888A-F2025BB686A1}"/>
              </a:ext>
            </a:extLst>
          </xdr:cNvPr>
          <xdr:cNvCxnSpPr/>
        </xdr:nvCxnSpPr>
        <xdr:spPr>
          <a:xfrm flipH="1">
            <a:off x="1438224" y="192945725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08" name="Straight Connector 3107">
            <a:extLst>
              <a:ext uri="{FF2B5EF4-FFF2-40B4-BE49-F238E27FC236}">
                <a16:creationId xmlns:a16="http://schemas.microsoft.com/office/drawing/2014/main" id="{9A8C1857-F0EC-4BA7-9E8A-CDE8421976BF}"/>
              </a:ext>
            </a:extLst>
          </xdr:cNvPr>
          <xdr:cNvCxnSpPr/>
        </xdr:nvCxnSpPr>
        <xdr:spPr>
          <a:xfrm>
            <a:off x="2117044" y="192990553"/>
            <a:ext cx="1376088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09" name="Straight Connector 3108">
            <a:extLst>
              <a:ext uri="{FF2B5EF4-FFF2-40B4-BE49-F238E27FC236}">
                <a16:creationId xmlns:a16="http://schemas.microsoft.com/office/drawing/2014/main" id="{B359677C-A3ED-465D-8B42-B6EB1A60E0F7}"/>
              </a:ext>
            </a:extLst>
          </xdr:cNvPr>
          <xdr:cNvCxnSpPr/>
        </xdr:nvCxnSpPr>
        <xdr:spPr>
          <a:xfrm>
            <a:off x="1392434" y="192342194"/>
            <a:ext cx="57781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10" name="Straight Connector 3109">
            <a:extLst>
              <a:ext uri="{FF2B5EF4-FFF2-40B4-BE49-F238E27FC236}">
                <a16:creationId xmlns:a16="http://schemas.microsoft.com/office/drawing/2014/main" id="{1860F0DB-30AB-463B-898E-7565F835B400}"/>
              </a:ext>
            </a:extLst>
          </xdr:cNvPr>
          <xdr:cNvCxnSpPr/>
        </xdr:nvCxnSpPr>
        <xdr:spPr>
          <a:xfrm flipH="1">
            <a:off x="1433641" y="192307109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11" name="Straight Connector 3110">
            <a:extLst>
              <a:ext uri="{FF2B5EF4-FFF2-40B4-BE49-F238E27FC236}">
                <a16:creationId xmlns:a16="http://schemas.microsoft.com/office/drawing/2014/main" id="{981AA6AC-7C64-42CB-BFF0-E4E165A4FCA9}"/>
              </a:ext>
            </a:extLst>
          </xdr:cNvPr>
          <xdr:cNvCxnSpPr/>
        </xdr:nvCxnSpPr>
        <xdr:spPr>
          <a:xfrm>
            <a:off x="2112461" y="192342194"/>
            <a:ext cx="2022803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13" name="Straight Connector 3112">
            <a:extLst>
              <a:ext uri="{FF2B5EF4-FFF2-40B4-BE49-F238E27FC236}">
                <a16:creationId xmlns:a16="http://schemas.microsoft.com/office/drawing/2014/main" id="{89B7EB82-EF36-48D5-9CA0-6B9EBD007694}"/>
              </a:ext>
            </a:extLst>
          </xdr:cNvPr>
          <xdr:cNvCxnSpPr/>
        </xdr:nvCxnSpPr>
        <xdr:spPr>
          <a:xfrm flipV="1">
            <a:off x="3713223" y="188052015"/>
            <a:ext cx="0" cy="51389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14" name="Straight Connector 3113">
            <a:extLst>
              <a:ext uri="{FF2B5EF4-FFF2-40B4-BE49-F238E27FC236}">
                <a16:creationId xmlns:a16="http://schemas.microsoft.com/office/drawing/2014/main" id="{B7F30AC9-2995-43E0-A0A5-DE4930CAC41A}"/>
              </a:ext>
            </a:extLst>
          </xdr:cNvPr>
          <xdr:cNvCxnSpPr/>
        </xdr:nvCxnSpPr>
        <xdr:spPr>
          <a:xfrm flipH="1">
            <a:off x="3667408" y="188091865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16" name="Straight Connector 3115">
            <a:extLst>
              <a:ext uri="{FF2B5EF4-FFF2-40B4-BE49-F238E27FC236}">
                <a16:creationId xmlns:a16="http://schemas.microsoft.com/office/drawing/2014/main" id="{2901ABC9-F014-44D5-8B88-AA9439AE5BB9}"/>
              </a:ext>
            </a:extLst>
          </xdr:cNvPr>
          <xdr:cNvCxnSpPr/>
        </xdr:nvCxnSpPr>
        <xdr:spPr>
          <a:xfrm flipV="1">
            <a:off x="3713223" y="188700603"/>
            <a:ext cx="0" cy="1461531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18" name="Straight Connector 3117">
            <a:extLst>
              <a:ext uri="{FF2B5EF4-FFF2-40B4-BE49-F238E27FC236}">
                <a16:creationId xmlns:a16="http://schemas.microsoft.com/office/drawing/2014/main" id="{9860247B-5645-4D3B-AC02-F4C75D951703}"/>
              </a:ext>
            </a:extLst>
          </xdr:cNvPr>
          <xdr:cNvCxnSpPr/>
        </xdr:nvCxnSpPr>
        <xdr:spPr>
          <a:xfrm flipV="1">
            <a:off x="4043453" y="188052008"/>
            <a:ext cx="0" cy="51389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19" name="Straight Connector 3118">
            <a:extLst>
              <a:ext uri="{FF2B5EF4-FFF2-40B4-BE49-F238E27FC236}">
                <a16:creationId xmlns:a16="http://schemas.microsoft.com/office/drawing/2014/main" id="{710050BD-E191-461E-8AD6-C8315CC23EEC}"/>
              </a:ext>
            </a:extLst>
          </xdr:cNvPr>
          <xdr:cNvCxnSpPr/>
        </xdr:nvCxnSpPr>
        <xdr:spPr>
          <a:xfrm flipH="1">
            <a:off x="3997637" y="188091858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20" name="Straight Connector 3119">
            <a:extLst>
              <a:ext uri="{FF2B5EF4-FFF2-40B4-BE49-F238E27FC236}">
                <a16:creationId xmlns:a16="http://schemas.microsoft.com/office/drawing/2014/main" id="{9DDCF82C-D5A8-45EE-972B-683DB7EA64EF}"/>
              </a:ext>
            </a:extLst>
          </xdr:cNvPr>
          <xdr:cNvCxnSpPr/>
        </xdr:nvCxnSpPr>
        <xdr:spPr>
          <a:xfrm flipV="1">
            <a:off x="4043453" y="188700596"/>
            <a:ext cx="0" cy="1461531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21" name="Straight Connector 3120">
            <a:extLst>
              <a:ext uri="{FF2B5EF4-FFF2-40B4-BE49-F238E27FC236}">
                <a16:creationId xmlns:a16="http://schemas.microsoft.com/office/drawing/2014/main" id="{D9AC018A-9756-4909-890B-781613A7D5AC}"/>
              </a:ext>
            </a:extLst>
          </xdr:cNvPr>
          <xdr:cNvCxnSpPr/>
        </xdr:nvCxnSpPr>
        <xdr:spPr>
          <a:xfrm flipV="1">
            <a:off x="4213150" y="188052002"/>
            <a:ext cx="0" cy="51389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22" name="Straight Connector 3121">
            <a:extLst>
              <a:ext uri="{FF2B5EF4-FFF2-40B4-BE49-F238E27FC236}">
                <a16:creationId xmlns:a16="http://schemas.microsoft.com/office/drawing/2014/main" id="{D2F3B87A-BFB2-4170-8037-3239091FD692}"/>
              </a:ext>
            </a:extLst>
          </xdr:cNvPr>
          <xdr:cNvCxnSpPr/>
        </xdr:nvCxnSpPr>
        <xdr:spPr>
          <a:xfrm flipH="1">
            <a:off x="4167335" y="188091852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23" name="Straight Connector 3122">
            <a:extLst>
              <a:ext uri="{FF2B5EF4-FFF2-40B4-BE49-F238E27FC236}">
                <a16:creationId xmlns:a16="http://schemas.microsoft.com/office/drawing/2014/main" id="{18E6C720-11D7-4B99-A997-ABF4D879CE86}"/>
              </a:ext>
            </a:extLst>
          </xdr:cNvPr>
          <xdr:cNvCxnSpPr/>
        </xdr:nvCxnSpPr>
        <xdr:spPr>
          <a:xfrm flipV="1">
            <a:off x="4213150" y="188700590"/>
            <a:ext cx="0" cy="1611183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25" name="Straight Connector 3124">
            <a:extLst>
              <a:ext uri="{FF2B5EF4-FFF2-40B4-BE49-F238E27FC236}">
                <a16:creationId xmlns:a16="http://schemas.microsoft.com/office/drawing/2014/main" id="{72DDFEF1-BF67-4565-BBEF-74C52A5FB148}"/>
              </a:ext>
            </a:extLst>
          </xdr:cNvPr>
          <xdr:cNvCxnSpPr/>
        </xdr:nvCxnSpPr>
        <xdr:spPr>
          <a:xfrm flipV="1">
            <a:off x="4547959" y="188052000"/>
            <a:ext cx="0" cy="51389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26" name="Straight Connector 3125">
            <a:extLst>
              <a:ext uri="{FF2B5EF4-FFF2-40B4-BE49-F238E27FC236}">
                <a16:creationId xmlns:a16="http://schemas.microsoft.com/office/drawing/2014/main" id="{569732C9-C7D2-4C94-9ACA-93CF101E3AF8}"/>
              </a:ext>
            </a:extLst>
          </xdr:cNvPr>
          <xdr:cNvCxnSpPr/>
        </xdr:nvCxnSpPr>
        <xdr:spPr>
          <a:xfrm flipH="1">
            <a:off x="4502144" y="188091850"/>
            <a:ext cx="82467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27" name="Straight Connector 3126">
            <a:extLst>
              <a:ext uri="{FF2B5EF4-FFF2-40B4-BE49-F238E27FC236}">
                <a16:creationId xmlns:a16="http://schemas.microsoft.com/office/drawing/2014/main" id="{A08F08CC-2667-4839-9A34-6332B8A4E5E5}"/>
              </a:ext>
            </a:extLst>
          </xdr:cNvPr>
          <xdr:cNvCxnSpPr/>
        </xdr:nvCxnSpPr>
        <xdr:spPr>
          <a:xfrm flipV="1">
            <a:off x="4547959" y="188700588"/>
            <a:ext cx="0" cy="1291985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29" name="Straight Connector 3128">
            <a:extLst>
              <a:ext uri="{FF2B5EF4-FFF2-40B4-BE49-F238E27FC236}">
                <a16:creationId xmlns:a16="http://schemas.microsoft.com/office/drawing/2014/main" id="{BD0C7DCC-E602-470A-BBF7-8D3F39C5331E}"/>
              </a:ext>
            </a:extLst>
          </xdr:cNvPr>
          <xdr:cNvCxnSpPr/>
        </xdr:nvCxnSpPr>
        <xdr:spPr>
          <a:xfrm flipV="1">
            <a:off x="4547959" y="190192018"/>
            <a:ext cx="0" cy="240440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33" name="Straight Connector 3132">
            <a:extLst>
              <a:ext uri="{FF2B5EF4-FFF2-40B4-BE49-F238E27FC236}">
                <a16:creationId xmlns:a16="http://schemas.microsoft.com/office/drawing/2014/main" id="{1A282155-7002-1435-EB1F-6D392D830A00}"/>
              </a:ext>
            </a:extLst>
          </xdr:cNvPr>
          <xdr:cNvCxnSpPr/>
        </xdr:nvCxnSpPr>
        <xdr:spPr>
          <a:xfrm>
            <a:off x="4314124" y="190386701"/>
            <a:ext cx="181626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3" name="Straight Connector 1182">
            <a:extLst>
              <a:ext uri="{FF2B5EF4-FFF2-40B4-BE49-F238E27FC236}">
                <a16:creationId xmlns:a16="http://schemas.microsoft.com/office/drawing/2014/main" id="{EABD311E-89FE-A64B-C895-4C8E58DC602D}"/>
              </a:ext>
            </a:extLst>
          </xdr:cNvPr>
          <xdr:cNvCxnSpPr/>
        </xdr:nvCxnSpPr>
        <xdr:spPr>
          <a:xfrm>
            <a:off x="6157878" y="190386701"/>
            <a:ext cx="180710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45" name="Straight Connector 1844">
            <a:extLst>
              <a:ext uri="{FF2B5EF4-FFF2-40B4-BE49-F238E27FC236}">
                <a16:creationId xmlns:a16="http://schemas.microsoft.com/office/drawing/2014/main" id="{07C3ABFD-48C0-4861-B7E2-120577266063}"/>
              </a:ext>
            </a:extLst>
          </xdr:cNvPr>
          <xdr:cNvCxnSpPr/>
        </xdr:nvCxnSpPr>
        <xdr:spPr>
          <a:xfrm>
            <a:off x="8148423" y="190386701"/>
            <a:ext cx="50909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40" name="Straight Connector 2039">
            <a:extLst>
              <a:ext uri="{FF2B5EF4-FFF2-40B4-BE49-F238E27FC236}">
                <a16:creationId xmlns:a16="http://schemas.microsoft.com/office/drawing/2014/main" id="{0F6249AF-870F-4E27-994A-2EBEFBC4890F}"/>
              </a:ext>
            </a:extLst>
          </xdr:cNvPr>
          <xdr:cNvCxnSpPr/>
        </xdr:nvCxnSpPr>
        <xdr:spPr>
          <a:xfrm flipH="1">
            <a:off x="8533630" y="190356599"/>
            <a:ext cx="91810" cy="79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2" name="Straight Connector 2071">
            <a:extLst>
              <a:ext uri="{FF2B5EF4-FFF2-40B4-BE49-F238E27FC236}">
                <a16:creationId xmlns:a16="http://schemas.microsoft.com/office/drawing/2014/main" id="{1042F3DB-438E-427C-9B4F-B97D354B9C86}"/>
              </a:ext>
            </a:extLst>
          </xdr:cNvPr>
          <xdr:cNvCxnSpPr/>
        </xdr:nvCxnSpPr>
        <xdr:spPr>
          <a:xfrm flipH="1">
            <a:off x="8863859" y="188580856"/>
            <a:ext cx="91810" cy="8965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754" name="Group 2753">
            <a:extLst>
              <a:ext uri="{FF2B5EF4-FFF2-40B4-BE49-F238E27FC236}">
                <a16:creationId xmlns:a16="http://schemas.microsoft.com/office/drawing/2014/main" id="{99536C06-B43C-4F62-BCF5-96D76532014B}"/>
              </a:ext>
            </a:extLst>
          </xdr:cNvPr>
          <xdr:cNvGrpSpPr/>
        </xdr:nvGrpSpPr>
        <xdr:grpSpPr>
          <a:xfrm>
            <a:off x="3837104" y="189947746"/>
            <a:ext cx="325650" cy="284335"/>
            <a:chOff x="4819650" y="10625138"/>
            <a:chExt cx="319088" cy="290512"/>
          </a:xfrm>
        </xdr:grpSpPr>
        <xdr:sp macro="" textlink="">
          <xdr:nvSpPr>
            <xdr:cNvPr id="2757" name="Oval 2756">
              <a:extLst>
                <a:ext uri="{FF2B5EF4-FFF2-40B4-BE49-F238E27FC236}">
                  <a16:creationId xmlns:a16="http://schemas.microsoft.com/office/drawing/2014/main" id="{911B6DF1-9D7B-F447-5509-DEE7B629241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760" name="Straight Connector 2759">
              <a:extLst>
                <a:ext uri="{FF2B5EF4-FFF2-40B4-BE49-F238E27FC236}">
                  <a16:creationId xmlns:a16="http://schemas.microsoft.com/office/drawing/2014/main" id="{2DF3BAE6-EEDE-9603-A474-7FB98AAA653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63" name="Straight Connector 2762">
              <a:extLst>
                <a:ext uri="{FF2B5EF4-FFF2-40B4-BE49-F238E27FC236}">
                  <a16:creationId xmlns:a16="http://schemas.microsoft.com/office/drawing/2014/main" id="{B2B6E714-7A35-19D9-A4F3-E29938D7A77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768" name="Group 2767">
            <a:extLst>
              <a:ext uri="{FF2B5EF4-FFF2-40B4-BE49-F238E27FC236}">
                <a16:creationId xmlns:a16="http://schemas.microsoft.com/office/drawing/2014/main" id="{725AD3C7-4E20-4F4F-88C6-B6CB3D265F8C}"/>
              </a:ext>
            </a:extLst>
          </xdr:cNvPr>
          <xdr:cNvGrpSpPr/>
        </xdr:nvGrpSpPr>
        <xdr:grpSpPr>
          <a:xfrm>
            <a:off x="3314270" y="190157153"/>
            <a:ext cx="325650" cy="284335"/>
            <a:chOff x="4819650" y="10625138"/>
            <a:chExt cx="319088" cy="290512"/>
          </a:xfrm>
        </xdr:grpSpPr>
        <xdr:sp macro="" textlink="">
          <xdr:nvSpPr>
            <xdr:cNvPr id="2778" name="Oval 2777">
              <a:extLst>
                <a:ext uri="{FF2B5EF4-FFF2-40B4-BE49-F238E27FC236}">
                  <a16:creationId xmlns:a16="http://schemas.microsoft.com/office/drawing/2014/main" id="{B71E7EF8-E047-3111-45D4-F5AD551DB3B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779" name="Straight Connector 2778">
              <a:extLst>
                <a:ext uri="{FF2B5EF4-FFF2-40B4-BE49-F238E27FC236}">
                  <a16:creationId xmlns:a16="http://schemas.microsoft.com/office/drawing/2014/main" id="{B67C2A6A-A18B-AA3C-DF4C-E41FBB6CA2F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45" name="Straight Connector 2844">
              <a:extLst>
                <a:ext uri="{FF2B5EF4-FFF2-40B4-BE49-F238E27FC236}">
                  <a16:creationId xmlns:a16="http://schemas.microsoft.com/office/drawing/2014/main" id="{A51D23F9-D7F1-E68E-658A-1A3F4D622A8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48" name="Group 2847">
            <a:extLst>
              <a:ext uri="{FF2B5EF4-FFF2-40B4-BE49-F238E27FC236}">
                <a16:creationId xmlns:a16="http://schemas.microsoft.com/office/drawing/2014/main" id="{F52DC429-BB62-4757-B711-9E5D5310A511}"/>
              </a:ext>
            </a:extLst>
          </xdr:cNvPr>
          <xdr:cNvGrpSpPr/>
        </xdr:nvGrpSpPr>
        <xdr:grpSpPr>
          <a:xfrm>
            <a:off x="3543526" y="192970624"/>
            <a:ext cx="325650" cy="284335"/>
            <a:chOff x="4819650" y="10625138"/>
            <a:chExt cx="319088" cy="290512"/>
          </a:xfrm>
        </xdr:grpSpPr>
        <xdr:sp macro="" textlink="">
          <xdr:nvSpPr>
            <xdr:cNvPr id="2852" name="Oval 2851">
              <a:extLst>
                <a:ext uri="{FF2B5EF4-FFF2-40B4-BE49-F238E27FC236}">
                  <a16:creationId xmlns:a16="http://schemas.microsoft.com/office/drawing/2014/main" id="{2F6CC666-9D0E-7693-55A8-999A0DFC820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54" name="Straight Connector 2853">
              <a:extLst>
                <a:ext uri="{FF2B5EF4-FFF2-40B4-BE49-F238E27FC236}">
                  <a16:creationId xmlns:a16="http://schemas.microsoft.com/office/drawing/2014/main" id="{FF4057DC-9C19-78D9-F864-B16080636D8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56" name="Straight Connector 2855">
              <a:extLst>
                <a:ext uri="{FF2B5EF4-FFF2-40B4-BE49-F238E27FC236}">
                  <a16:creationId xmlns:a16="http://schemas.microsoft.com/office/drawing/2014/main" id="{9B1886D8-3A9D-0F56-E0F5-32B17A7F1E5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63" name="Group 2862">
            <a:extLst>
              <a:ext uri="{FF2B5EF4-FFF2-40B4-BE49-F238E27FC236}">
                <a16:creationId xmlns:a16="http://schemas.microsoft.com/office/drawing/2014/main" id="{787196CB-0C64-4B76-AEB5-178459053A45}"/>
              </a:ext>
            </a:extLst>
          </xdr:cNvPr>
          <xdr:cNvGrpSpPr/>
        </xdr:nvGrpSpPr>
        <xdr:grpSpPr>
          <a:xfrm>
            <a:off x="3479385" y="193958327"/>
            <a:ext cx="325650" cy="284335"/>
            <a:chOff x="4819650" y="10625138"/>
            <a:chExt cx="319088" cy="290512"/>
          </a:xfrm>
        </xdr:grpSpPr>
        <xdr:sp macro="" textlink="">
          <xdr:nvSpPr>
            <xdr:cNvPr id="2864" name="Oval 2863">
              <a:extLst>
                <a:ext uri="{FF2B5EF4-FFF2-40B4-BE49-F238E27FC236}">
                  <a16:creationId xmlns:a16="http://schemas.microsoft.com/office/drawing/2014/main" id="{86877672-1F3C-B653-64AF-466E4485FCE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66" name="Straight Connector 2865">
              <a:extLst>
                <a:ext uri="{FF2B5EF4-FFF2-40B4-BE49-F238E27FC236}">
                  <a16:creationId xmlns:a16="http://schemas.microsoft.com/office/drawing/2014/main" id="{7D1CA609-CA0A-714F-1729-D2920094ADC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71" name="Straight Connector 2870">
              <a:extLst>
                <a:ext uri="{FF2B5EF4-FFF2-40B4-BE49-F238E27FC236}">
                  <a16:creationId xmlns:a16="http://schemas.microsoft.com/office/drawing/2014/main" id="{63AA0322-FBE1-BCD2-8FD7-AEB2D363BB7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72" name="Group 2871">
            <a:extLst>
              <a:ext uri="{FF2B5EF4-FFF2-40B4-BE49-F238E27FC236}">
                <a16:creationId xmlns:a16="http://schemas.microsoft.com/office/drawing/2014/main" id="{480C6A1D-93B1-427B-A89D-F74ABDDB8440}"/>
              </a:ext>
            </a:extLst>
          </xdr:cNvPr>
          <xdr:cNvGrpSpPr/>
        </xdr:nvGrpSpPr>
        <xdr:grpSpPr>
          <a:xfrm>
            <a:off x="6515597" y="192651424"/>
            <a:ext cx="325650" cy="284335"/>
            <a:chOff x="4819650" y="10625138"/>
            <a:chExt cx="319088" cy="290512"/>
          </a:xfrm>
        </xdr:grpSpPr>
        <xdr:sp macro="" textlink="">
          <xdr:nvSpPr>
            <xdr:cNvPr id="2873" name="Oval 2872">
              <a:extLst>
                <a:ext uri="{FF2B5EF4-FFF2-40B4-BE49-F238E27FC236}">
                  <a16:creationId xmlns:a16="http://schemas.microsoft.com/office/drawing/2014/main" id="{06576CEA-95E9-E949-A959-E4DD50F4963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76" name="Straight Connector 2875">
              <a:extLst>
                <a:ext uri="{FF2B5EF4-FFF2-40B4-BE49-F238E27FC236}">
                  <a16:creationId xmlns:a16="http://schemas.microsoft.com/office/drawing/2014/main" id="{F9BA9F16-4DC9-E3BC-7EF8-F848EAACDAF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79" name="Straight Connector 2878">
              <a:extLst>
                <a:ext uri="{FF2B5EF4-FFF2-40B4-BE49-F238E27FC236}">
                  <a16:creationId xmlns:a16="http://schemas.microsoft.com/office/drawing/2014/main" id="{86C74BF5-6A82-1CDE-4292-8AE77B6EAF5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80" name="Group 2879">
            <a:extLst>
              <a:ext uri="{FF2B5EF4-FFF2-40B4-BE49-F238E27FC236}">
                <a16:creationId xmlns:a16="http://schemas.microsoft.com/office/drawing/2014/main" id="{D6F8B7B9-D21C-4D9E-8CA5-3138A4C138E6}"/>
              </a:ext>
            </a:extLst>
          </xdr:cNvPr>
          <xdr:cNvGrpSpPr/>
        </xdr:nvGrpSpPr>
        <xdr:grpSpPr>
          <a:xfrm>
            <a:off x="4772636" y="195125772"/>
            <a:ext cx="325650" cy="284335"/>
            <a:chOff x="4819650" y="10625138"/>
            <a:chExt cx="319088" cy="290512"/>
          </a:xfrm>
        </xdr:grpSpPr>
        <xdr:sp macro="" textlink="">
          <xdr:nvSpPr>
            <xdr:cNvPr id="2882" name="Oval 2881">
              <a:extLst>
                <a:ext uri="{FF2B5EF4-FFF2-40B4-BE49-F238E27FC236}">
                  <a16:creationId xmlns:a16="http://schemas.microsoft.com/office/drawing/2014/main" id="{09660C00-27B3-3383-B29D-F0E57760475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89" name="Straight Connector 2888">
              <a:extLst>
                <a:ext uri="{FF2B5EF4-FFF2-40B4-BE49-F238E27FC236}">
                  <a16:creationId xmlns:a16="http://schemas.microsoft.com/office/drawing/2014/main" id="{9489B9EA-B312-DEE6-C196-53866333212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95" name="Straight Connector 2894">
              <a:extLst>
                <a:ext uri="{FF2B5EF4-FFF2-40B4-BE49-F238E27FC236}">
                  <a16:creationId xmlns:a16="http://schemas.microsoft.com/office/drawing/2014/main" id="{4E376251-D3C8-9CFD-CB65-AD571EF68A7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908" name="Group 2907">
            <a:extLst>
              <a:ext uri="{FF2B5EF4-FFF2-40B4-BE49-F238E27FC236}">
                <a16:creationId xmlns:a16="http://schemas.microsoft.com/office/drawing/2014/main" id="{C4DF75B3-7001-4721-AAE1-F5BB190A2B51}"/>
              </a:ext>
            </a:extLst>
          </xdr:cNvPr>
          <xdr:cNvGrpSpPr/>
        </xdr:nvGrpSpPr>
        <xdr:grpSpPr>
          <a:xfrm>
            <a:off x="1773076" y="195085708"/>
            <a:ext cx="325650" cy="284335"/>
            <a:chOff x="4819650" y="10625138"/>
            <a:chExt cx="319088" cy="290512"/>
          </a:xfrm>
        </xdr:grpSpPr>
        <xdr:sp macro="" textlink="">
          <xdr:nvSpPr>
            <xdr:cNvPr id="2910" name="Oval 2909">
              <a:extLst>
                <a:ext uri="{FF2B5EF4-FFF2-40B4-BE49-F238E27FC236}">
                  <a16:creationId xmlns:a16="http://schemas.microsoft.com/office/drawing/2014/main" id="{8424088A-49B2-1A31-2737-CBACC1E7310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911" name="Straight Connector 2910">
              <a:extLst>
                <a:ext uri="{FF2B5EF4-FFF2-40B4-BE49-F238E27FC236}">
                  <a16:creationId xmlns:a16="http://schemas.microsoft.com/office/drawing/2014/main" id="{3C9BB9B3-DD3D-63DD-F361-F90413BADCD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20" name="Straight Connector 2919">
              <a:extLst>
                <a:ext uri="{FF2B5EF4-FFF2-40B4-BE49-F238E27FC236}">
                  <a16:creationId xmlns:a16="http://schemas.microsoft.com/office/drawing/2014/main" id="{004747E8-5462-966C-E145-FA1916BC7FB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923" name="Group 2922">
            <a:extLst>
              <a:ext uri="{FF2B5EF4-FFF2-40B4-BE49-F238E27FC236}">
                <a16:creationId xmlns:a16="http://schemas.microsoft.com/office/drawing/2014/main" id="{FCDF656B-736B-4571-8464-BA2C1E7AD4C6}"/>
              </a:ext>
            </a:extLst>
          </xdr:cNvPr>
          <xdr:cNvGrpSpPr/>
        </xdr:nvGrpSpPr>
        <xdr:grpSpPr>
          <a:xfrm>
            <a:off x="1782239" y="192042908"/>
            <a:ext cx="325650" cy="284335"/>
            <a:chOff x="4819650" y="10625138"/>
            <a:chExt cx="319088" cy="290512"/>
          </a:xfrm>
        </xdr:grpSpPr>
        <xdr:sp macro="" textlink="">
          <xdr:nvSpPr>
            <xdr:cNvPr id="2931" name="Oval 2930">
              <a:extLst>
                <a:ext uri="{FF2B5EF4-FFF2-40B4-BE49-F238E27FC236}">
                  <a16:creationId xmlns:a16="http://schemas.microsoft.com/office/drawing/2014/main" id="{EBD626D5-964B-391B-19AB-483330CD847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933" name="Straight Connector 2932">
              <a:extLst>
                <a:ext uri="{FF2B5EF4-FFF2-40B4-BE49-F238E27FC236}">
                  <a16:creationId xmlns:a16="http://schemas.microsoft.com/office/drawing/2014/main" id="{AFF43ECD-085B-DC8E-AFB9-A8D60ABA59A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35" name="Straight Connector 2934">
              <a:extLst>
                <a:ext uri="{FF2B5EF4-FFF2-40B4-BE49-F238E27FC236}">
                  <a16:creationId xmlns:a16="http://schemas.microsoft.com/office/drawing/2014/main" id="{C2F8B3AF-D1B7-8027-EABA-3428424EBFC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937" name="Group 2936">
            <a:extLst>
              <a:ext uri="{FF2B5EF4-FFF2-40B4-BE49-F238E27FC236}">
                <a16:creationId xmlns:a16="http://schemas.microsoft.com/office/drawing/2014/main" id="{E577ADFD-8EB8-462D-9A10-A9E7643C09FE}"/>
              </a:ext>
            </a:extLst>
          </xdr:cNvPr>
          <xdr:cNvGrpSpPr/>
        </xdr:nvGrpSpPr>
        <xdr:grpSpPr>
          <a:xfrm>
            <a:off x="4772636" y="194277746"/>
            <a:ext cx="325650" cy="284335"/>
            <a:chOff x="4819650" y="10625138"/>
            <a:chExt cx="319088" cy="290512"/>
          </a:xfrm>
        </xdr:grpSpPr>
        <xdr:sp macro="" textlink="">
          <xdr:nvSpPr>
            <xdr:cNvPr id="2941" name="Oval 2940">
              <a:extLst>
                <a:ext uri="{FF2B5EF4-FFF2-40B4-BE49-F238E27FC236}">
                  <a16:creationId xmlns:a16="http://schemas.microsoft.com/office/drawing/2014/main" id="{B8EDF77A-C500-BDB6-7290-6B1B82F8A75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946" name="Straight Connector 2945">
              <a:extLst>
                <a:ext uri="{FF2B5EF4-FFF2-40B4-BE49-F238E27FC236}">
                  <a16:creationId xmlns:a16="http://schemas.microsoft.com/office/drawing/2014/main" id="{9B74FDFF-2653-C646-574F-607EF79D5CF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50" name="Straight Connector 2949">
              <a:extLst>
                <a:ext uri="{FF2B5EF4-FFF2-40B4-BE49-F238E27FC236}">
                  <a16:creationId xmlns:a16="http://schemas.microsoft.com/office/drawing/2014/main" id="{220FA958-646C-460D-805C-718300E7620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951" name="Group 2950">
            <a:extLst>
              <a:ext uri="{FF2B5EF4-FFF2-40B4-BE49-F238E27FC236}">
                <a16:creationId xmlns:a16="http://schemas.microsoft.com/office/drawing/2014/main" id="{5E480812-FE5F-4E31-9580-0BB414F8E5DC}"/>
              </a:ext>
            </a:extLst>
          </xdr:cNvPr>
          <xdr:cNvGrpSpPr/>
        </xdr:nvGrpSpPr>
        <xdr:grpSpPr>
          <a:xfrm>
            <a:off x="8065775" y="194297669"/>
            <a:ext cx="325650" cy="284335"/>
            <a:chOff x="4819650" y="10625138"/>
            <a:chExt cx="319088" cy="290512"/>
          </a:xfrm>
        </xdr:grpSpPr>
        <xdr:sp macro="" textlink="">
          <xdr:nvSpPr>
            <xdr:cNvPr id="2953" name="Oval 2952">
              <a:extLst>
                <a:ext uri="{FF2B5EF4-FFF2-40B4-BE49-F238E27FC236}">
                  <a16:creationId xmlns:a16="http://schemas.microsoft.com/office/drawing/2014/main" id="{DF2C1D9B-4B74-AAEF-0FD6-8A279D8B85F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959" name="Straight Connector 2958">
              <a:extLst>
                <a:ext uri="{FF2B5EF4-FFF2-40B4-BE49-F238E27FC236}">
                  <a16:creationId xmlns:a16="http://schemas.microsoft.com/office/drawing/2014/main" id="{CE8673D3-8414-E22D-E5FA-EB05BEBBB24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64" name="Straight Connector 2963">
              <a:extLst>
                <a:ext uri="{FF2B5EF4-FFF2-40B4-BE49-F238E27FC236}">
                  <a16:creationId xmlns:a16="http://schemas.microsoft.com/office/drawing/2014/main" id="{6E681E0C-D062-56DC-E497-906ED58126D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966" name="Group 2965">
            <a:extLst>
              <a:ext uri="{FF2B5EF4-FFF2-40B4-BE49-F238E27FC236}">
                <a16:creationId xmlns:a16="http://schemas.microsoft.com/office/drawing/2014/main" id="{3567854B-5097-4F8B-9D3A-D4FC814ED379}"/>
              </a:ext>
            </a:extLst>
          </xdr:cNvPr>
          <xdr:cNvGrpSpPr/>
        </xdr:nvGrpSpPr>
        <xdr:grpSpPr>
          <a:xfrm>
            <a:off x="8065775" y="190835617"/>
            <a:ext cx="325650" cy="284335"/>
            <a:chOff x="4819650" y="10625138"/>
            <a:chExt cx="319088" cy="290512"/>
          </a:xfrm>
        </xdr:grpSpPr>
        <xdr:sp macro="" textlink="">
          <xdr:nvSpPr>
            <xdr:cNvPr id="2970" name="Oval 2969">
              <a:extLst>
                <a:ext uri="{FF2B5EF4-FFF2-40B4-BE49-F238E27FC236}">
                  <a16:creationId xmlns:a16="http://schemas.microsoft.com/office/drawing/2014/main" id="{70AF4BF7-2760-B861-CCEE-94188450606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974" name="Straight Connector 2973">
              <a:extLst>
                <a:ext uri="{FF2B5EF4-FFF2-40B4-BE49-F238E27FC236}">
                  <a16:creationId xmlns:a16="http://schemas.microsoft.com/office/drawing/2014/main" id="{BB2E2244-E861-EDDB-F500-B877795D475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79" name="Straight Connector 2978">
              <a:extLst>
                <a:ext uri="{FF2B5EF4-FFF2-40B4-BE49-F238E27FC236}">
                  <a16:creationId xmlns:a16="http://schemas.microsoft.com/office/drawing/2014/main" id="{47E81F8C-BF8E-4CA6-2CFB-5242E0350E9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992" name="Group 2991">
            <a:extLst>
              <a:ext uri="{FF2B5EF4-FFF2-40B4-BE49-F238E27FC236}">
                <a16:creationId xmlns:a16="http://schemas.microsoft.com/office/drawing/2014/main" id="{E7D9DCA8-536E-41E9-B148-DDE217F08C3C}"/>
              </a:ext>
            </a:extLst>
          </xdr:cNvPr>
          <xdr:cNvGrpSpPr/>
        </xdr:nvGrpSpPr>
        <xdr:grpSpPr>
          <a:xfrm>
            <a:off x="6139553" y="190815694"/>
            <a:ext cx="325650" cy="284335"/>
            <a:chOff x="4819650" y="10625138"/>
            <a:chExt cx="319088" cy="290512"/>
          </a:xfrm>
        </xdr:grpSpPr>
        <xdr:sp macro="" textlink="">
          <xdr:nvSpPr>
            <xdr:cNvPr id="2993" name="Oval 2992">
              <a:extLst>
                <a:ext uri="{FF2B5EF4-FFF2-40B4-BE49-F238E27FC236}">
                  <a16:creationId xmlns:a16="http://schemas.microsoft.com/office/drawing/2014/main" id="{A3349B61-8448-F7DB-69BA-861027C33CA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994" name="Straight Connector 2993">
              <a:extLst>
                <a:ext uri="{FF2B5EF4-FFF2-40B4-BE49-F238E27FC236}">
                  <a16:creationId xmlns:a16="http://schemas.microsoft.com/office/drawing/2014/main" id="{83341793-6EF7-A15F-8846-A58CBE32F82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01" name="Straight Connector 3000">
              <a:extLst>
                <a:ext uri="{FF2B5EF4-FFF2-40B4-BE49-F238E27FC236}">
                  <a16:creationId xmlns:a16="http://schemas.microsoft.com/office/drawing/2014/main" id="{389FEC47-2A1D-79D4-F7F1-E96D6977309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04" name="Group 3003">
            <a:extLst>
              <a:ext uri="{FF2B5EF4-FFF2-40B4-BE49-F238E27FC236}">
                <a16:creationId xmlns:a16="http://schemas.microsoft.com/office/drawing/2014/main" id="{8EC902F1-249B-4B35-A4DE-C81B53D55610}"/>
              </a:ext>
            </a:extLst>
          </xdr:cNvPr>
          <xdr:cNvGrpSpPr/>
        </xdr:nvGrpSpPr>
        <xdr:grpSpPr>
          <a:xfrm>
            <a:off x="6157878" y="188331384"/>
            <a:ext cx="325650" cy="284335"/>
            <a:chOff x="4819650" y="10625138"/>
            <a:chExt cx="319088" cy="290512"/>
          </a:xfrm>
        </xdr:grpSpPr>
        <xdr:sp macro="" textlink="">
          <xdr:nvSpPr>
            <xdr:cNvPr id="3012" name="Oval 3011">
              <a:extLst>
                <a:ext uri="{FF2B5EF4-FFF2-40B4-BE49-F238E27FC236}">
                  <a16:creationId xmlns:a16="http://schemas.microsoft.com/office/drawing/2014/main" id="{CA3374D3-F353-5BE0-0D19-282586C41490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17" name="Straight Connector 3016">
              <a:extLst>
                <a:ext uri="{FF2B5EF4-FFF2-40B4-BE49-F238E27FC236}">
                  <a16:creationId xmlns:a16="http://schemas.microsoft.com/office/drawing/2014/main" id="{764AA311-D403-B1A6-540B-EAA61C9F168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18" name="Straight Connector 3017">
              <a:extLst>
                <a:ext uri="{FF2B5EF4-FFF2-40B4-BE49-F238E27FC236}">
                  <a16:creationId xmlns:a16="http://schemas.microsoft.com/office/drawing/2014/main" id="{C9AE816D-8FD5-16B9-9E8C-B6CA2916884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75" name="Group 3074">
            <a:extLst>
              <a:ext uri="{FF2B5EF4-FFF2-40B4-BE49-F238E27FC236}">
                <a16:creationId xmlns:a16="http://schemas.microsoft.com/office/drawing/2014/main" id="{31783BC3-CEDA-4468-8A5A-6F4F3E17D39B}"/>
              </a:ext>
            </a:extLst>
          </xdr:cNvPr>
          <xdr:cNvGrpSpPr/>
        </xdr:nvGrpSpPr>
        <xdr:grpSpPr>
          <a:xfrm>
            <a:off x="1617123" y="188341346"/>
            <a:ext cx="325650" cy="284335"/>
            <a:chOff x="4819650" y="10625138"/>
            <a:chExt cx="319088" cy="290512"/>
          </a:xfrm>
        </xdr:grpSpPr>
        <xdr:sp macro="" textlink="">
          <xdr:nvSpPr>
            <xdr:cNvPr id="3076" name="Oval 3075">
              <a:extLst>
                <a:ext uri="{FF2B5EF4-FFF2-40B4-BE49-F238E27FC236}">
                  <a16:creationId xmlns:a16="http://schemas.microsoft.com/office/drawing/2014/main" id="{D848E6AB-775F-2493-CFF9-A40B9204A30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77" name="Straight Connector 3076">
              <a:extLst>
                <a:ext uri="{FF2B5EF4-FFF2-40B4-BE49-F238E27FC236}">
                  <a16:creationId xmlns:a16="http://schemas.microsoft.com/office/drawing/2014/main" id="{9ADC55B1-63BA-F5F1-0914-C755CEDC60B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79" name="Straight Connector 3078">
              <a:extLst>
                <a:ext uri="{FF2B5EF4-FFF2-40B4-BE49-F238E27FC236}">
                  <a16:creationId xmlns:a16="http://schemas.microsoft.com/office/drawing/2014/main" id="{B0AA80EB-C2DA-A1ED-8546-053C4B0171C8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80" name="Group 3079">
            <a:extLst>
              <a:ext uri="{FF2B5EF4-FFF2-40B4-BE49-F238E27FC236}">
                <a16:creationId xmlns:a16="http://schemas.microsoft.com/office/drawing/2014/main" id="{5F3EDC60-F243-4AB0-BE0F-A2C9BCC559FA}"/>
              </a:ext>
            </a:extLst>
          </xdr:cNvPr>
          <xdr:cNvGrpSpPr/>
        </xdr:nvGrpSpPr>
        <xdr:grpSpPr>
          <a:xfrm>
            <a:off x="4350776" y="192751256"/>
            <a:ext cx="325650" cy="284335"/>
            <a:chOff x="4819650" y="10625138"/>
            <a:chExt cx="319088" cy="290512"/>
          </a:xfrm>
        </xdr:grpSpPr>
        <xdr:sp macro="" textlink="">
          <xdr:nvSpPr>
            <xdr:cNvPr id="3083" name="Oval 3082">
              <a:extLst>
                <a:ext uri="{FF2B5EF4-FFF2-40B4-BE49-F238E27FC236}">
                  <a16:creationId xmlns:a16="http://schemas.microsoft.com/office/drawing/2014/main" id="{BC4BB903-217B-764B-58EF-2B584A35FB0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84" name="Straight Connector 3083">
              <a:extLst>
                <a:ext uri="{FF2B5EF4-FFF2-40B4-BE49-F238E27FC236}">
                  <a16:creationId xmlns:a16="http://schemas.microsoft.com/office/drawing/2014/main" id="{46D72B43-4213-590A-F4E6-BE07F058AB64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95" name="Straight Connector 3094">
              <a:extLst>
                <a:ext uri="{FF2B5EF4-FFF2-40B4-BE49-F238E27FC236}">
                  <a16:creationId xmlns:a16="http://schemas.microsoft.com/office/drawing/2014/main" id="{6974BF90-60A1-7653-237D-37DF519E2931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96" name="Group 3095">
            <a:extLst>
              <a:ext uri="{FF2B5EF4-FFF2-40B4-BE49-F238E27FC236}">
                <a16:creationId xmlns:a16="http://schemas.microsoft.com/office/drawing/2014/main" id="{78387F26-1158-4140-B65B-504CC6424D1F}"/>
              </a:ext>
            </a:extLst>
          </xdr:cNvPr>
          <xdr:cNvGrpSpPr/>
        </xdr:nvGrpSpPr>
        <xdr:grpSpPr>
          <a:xfrm>
            <a:off x="4185660" y="190436508"/>
            <a:ext cx="325650" cy="284335"/>
            <a:chOff x="4819650" y="10625138"/>
            <a:chExt cx="319088" cy="290512"/>
          </a:xfrm>
        </xdr:grpSpPr>
        <xdr:sp macro="" textlink="">
          <xdr:nvSpPr>
            <xdr:cNvPr id="3100" name="Oval 3099">
              <a:extLst>
                <a:ext uri="{FF2B5EF4-FFF2-40B4-BE49-F238E27FC236}">
                  <a16:creationId xmlns:a16="http://schemas.microsoft.com/office/drawing/2014/main" id="{3193A36A-8538-97FC-2F6A-A596F5169FC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103" name="Straight Connector 3102">
              <a:extLst>
                <a:ext uri="{FF2B5EF4-FFF2-40B4-BE49-F238E27FC236}">
                  <a16:creationId xmlns:a16="http://schemas.microsoft.com/office/drawing/2014/main" id="{1D7E5208-20DA-707D-72BD-133B5DC9796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05" name="Straight Connector 3104">
              <a:extLst>
                <a:ext uri="{FF2B5EF4-FFF2-40B4-BE49-F238E27FC236}">
                  <a16:creationId xmlns:a16="http://schemas.microsoft.com/office/drawing/2014/main" id="{A9209E79-0948-87AF-6CBF-3AD1F35D59C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112" name="Group 3111">
            <a:extLst>
              <a:ext uri="{FF2B5EF4-FFF2-40B4-BE49-F238E27FC236}">
                <a16:creationId xmlns:a16="http://schemas.microsoft.com/office/drawing/2014/main" id="{8E022B85-ACAA-40F6-8501-F3E27C834F48}"/>
              </a:ext>
            </a:extLst>
          </xdr:cNvPr>
          <xdr:cNvGrpSpPr/>
        </xdr:nvGrpSpPr>
        <xdr:grpSpPr>
          <a:xfrm>
            <a:off x="3708641" y="192282198"/>
            <a:ext cx="325650" cy="284335"/>
            <a:chOff x="4819650" y="10625138"/>
            <a:chExt cx="319088" cy="290512"/>
          </a:xfrm>
        </xdr:grpSpPr>
        <xdr:sp macro="" textlink="">
          <xdr:nvSpPr>
            <xdr:cNvPr id="3115" name="Oval 3114">
              <a:extLst>
                <a:ext uri="{FF2B5EF4-FFF2-40B4-BE49-F238E27FC236}">
                  <a16:creationId xmlns:a16="http://schemas.microsoft.com/office/drawing/2014/main" id="{8922804C-9EF9-B3CD-CCA9-5395D9658F8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117" name="Straight Connector 3116">
              <a:extLst>
                <a:ext uri="{FF2B5EF4-FFF2-40B4-BE49-F238E27FC236}">
                  <a16:creationId xmlns:a16="http://schemas.microsoft.com/office/drawing/2014/main" id="{C66DF755-4864-FAAF-CFFE-AF670B5AAF8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24" name="Straight Connector 3123">
              <a:extLst>
                <a:ext uri="{FF2B5EF4-FFF2-40B4-BE49-F238E27FC236}">
                  <a16:creationId xmlns:a16="http://schemas.microsoft.com/office/drawing/2014/main" id="{035F4AFF-139E-1086-A9F7-F01B24B4E31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59</xdr:col>
      <xdr:colOff>114299</xdr:colOff>
      <xdr:row>10</xdr:row>
      <xdr:rowOff>0</xdr:rowOff>
    </xdr:from>
    <xdr:to>
      <xdr:col>85</xdr:col>
      <xdr:colOff>0</xdr:colOff>
      <xdr:row>45</xdr:row>
      <xdr:rowOff>9525</xdr:rowOff>
    </xdr:to>
    <xdr:grpSp>
      <xdr:nvGrpSpPr>
        <xdr:cNvPr id="2425" name="Group 2424">
          <a:extLst>
            <a:ext uri="{FF2B5EF4-FFF2-40B4-BE49-F238E27FC236}">
              <a16:creationId xmlns:a16="http://schemas.microsoft.com/office/drawing/2014/main" id="{5E9847E2-0CC5-A402-819C-6203A3CBC1D9}"/>
            </a:ext>
          </a:extLst>
        </xdr:cNvPr>
        <xdr:cNvGrpSpPr/>
      </xdr:nvGrpSpPr>
      <xdr:grpSpPr>
        <a:xfrm>
          <a:off x="9667874" y="1866900"/>
          <a:ext cx="4095751" cy="5010150"/>
          <a:chOff x="9829799" y="1866900"/>
          <a:chExt cx="4095751" cy="5010150"/>
        </a:xfrm>
      </xdr:grpSpPr>
      <xdr:sp macro="" textlink="">
        <xdr:nvSpPr>
          <xdr:cNvPr id="3132" name="Rectangle 3131">
            <a:extLst>
              <a:ext uri="{FF2B5EF4-FFF2-40B4-BE49-F238E27FC236}">
                <a16:creationId xmlns:a16="http://schemas.microsoft.com/office/drawing/2014/main" id="{FD3EEEDA-952F-1684-E682-6C3006FA99A0}"/>
              </a:ext>
            </a:extLst>
          </xdr:cNvPr>
          <xdr:cNvSpPr/>
        </xdr:nvSpPr>
        <xdr:spPr>
          <a:xfrm>
            <a:off x="11834812" y="4024312"/>
            <a:ext cx="1933575" cy="2700337"/>
          </a:xfrm>
          <a:prstGeom prst="rect">
            <a:avLst/>
          </a:prstGeom>
          <a:blipFill>
            <a:blip xmlns:r="http://schemas.openxmlformats.org/officeDocument/2006/relationships" r:embed="rId20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3134" name="Freeform: Shape 3133">
            <a:extLst>
              <a:ext uri="{FF2B5EF4-FFF2-40B4-BE49-F238E27FC236}">
                <a16:creationId xmlns:a16="http://schemas.microsoft.com/office/drawing/2014/main" id="{FA162885-21BF-E5BA-E29A-FE91A278D6C0}"/>
              </a:ext>
            </a:extLst>
          </xdr:cNvPr>
          <xdr:cNvSpPr/>
        </xdr:nvSpPr>
        <xdr:spPr>
          <a:xfrm>
            <a:off x="10406063" y="2305050"/>
            <a:ext cx="3362325" cy="1409700"/>
          </a:xfrm>
          <a:custGeom>
            <a:avLst/>
            <a:gdLst>
              <a:gd name="connsiteX0" fmla="*/ 3362325 w 3362325"/>
              <a:gd name="connsiteY0" fmla="*/ 0 h 1409700"/>
              <a:gd name="connsiteX1" fmla="*/ 3362325 w 3362325"/>
              <a:gd name="connsiteY1" fmla="*/ 1409700 h 1409700"/>
              <a:gd name="connsiteX2" fmla="*/ 0 w 3362325"/>
              <a:gd name="connsiteY2" fmla="*/ 1409700 h 1409700"/>
              <a:gd name="connsiteX3" fmla="*/ 3362325 w 3362325"/>
              <a:gd name="connsiteY3" fmla="*/ 0 h 1409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362325" h="1409700">
                <a:moveTo>
                  <a:pt x="3362325" y="0"/>
                </a:moveTo>
                <a:lnTo>
                  <a:pt x="3362325" y="1409700"/>
                </a:lnTo>
                <a:lnTo>
                  <a:pt x="0" y="1409700"/>
                </a:lnTo>
                <a:lnTo>
                  <a:pt x="3362325" y="0"/>
                </a:lnTo>
                <a:close/>
              </a:path>
            </a:pathLst>
          </a:custGeom>
          <a:blipFill>
            <a:blip xmlns:r="http://schemas.openxmlformats.org/officeDocument/2006/relationships" r:embed="rId1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35" name="Freeform: Shape 3134">
            <a:extLst>
              <a:ext uri="{FF2B5EF4-FFF2-40B4-BE49-F238E27FC236}">
                <a16:creationId xmlns:a16="http://schemas.microsoft.com/office/drawing/2014/main" id="{C2381CFB-4160-FC37-A2D8-C8CF59C3DA64}"/>
              </a:ext>
            </a:extLst>
          </xdr:cNvPr>
          <xdr:cNvSpPr/>
        </xdr:nvSpPr>
        <xdr:spPr>
          <a:xfrm>
            <a:off x="10363200" y="2305050"/>
            <a:ext cx="3400425" cy="1419225"/>
          </a:xfrm>
          <a:custGeom>
            <a:avLst/>
            <a:gdLst>
              <a:gd name="connsiteX0" fmla="*/ 2105025 w 2105025"/>
              <a:gd name="connsiteY0" fmla="*/ 1009650 h 1009650"/>
              <a:gd name="connsiteX1" fmla="*/ 0 w 2105025"/>
              <a:gd name="connsiteY1" fmla="*/ 1009650 h 1009650"/>
              <a:gd name="connsiteX2" fmla="*/ 2105025 w 2105025"/>
              <a:gd name="connsiteY2" fmla="*/ 0 h 1009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105025" h="1009650">
                <a:moveTo>
                  <a:pt x="2105025" y="1009650"/>
                </a:moveTo>
                <a:lnTo>
                  <a:pt x="0" y="1009650"/>
                </a:lnTo>
                <a:lnTo>
                  <a:pt x="2105025" y="0"/>
                </a:lnTo>
              </a:path>
            </a:pathLst>
          </a:cu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1245" name="Freeform: Shape 1244">
            <a:extLst>
              <a:ext uri="{FF2B5EF4-FFF2-40B4-BE49-F238E27FC236}">
                <a16:creationId xmlns:a16="http://schemas.microsoft.com/office/drawing/2014/main" id="{3659C11E-6DE3-5189-C64B-DC0C05B48E5C}"/>
              </a:ext>
            </a:extLst>
          </xdr:cNvPr>
          <xdr:cNvSpPr/>
        </xdr:nvSpPr>
        <xdr:spPr>
          <a:xfrm>
            <a:off x="10367963" y="3724275"/>
            <a:ext cx="3395662" cy="285750"/>
          </a:xfrm>
          <a:custGeom>
            <a:avLst/>
            <a:gdLst>
              <a:gd name="connsiteX0" fmla="*/ 2105025 w 2105025"/>
              <a:gd name="connsiteY0" fmla="*/ 0 h 285750"/>
              <a:gd name="connsiteX1" fmla="*/ 0 w 2105025"/>
              <a:gd name="connsiteY1" fmla="*/ 0 h 285750"/>
              <a:gd name="connsiteX2" fmla="*/ 0 w 2105025"/>
              <a:gd name="connsiteY2" fmla="*/ 285750 h 285750"/>
              <a:gd name="connsiteX3" fmla="*/ 2105025 w 2105025"/>
              <a:gd name="connsiteY3" fmla="*/ 285750 h 2857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105025" h="285750">
                <a:moveTo>
                  <a:pt x="2105025" y="0"/>
                </a:moveTo>
                <a:lnTo>
                  <a:pt x="0" y="0"/>
                </a:lnTo>
                <a:lnTo>
                  <a:pt x="0" y="285750"/>
                </a:lnTo>
                <a:lnTo>
                  <a:pt x="2105025" y="285750"/>
                </a:lnTo>
              </a:path>
            </a:pathLst>
          </a:cu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39" name="Arc 1938">
            <a:extLst>
              <a:ext uri="{FF2B5EF4-FFF2-40B4-BE49-F238E27FC236}">
                <a16:creationId xmlns:a16="http://schemas.microsoft.com/office/drawing/2014/main" id="{923939E4-1669-C772-707F-54826CF9D787}"/>
              </a:ext>
            </a:extLst>
          </xdr:cNvPr>
          <xdr:cNvSpPr/>
        </xdr:nvSpPr>
        <xdr:spPr>
          <a:xfrm rot="10800000">
            <a:off x="9834562" y="3462337"/>
            <a:ext cx="523876" cy="523876"/>
          </a:xfrm>
          <a:prstGeom prst="arc">
            <a:avLst>
              <a:gd name="adj1" fmla="val 10800000"/>
              <a:gd name="adj2" fmla="val 0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1947" name="Straight Connector 1946">
            <a:extLst>
              <a:ext uri="{FF2B5EF4-FFF2-40B4-BE49-F238E27FC236}">
                <a16:creationId xmlns:a16="http://schemas.microsoft.com/office/drawing/2014/main" id="{31D9798F-AB03-E4F7-C493-FF949D60FFE6}"/>
              </a:ext>
            </a:extLst>
          </xdr:cNvPr>
          <xdr:cNvCxnSpPr/>
        </xdr:nvCxnSpPr>
        <xdr:spPr>
          <a:xfrm>
            <a:off x="11820525" y="4010025"/>
            <a:ext cx="0" cy="2719388"/>
          </a:xfrm>
          <a:prstGeom prst="lin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sp macro="" textlink="">
        <xdr:nvSpPr>
          <xdr:cNvPr id="2039" name="Rectangle 2038">
            <a:extLst>
              <a:ext uri="{FF2B5EF4-FFF2-40B4-BE49-F238E27FC236}">
                <a16:creationId xmlns:a16="http://schemas.microsoft.com/office/drawing/2014/main" id="{685CDE1D-8EFD-D78C-A898-91210673B1CD}"/>
              </a:ext>
            </a:extLst>
          </xdr:cNvPr>
          <xdr:cNvSpPr/>
        </xdr:nvSpPr>
        <xdr:spPr>
          <a:xfrm>
            <a:off x="12468225" y="4586288"/>
            <a:ext cx="962025" cy="1709737"/>
          </a:xfrm>
          <a:prstGeom prst="rect">
            <a:avLst/>
          </a:prstGeom>
          <a:blipFill>
            <a:blip xmlns:r="http://schemas.openxmlformats.org/officeDocument/2006/relationships" r:embed="rId21"/>
            <a:tile tx="0" ty="0" sx="100000" sy="100000" flip="none" algn="tl"/>
          </a:blip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2078" name="Straight Connector 2077">
            <a:extLst>
              <a:ext uri="{FF2B5EF4-FFF2-40B4-BE49-F238E27FC236}">
                <a16:creationId xmlns:a16="http://schemas.microsoft.com/office/drawing/2014/main" id="{03C9424D-D1B6-0AE8-A46C-8E2221FBD5AD}"/>
              </a:ext>
            </a:extLst>
          </xdr:cNvPr>
          <xdr:cNvCxnSpPr/>
        </xdr:nvCxnSpPr>
        <xdr:spPr>
          <a:xfrm>
            <a:off x="12544426" y="5472113"/>
            <a:ext cx="157162" cy="0"/>
          </a:xfrm>
          <a:prstGeom prst="lin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sp macro="" textlink="">
        <xdr:nvSpPr>
          <xdr:cNvPr id="2079" name="Freeform: Shape 2078">
            <a:extLst>
              <a:ext uri="{FF2B5EF4-FFF2-40B4-BE49-F238E27FC236}">
                <a16:creationId xmlns:a16="http://schemas.microsoft.com/office/drawing/2014/main" id="{524409FA-0851-DF35-7CEB-DB034082700E}"/>
              </a:ext>
            </a:extLst>
          </xdr:cNvPr>
          <xdr:cNvSpPr/>
        </xdr:nvSpPr>
        <xdr:spPr>
          <a:xfrm>
            <a:off x="9829799" y="3733800"/>
            <a:ext cx="1562101" cy="3000375"/>
          </a:xfrm>
          <a:custGeom>
            <a:avLst/>
            <a:gdLst>
              <a:gd name="connsiteX0" fmla="*/ 0 w 1557338"/>
              <a:gd name="connsiteY0" fmla="*/ 0 h 3000375"/>
              <a:gd name="connsiteX1" fmla="*/ 0 w 1557338"/>
              <a:gd name="connsiteY1" fmla="*/ 857250 h 3000375"/>
              <a:gd name="connsiteX2" fmla="*/ 1557338 w 1557338"/>
              <a:gd name="connsiteY2" fmla="*/ 2414588 h 3000375"/>
              <a:gd name="connsiteX3" fmla="*/ 1557338 w 1557338"/>
              <a:gd name="connsiteY3" fmla="*/ 3000375 h 30003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557338" h="3000375">
                <a:moveTo>
                  <a:pt x="0" y="0"/>
                </a:moveTo>
                <a:lnTo>
                  <a:pt x="0" y="857250"/>
                </a:lnTo>
                <a:lnTo>
                  <a:pt x="1557338" y="2414588"/>
                </a:lnTo>
                <a:lnTo>
                  <a:pt x="1557338" y="3000375"/>
                </a:lnTo>
              </a:path>
            </a:pathLst>
          </a:cu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11" name="Freeform: Shape 2310">
            <a:extLst>
              <a:ext uri="{FF2B5EF4-FFF2-40B4-BE49-F238E27FC236}">
                <a16:creationId xmlns:a16="http://schemas.microsoft.com/office/drawing/2014/main" id="{7AA5637F-A23C-C8C1-7353-FA0857E6B384}"/>
              </a:ext>
            </a:extLst>
          </xdr:cNvPr>
          <xdr:cNvSpPr/>
        </xdr:nvSpPr>
        <xdr:spPr>
          <a:xfrm>
            <a:off x="10367963" y="3724275"/>
            <a:ext cx="1452563" cy="2100263"/>
          </a:xfrm>
          <a:custGeom>
            <a:avLst/>
            <a:gdLst>
              <a:gd name="connsiteX0" fmla="*/ 0 w 1452563"/>
              <a:gd name="connsiteY0" fmla="*/ 0 h 2100263"/>
              <a:gd name="connsiteX1" fmla="*/ 0 w 1452563"/>
              <a:gd name="connsiteY1" fmla="*/ 647700 h 2100263"/>
              <a:gd name="connsiteX2" fmla="*/ 1452563 w 1452563"/>
              <a:gd name="connsiteY2" fmla="*/ 2100263 h 210026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452563" h="2100263">
                <a:moveTo>
                  <a:pt x="0" y="0"/>
                </a:moveTo>
                <a:lnTo>
                  <a:pt x="0" y="647700"/>
                </a:lnTo>
                <a:lnTo>
                  <a:pt x="1452563" y="2100263"/>
                </a:lnTo>
              </a:path>
            </a:pathLst>
          </a:cu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2317" name="Rectangle 2316">
            <a:extLst>
              <a:ext uri="{FF2B5EF4-FFF2-40B4-BE49-F238E27FC236}">
                <a16:creationId xmlns:a16="http://schemas.microsoft.com/office/drawing/2014/main" id="{03B53B75-89E9-1347-C470-D179A319AA6C}"/>
              </a:ext>
            </a:extLst>
          </xdr:cNvPr>
          <xdr:cNvSpPr/>
        </xdr:nvSpPr>
        <xdr:spPr>
          <a:xfrm>
            <a:off x="10382250" y="3733801"/>
            <a:ext cx="3390900" cy="266700"/>
          </a:xfrm>
          <a:prstGeom prst="rect">
            <a:avLst/>
          </a:prstGeom>
          <a:blipFill>
            <a:blip xmlns:r="http://schemas.openxmlformats.org/officeDocument/2006/relationships" r:embed="rId20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2333" name="Freeform: Shape 2332">
            <a:extLst>
              <a:ext uri="{FF2B5EF4-FFF2-40B4-BE49-F238E27FC236}">
                <a16:creationId xmlns:a16="http://schemas.microsoft.com/office/drawing/2014/main" id="{7BC0095C-54D5-4D73-6DF1-F45483915EAD}"/>
              </a:ext>
            </a:extLst>
          </xdr:cNvPr>
          <xdr:cNvSpPr/>
        </xdr:nvSpPr>
        <xdr:spPr>
          <a:xfrm>
            <a:off x="9848850" y="3767138"/>
            <a:ext cx="1966913" cy="2962275"/>
          </a:xfrm>
          <a:custGeom>
            <a:avLst/>
            <a:gdLst>
              <a:gd name="connsiteX0" fmla="*/ 1552575 w 1966913"/>
              <a:gd name="connsiteY0" fmla="*/ 2376487 h 2962275"/>
              <a:gd name="connsiteX1" fmla="*/ 1552575 w 1966913"/>
              <a:gd name="connsiteY1" fmla="*/ 2962275 h 2962275"/>
              <a:gd name="connsiteX2" fmla="*/ 1966913 w 1966913"/>
              <a:gd name="connsiteY2" fmla="*/ 2962275 h 2962275"/>
              <a:gd name="connsiteX3" fmla="*/ 1966913 w 1966913"/>
              <a:gd name="connsiteY3" fmla="*/ 2071687 h 2962275"/>
              <a:gd name="connsiteX4" fmla="*/ 504825 w 1966913"/>
              <a:gd name="connsiteY4" fmla="*/ 609599 h 2962275"/>
              <a:gd name="connsiteX5" fmla="*/ 504825 w 1966913"/>
              <a:gd name="connsiteY5" fmla="*/ 0 h 2962275"/>
              <a:gd name="connsiteX6" fmla="*/ 495300 w 1966913"/>
              <a:gd name="connsiteY6" fmla="*/ 71437 h 2962275"/>
              <a:gd name="connsiteX7" fmla="*/ 471488 w 1966913"/>
              <a:gd name="connsiteY7" fmla="*/ 123825 h 2962275"/>
              <a:gd name="connsiteX8" fmla="*/ 414338 w 1966913"/>
              <a:gd name="connsiteY8" fmla="*/ 176212 h 2962275"/>
              <a:gd name="connsiteX9" fmla="*/ 347663 w 1966913"/>
              <a:gd name="connsiteY9" fmla="*/ 214312 h 2962275"/>
              <a:gd name="connsiteX10" fmla="*/ 285750 w 1966913"/>
              <a:gd name="connsiteY10" fmla="*/ 233362 h 2962275"/>
              <a:gd name="connsiteX11" fmla="*/ 200025 w 1966913"/>
              <a:gd name="connsiteY11" fmla="*/ 233362 h 2962275"/>
              <a:gd name="connsiteX12" fmla="*/ 133350 w 1966913"/>
              <a:gd name="connsiteY12" fmla="*/ 214312 h 2962275"/>
              <a:gd name="connsiteX13" fmla="*/ 76200 w 1966913"/>
              <a:gd name="connsiteY13" fmla="*/ 176212 h 2962275"/>
              <a:gd name="connsiteX14" fmla="*/ 33338 w 1966913"/>
              <a:gd name="connsiteY14" fmla="*/ 138112 h 2962275"/>
              <a:gd name="connsiteX15" fmla="*/ 19050 w 1966913"/>
              <a:gd name="connsiteY15" fmla="*/ 104775 h 2962275"/>
              <a:gd name="connsiteX16" fmla="*/ 0 w 1966913"/>
              <a:gd name="connsiteY16" fmla="*/ 57150 h 2962275"/>
              <a:gd name="connsiteX17" fmla="*/ 0 w 1966913"/>
              <a:gd name="connsiteY17" fmla="*/ 819150 h 2962275"/>
              <a:gd name="connsiteX18" fmla="*/ 1552575 w 1966913"/>
              <a:gd name="connsiteY18" fmla="*/ 2376487 h 29622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</a:cxnLst>
            <a:rect l="l" t="t" r="r" b="b"/>
            <a:pathLst>
              <a:path w="1966913" h="2962275">
                <a:moveTo>
                  <a:pt x="1552575" y="2376487"/>
                </a:moveTo>
                <a:lnTo>
                  <a:pt x="1552575" y="2962275"/>
                </a:lnTo>
                <a:lnTo>
                  <a:pt x="1966913" y="2962275"/>
                </a:lnTo>
                <a:lnTo>
                  <a:pt x="1966913" y="2071687"/>
                </a:lnTo>
                <a:lnTo>
                  <a:pt x="504825" y="609599"/>
                </a:lnTo>
                <a:lnTo>
                  <a:pt x="504825" y="0"/>
                </a:lnTo>
                <a:lnTo>
                  <a:pt x="495300" y="71437"/>
                </a:lnTo>
                <a:lnTo>
                  <a:pt x="471488" y="123825"/>
                </a:lnTo>
                <a:lnTo>
                  <a:pt x="414338" y="176212"/>
                </a:lnTo>
                <a:lnTo>
                  <a:pt x="347663" y="214312"/>
                </a:lnTo>
                <a:lnTo>
                  <a:pt x="285750" y="233362"/>
                </a:lnTo>
                <a:lnTo>
                  <a:pt x="200025" y="233362"/>
                </a:lnTo>
                <a:lnTo>
                  <a:pt x="133350" y="214312"/>
                </a:lnTo>
                <a:lnTo>
                  <a:pt x="76200" y="176212"/>
                </a:lnTo>
                <a:lnTo>
                  <a:pt x="33338" y="138112"/>
                </a:lnTo>
                <a:lnTo>
                  <a:pt x="19050" y="104775"/>
                </a:lnTo>
                <a:lnTo>
                  <a:pt x="0" y="57150"/>
                </a:lnTo>
                <a:lnTo>
                  <a:pt x="0" y="819150"/>
                </a:lnTo>
                <a:lnTo>
                  <a:pt x="1552575" y="2376487"/>
                </a:lnTo>
                <a:close/>
              </a:path>
            </a:pathLst>
          </a:custGeom>
          <a:blipFill>
            <a:blip xmlns:r="http://schemas.openxmlformats.org/officeDocument/2006/relationships" r:embed="rId21"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2365" name="Straight Connector 2364">
            <a:extLst>
              <a:ext uri="{FF2B5EF4-FFF2-40B4-BE49-F238E27FC236}">
                <a16:creationId xmlns:a16="http://schemas.microsoft.com/office/drawing/2014/main" id="{55B14AE4-7014-3C34-51B4-5A3E2E1AB19E}"/>
              </a:ext>
            </a:extLst>
          </xdr:cNvPr>
          <xdr:cNvCxnSpPr/>
        </xdr:nvCxnSpPr>
        <xdr:spPr>
          <a:xfrm>
            <a:off x="13763625" y="2152650"/>
            <a:ext cx="0" cy="4724400"/>
          </a:xfrm>
          <a:prstGeom prst="line">
            <a:avLst/>
          </a:prstGeom>
          <a:ln w="9525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6" name="Straight Connector 2365">
            <a:extLst>
              <a:ext uri="{FF2B5EF4-FFF2-40B4-BE49-F238E27FC236}">
                <a16:creationId xmlns:a16="http://schemas.microsoft.com/office/drawing/2014/main" id="{3B247746-919E-C42A-C28E-62BB5AA06E33}"/>
              </a:ext>
            </a:extLst>
          </xdr:cNvPr>
          <xdr:cNvCxnSpPr/>
        </xdr:nvCxnSpPr>
        <xdr:spPr>
          <a:xfrm>
            <a:off x="11191875" y="6724650"/>
            <a:ext cx="2733675" cy="0"/>
          </a:xfrm>
          <a:prstGeom prst="line">
            <a:avLst/>
          </a:prstGeom>
          <a:ln w="9525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7" name="Straight Connector 2366">
            <a:extLst>
              <a:ext uri="{FF2B5EF4-FFF2-40B4-BE49-F238E27FC236}">
                <a16:creationId xmlns:a16="http://schemas.microsoft.com/office/drawing/2014/main" id="{CE0D5BA8-B162-CFC1-B5C9-BCE90C0AD339}"/>
              </a:ext>
            </a:extLst>
          </xdr:cNvPr>
          <xdr:cNvCxnSpPr/>
        </xdr:nvCxnSpPr>
        <xdr:spPr>
          <a:xfrm>
            <a:off x="12601575" y="5381625"/>
            <a:ext cx="0" cy="190500"/>
          </a:xfrm>
          <a:prstGeom prst="lin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cxnSp>
      <xdr:sp macro="" textlink="">
        <xdr:nvSpPr>
          <xdr:cNvPr id="2369" name="Rectangle 2368">
            <a:extLst>
              <a:ext uri="{FF2B5EF4-FFF2-40B4-BE49-F238E27FC236}">
                <a16:creationId xmlns:a16="http://schemas.microsoft.com/office/drawing/2014/main" id="{514874B5-22D3-7352-F001-65D296B34745}"/>
              </a:ext>
            </a:extLst>
          </xdr:cNvPr>
          <xdr:cNvSpPr/>
        </xdr:nvSpPr>
        <xdr:spPr>
          <a:xfrm>
            <a:off x="12537593" y="4662485"/>
            <a:ext cx="825983" cy="155733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2371" name="Rectangle 2370">
            <a:extLst>
              <a:ext uri="{FF2B5EF4-FFF2-40B4-BE49-F238E27FC236}">
                <a16:creationId xmlns:a16="http://schemas.microsoft.com/office/drawing/2014/main" id="{5E525783-7BE6-B2AC-0887-91437C648E1A}"/>
              </a:ext>
            </a:extLst>
          </xdr:cNvPr>
          <xdr:cNvSpPr/>
        </xdr:nvSpPr>
        <xdr:spPr>
          <a:xfrm>
            <a:off x="12936857" y="4657725"/>
            <a:ext cx="45719" cy="1562100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2378" name="Rectangle 2377">
            <a:extLst>
              <a:ext uri="{FF2B5EF4-FFF2-40B4-BE49-F238E27FC236}">
                <a16:creationId xmlns:a16="http://schemas.microsoft.com/office/drawing/2014/main" id="{9A21B3C7-2DFE-6EFB-E5A4-82FE43CB677A}"/>
              </a:ext>
            </a:extLst>
          </xdr:cNvPr>
          <xdr:cNvSpPr/>
        </xdr:nvSpPr>
        <xdr:spPr>
          <a:xfrm rot="5400000">
            <a:off x="12922330" y="5313293"/>
            <a:ext cx="45719" cy="827246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2382" name="Rectangle 2381">
            <a:extLst>
              <a:ext uri="{FF2B5EF4-FFF2-40B4-BE49-F238E27FC236}">
                <a16:creationId xmlns:a16="http://schemas.microsoft.com/office/drawing/2014/main" id="{711622EC-2251-9E28-A0D1-A93B5508BBA5}"/>
              </a:ext>
            </a:extLst>
          </xdr:cNvPr>
          <xdr:cNvSpPr/>
        </xdr:nvSpPr>
        <xdr:spPr>
          <a:xfrm rot="5400000">
            <a:off x="12930425" y="4771794"/>
            <a:ext cx="45719" cy="827246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2386" name="Straight Connector 2385">
            <a:extLst>
              <a:ext uri="{FF2B5EF4-FFF2-40B4-BE49-F238E27FC236}">
                <a16:creationId xmlns:a16="http://schemas.microsoft.com/office/drawing/2014/main" id="{F46D9663-192F-5780-C368-758B08482D60}"/>
              </a:ext>
            </a:extLst>
          </xdr:cNvPr>
          <xdr:cNvCxnSpPr>
            <a:stCxn id="2333" idx="4"/>
          </xdr:cNvCxnSpPr>
        </xdr:nvCxnSpPr>
        <xdr:spPr>
          <a:xfrm flipH="1">
            <a:off x="10039350" y="4376737"/>
            <a:ext cx="314325" cy="176213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9" name="Straight Connector 2388">
            <a:extLst>
              <a:ext uri="{FF2B5EF4-FFF2-40B4-BE49-F238E27FC236}">
                <a16:creationId xmlns:a16="http://schemas.microsoft.com/office/drawing/2014/main" id="{BBDE301E-F1F6-396B-B9CB-21E536ED2B6D}"/>
              </a:ext>
            </a:extLst>
          </xdr:cNvPr>
          <xdr:cNvCxnSpPr/>
        </xdr:nvCxnSpPr>
        <xdr:spPr>
          <a:xfrm flipH="1">
            <a:off x="10020300" y="4348163"/>
            <a:ext cx="290512" cy="42862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1" name="Straight Connector 2390">
            <a:extLst>
              <a:ext uri="{FF2B5EF4-FFF2-40B4-BE49-F238E27FC236}">
                <a16:creationId xmlns:a16="http://schemas.microsoft.com/office/drawing/2014/main" id="{EFD1D758-5BC0-3310-DC3D-47AD63F54276}"/>
              </a:ext>
            </a:extLst>
          </xdr:cNvPr>
          <xdr:cNvCxnSpPr/>
        </xdr:nvCxnSpPr>
        <xdr:spPr>
          <a:xfrm flipH="1">
            <a:off x="10177463" y="4433887"/>
            <a:ext cx="176212" cy="219076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4" name="Straight Connector 2393">
            <a:extLst>
              <a:ext uri="{FF2B5EF4-FFF2-40B4-BE49-F238E27FC236}">
                <a16:creationId xmlns:a16="http://schemas.microsoft.com/office/drawing/2014/main" id="{11618D26-717C-35C4-849F-C2831FA9700A}"/>
              </a:ext>
            </a:extLst>
          </xdr:cNvPr>
          <xdr:cNvCxnSpPr/>
        </xdr:nvCxnSpPr>
        <xdr:spPr>
          <a:xfrm flipH="1">
            <a:off x="11425237" y="5957887"/>
            <a:ext cx="314325" cy="176213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6" name="Straight Connector 2395">
            <a:extLst>
              <a:ext uri="{FF2B5EF4-FFF2-40B4-BE49-F238E27FC236}">
                <a16:creationId xmlns:a16="http://schemas.microsoft.com/office/drawing/2014/main" id="{AAEF7A6F-05EC-7833-D8D4-93E297D8362B}"/>
              </a:ext>
            </a:extLst>
          </xdr:cNvPr>
          <xdr:cNvCxnSpPr/>
        </xdr:nvCxnSpPr>
        <xdr:spPr>
          <a:xfrm flipH="1">
            <a:off x="11463337" y="6134101"/>
            <a:ext cx="290512" cy="42862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3" name="Straight Connector 2402">
            <a:extLst>
              <a:ext uri="{FF2B5EF4-FFF2-40B4-BE49-F238E27FC236}">
                <a16:creationId xmlns:a16="http://schemas.microsoft.com/office/drawing/2014/main" id="{6A1E72EF-5852-1E4A-287A-95E29CE93BF4}"/>
              </a:ext>
            </a:extLst>
          </xdr:cNvPr>
          <xdr:cNvCxnSpPr/>
        </xdr:nvCxnSpPr>
        <xdr:spPr>
          <a:xfrm flipH="1">
            <a:off x="11420475" y="5857875"/>
            <a:ext cx="176212" cy="219076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7" name="Straight Connector 2406">
            <a:extLst>
              <a:ext uri="{FF2B5EF4-FFF2-40B4-BE49-F238E27FC236}">
                <a16:creationId xmlns:a16="http://schemas.microsoft.com/office/drawing/2014/main" id="{FE8083B7-CEE4-0C03-162F-FECC3D3ED234}"/>
              </a:ext>
            </a:extLst>
          </xdr:cNvPr>
          <xdr:cNvCxnSpPr/>
        </xdr:nvCxnSpPr>
        <xdr:spPr>
          <a:xfrm flipV="1">
            <a:off x="10363200" y="1866900"/>
            <a:ext cx="0" cy="16668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7" name="Straight Connector 2416">
            <a:extLst>
              <a:ext uri="{FF2B5EF4-FFF2-40B4-BE49-F238E27FC236}">
                <a16:creationId xmlns:a16="http://schemas.microsoft.com/office/drawing/2014/main" id="{6BA1D559-2E01-A2B0-61B8-4DCEA986C861}"/>
              </a:ext>
            </a:extLst>
          </xdr:cNvPr>
          <xdr:cNvCxnSpPr/>
        </xdr:nvCxnSpPr>
        <xdr:spPr>
          <a:xfrm>
            <a:off x="10220325" y="2009775"/>
            <a:ext cx="35528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2" name="Straight Connector 2421">
            <a:extLst>
              <a:ext uri="{FF2B5EF4-FFF2-40B4-BE49-F238E27FC236}">
                <a16:creationId xmlns:a16="http://schemas.microsoft.com/office/drawing/2014/main" id="{97498EC0-C876-D955-F97C-49770841B133}"/>
              </a:ext>
            </a:extLst>
          </xdr:cNvPr>
          <xdr:cNvCxnSpPr/>
        </xdr:nvCxnSpPr>
        <xdr:spPr>
          <a:xfrm flipH="1">
            <a:off x="10296525" y="1943100"/>
            <a:ext cx="133350" cy="1333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90488</xdr:colOff>
      <xdr:row>7</xdr:row>
      <xdr:rowOff>81600</xdr:rowOff>
    </xdr:from>
    <xdr:to>
      <xdr:col>47</xdr:col>
      <xdr:colOff>61916</xdr:colOff>
      <xdr:row>59</xdr:row>
      <xdr:rowOff>61917</xdr:rowOff>
    </xdr:to>
    <xdr:grpSp>
      <xdr:nvGrpSpPr>
        <xdr:cNvPr id="2573" name="Group 2572">
          <a:extLst>
            <a:ext uri="{FF2B5EF4-FFF2-40B4-BE49-F238E27FC236}">
              <a16:creationId xmlns:a16="http://schemas.microsoft.com/office/drawing/2014/main" id="{4B93CD86-771A-49F9-ADC9-BFF31B9E7DFF}"/>
            </a:ext>
          </a:extLst>
        </xdr:cNvPr>
        <xdr:cNvGrpSpPr/>
      </xdr:nvGrpSpPr>
      <xdr:grpSpPr>
        <a:xfrm>
          <a:off x="414338" y="1519875"/>
          <a:ext cx="7258053" cy="7409817"/>
          <a:chOff x="420688" y="1504000"/>
          <a:chExt cx="7400928" cy="7244717"/>
        </a:xfrm>
      </xdr:grpSpPr>
      <xdr:sp macro="" textlink="">
        <xdr:nvSpPr>
          <xdr:cNvPr id="8" name="Freeform: Shape 7">
            <a:extLst>
              <a:ext uri="{FF2B5EF4-FFF2-40B4-BE49-F238E27FC236}">
                <a16:creationId xmlns:a16="http://schemas.microsoft.com/office/drawing/2014/main" id="{9905C931-8D3A-FC88-221A-BB8EE506D660}"/>
              </a:ext>
            </a:extLst>
          </xdr:cNvPr>
          <xdr:cNvSpPr/>
        </xdr:nvSpPr>
        <xdr:spPr>
          <a:xfrm>
            <a:off x="1232115" y="2262550"/>
            <a:ext cx="5703342" cy="5773070"/>
          </a:xfrm>
          <a:custGeom>
            <a:avLst/>
            <a:gdLst>
              <a:gd name="connsiteX0" fmla="*/ 0 w 5591175"/>
              <a:gd name="connsiteY0" fmla="*/ 0 h 5905500"/>
              <a:gd name="connsiteX1" fmla="*/ 5591175 w 5591175"/>
              <a:gd name="connsiteY1" fmla="*/ 0 h 5905500"/>
              <a:gd name="connsiteX2" fmla="*/ 5591175 w 5591175"/>
              <a:gd name="connsiteY2" fmla="*/ 5905500 h 5905500"/>
              <a:gd name="connsiteX3" fmla="*/ 3629025 w 5591175"/>
              <a:gd name="connsiteY3" fmla="*/ 5905500 h 5905500"/>
              <a:gd name="connsiteX4" fmla="*/ 3629025 w 5591175"/>
              <a:gd name="connsiteY4" fmla="*/ 3152775 h 5905500"/>
              <a:gd name="connsiteX5" fmla="*/ 2438400 w 5591175"/>
              <a:gd name="connsiteY5" fmla="*/ 1981200 h 5905500"/>
              <a:gd name="connsiteX6" fmla="*/ 0 w 5591175"/>
              <a:gd name="connsiteY6" fmla="*/ 1981200 h 5905500"/>
              <a:gd name="connsiteX7" fmla="*/ 0 w 5591175"/>
              <a:gd name="connsiteY7" fmla="*/ 0 h 59055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5591175" h="5905500">
                <a:moveTo>
                  <a:pt x="0" y="0"/>
                </a:moveTo>
                <a:lnTo>
                  <a:pt x="5591175" y="0"/>
                </a:lnTo>
                <a:lnTo>
                  <a:pt x="5591175" y="5905500"/>
                </a:lnTo>
                <a:lnTo>
                  <a:pt x="3629025" y="5905500"/>
                </a:lnTo>
                <a:lnTo>
                  <a:pt x="3629025" y="3152775"/>
                </a:lnTo>
                <a:lnTo>
                  <a:pt x="2438400" y="1981200"/>
                </a:lnTo>
                <a:lnTo>
                  <a:pt x="0" y="1981200"/>
                </a:lnTo>
                <a:lnTo>
                  <a:pt x="0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pic>
        <xdr:nvPicPr>
          <xdr:cNvPr id="154" name="Picture 153">
            <a:extLst>
              <a:ext uri="{FF2B5EF4-FFF2-40B4-BE49-F238E27FC236}">
                <a16:creationId xmlns:a16="http://schemas.microsoft.com/office/drawing/2014/main" id="{09DC0B34-4F5A-5BD2-2DC2-372C44496F1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072" t="10503" r="56693" b="40000"/>
          <a:stretch>
            <a:fillRect/>
          </a:stretch>
        </xdr:blipFill>
        <xdr:spPr bwMode="auto">
          <a:xfrm>
            <a:off x="1076152" y="2158644"/>
            <a:ext cx="5962274" cy="5997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56" name="Straight Connector 155">
            <a:extLst>
              <a:ext uri="{FF2B5EF4-FFF2-40B4-BE49-F238E27FC236}">
                <a16:creationId xmlns:a16="http://schemas.microsoft.com/office/drawing/2014/main" id="{1F5B5F1A-77A6-F38A-C3FD-418609B18575}"/>
              </a:ext>
            </a:extLst>
          </xdr:cNvPr>
          <xdr:cNvCxnSpPr/>
        </xdr:nvCxnSpPr>
        <xdr:spPr>
          <a:xfrm>
            <a:off x="420688" y="2262551"/>
            <a:ext cx="76939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8" name="Straight Connector 157">
            <a:extLst>
              <a:ext uri="{FF2B5EF4-FFF2-40B4-BE49-F238E27FC236}">
                <a16:creationId xmlns:a16="http://schemas.microsoft.com/office/drawing/2014/main" id="{7F661A25-0DB8-546D-85B5-ED4C58F47789}"/>
              </a:ext>
            </a:extLst>
          </xdr:cNvPr>
          <xdr:cNvCxnSpPr/>
        </xdr:nvCxnSpPr>
        <xdr:spPr>
          <a:xfrm>
            <a:off x="827211" y="2192739"/>
            <a:ext cx="0" cy="593055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0" name="Straight Connector 159">
            <a:extLst>
              <a:ext uri="{FF2B5EF4-FFF2-40B4-BE49-F238E27FC236}">
                <a16:creationId xmlns:a16="http://schemas.microsoft.com/office/drawing/2014/main" id="{86C733D2-359A-D3E0-71FB-6226D79E51B9}"/>
              </a:ext>
            </a:extLst>
          </xdr:cNvPr>
          <xdr:cNvCxnSpPr/>
        </xdr:nvCxnSpPr>
        <xdr:spPr>
          <a:xfrm flipH="1">
            <a:off x="783555" y="2226834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1" name="Straight Connector 160">
            <a:extLst>
              <a:ext uri="{FF2B5EF4-FFF2-40B4-BE49-F238E27FC236}">
                <a16:creationId xmlns:a16="http://schemas.microsoft.com/office/drawing/2014/main" id="{6E27761F-44FD-4B47-AD10-353C43C981EB}"/>
              </a:ext>
            </a:extLst>
          </xdr:cNvPr>
          <xdr:cNvCxnSpPr/>
        </xdr:nvCxnSpPr>
        <xdr:spPr>
          <a:xfrm>
            <a:off x="497037" y="2192740"/>
            <a:ext cx="0" cy="207595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2" name="Straight Connector 161">
            <a:extLst>
              <a:ext uri="{FF2B5EF4-FFF2-40B4-BE49-F238E27FC236}">
                <a16:creationId xmlns:a16="http://schemas.microsoft.com/office/drawing/2014/main" id="{60FDCD70-FEF4-4CBD-8BB2-31994F64B881}"/>
              </a:ext>
            </a:extLst>
          </xdr:cNvPr>
          <xdr:cNvCxnSpPr/>
        </xdr:nvCxnSpPr>
        <xdr:spPr>
          <a:xfrm flipH="1">
            <a:off x="453380" y="2226835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4" name="Straight Connector 163">
            <a:extLst>
              <a:ext uri="{FF2B5EF4-FFF2-40B4-BE49-F238E27FC236}">
                <a16:creationId xmlns:a16="http://schemas.microsoft.com/office/drawing/2014/main" id="{147B6576-948D-4E63-A7DD-54CDA7D0DE57}"/>
              </a:ext>
            </a:extLst>
          </xdr:cNvPr>
          <xdr:cNvCxnSpPr/>
        </xdr:nvCxnSpPr>
        <xdr:spPr>
          <a:xfrm>
            <a:off x="420688" y="4202059"/>
            <a:ext cx="76939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5" name="Straight Connector 164">
            <a:extLst>
              <a:ext uri="{FF2B5EF4-FFF2-40B4-BE49-F238E27FC236}">
                <a16:creationId xmlns:a16="http://schemas.microsoft.com/office/drawing/2014/main" id="{A2241929-94C1-46ED-8BBF-052F60A8E86F}"/>
              </a:ext>
            </a:extLst>
          </xdr:cNvPr>
          <xdr:cNvCxnSpPr/>
        </xdr:nvCxnSpPr>
        <xdr:spPr>
          <a:xfrm flipH="1">
            <a:off x="783555" y="4163094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6" name="Straight Connector 165">
            <a:extLst>
              <a:ext uri="{FF2B5EF4-FFF2-40B4-BE49-F238E27FC236}">
                <a16:creationId xmlns:a16="http://schemas.microsoft.com/office/drawing/2014/main" id="{6A8543D2-B400-4AC5-AAF3-AF0E5024CC04}"/>
              </a:ext>
            </a:extLst>
          </xdr:cNvPr>
          <xdr:cNvCxnSpPr/>
        </xdr:nvCxnSpPr>
        <xdr:spPr>
          <a:xfrm flipH="1">
            <a:off x="453380" y="4163095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" name="Straight Connector 168">
            <a:extLst>
              <a:ext uri="{FF2B5EF4-FFF2-40B4-BE49-F238E27FC236}">
                <a16:creationId xmlns:a16="http://schemas.microsoft.com/office/drawing/2014/main" id="{23964A1D-A3DA-4611-A9EE-444C14DFB092}"/>
              </a:ext>
            </a:extLst>
          </xdr:cNvPr>
          <xdr:cNvCxnSpPr/>
        </xdr:nvCxnSpPr>
        <xdr:spPr>
          <a:xfrm>
            <a:off x="750855" y="3233930"/>
            <a:ext cx="34886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" name="Straight Connector 169">
            <a:extLst>
              <a:ext uri="{FF2B5EF4-FFF2-40B4-BE49-F238E27FC236}">
                <a16:creationId xmlns:a16="http://schemas.microsoft.com/office/drawing/2014/main" id="{E45898C5-06AD-4D47-9ED9-39A88D8A4506}"/>
              </a:ext>
            </a:extLst>
          </xdr:cNvPr>
          <xdr:cNvCxnSpPr/>
        </xdr:nvCxnSpPr>
        <xdr:spPr>
          <a:xfrm flipH="1">
            <a:off x="783547" y="3194966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3" name="Straight Connector 172">
            <a:extLst>
              <a:ext uri="{FF2B5EF4-FFF2-40B4-BE49-F238E27FC236}">
                <a16:creationId xmlns:a16="http://schemas.microsoft.com/office/drawing/2014/main" id="{4CDB7BB6-0525-5883-45A1-13B1CAA34B15}"/>
              </a:ext>
            </a:extLst>
          </xdr:cNvPr>
          <xdr:cNvCxnSpPr/>
        </xdr:nvCxnSpPr>
        <xdr:spPr>
          <a:xfrm flipV="1">
            <a:off x="1222774" y="1504000"/>
            <a:ext cx="0" cy="7277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5" name="Straight Connector 174">
            <a:extLst>
              <a:ext uri="{FF2B5EF4-FFF2-40B4-BE49-F238E27FC236}">
                <a16:creationId xmlns:a16="http://schemas.microsoft.com/office/drawing/2014/main" id="{FCBF4237-5DCF-F09B-6B37-55C3FFBBA896}"/>
              </a:ext>
            </a:extLst>
          </xdr:cNvPr>
          <xdr:cNvCxnSpPr/>
        </xdr:nvCxnSpPr>
        <xdr:spPr>
          <a:xfrm>
            <a:off x="1146429" y="1843462"/>
            <a:ext cx="58450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" name="Straight Connector 175">
            <a:extLst>
              <a:ext uri="{FF2B5EF4-FFF2-40B4-BE49-F238E27FC236}">
                <a16:creationId xmlns:a16="http://schemas.microsoft.com/office/drawing/2014/main" id="{6AC76776-977B-437C-825A-76F480DC3AE8}"/>
              </a:ext>
            </a:extLst>
          </xdr:cNvPr>
          <xdr:cNvCxnSpPr/>
        </xdr:nvCxnSpPr>
        <xdr:spPr>
          <a:xfrm flipH="1">
            <a:off x="1185409" y="1807744"/>
            <a:ext cx="74729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8" name="Straight Connector 177">
            <a:extLst>
              <a:ext uri="{FF2B5EF4-FFF2-40B4-BE49-F238E27FC236}">
                <a16:creationId xmlns:a16="http://schemas.microsoft.com/office/drawing/2014/main" id="{DA450035-6324-4671-ABE6-52DB111BB9DE}"/>
              </a:ext>
            </a:extLst>
          </xdr:cNvPr>
          <xdr:cNvCxnSpPr/>
        </xdr:nvCxnSpPr>
        <xdr:spPr>
          <a:xfrm>
            <a:off x="1146429" y="1564141"/>
            <a:ext cx="584974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9" name="Straight Connector 178">
            <a:extLst>
              <a:ext uri="{FF2B5EF4-FFF2-40B4-BE49-F238E27FC236}">
                <a16:creationId xmlns:a16="http://schemas.microsoft.com/office/drawing/2014/main" id="{E7D42D47-3F0F-46A6-B76B-11810C1A36D7}"/>
              </a:ext>
            </a:extLst>
          </xdr:cNvPr>
          <xdr:cNvCxnSpPr/>
        </xdr:nvCxnSpPr>
        <xdr:spPr>
          <a:xfrm flipH="1">
            <a:off x="1185409" y="1528351"/>
            <a:ext cx="74729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0" name="Straight Connector 179">
            <a:extLst>
              <a:ext uri="{FF2B5EF4-FFF2-40B4-BE49-F238E27FC236}">
                <a16:creationId xmlns:a16="http://schemas.microsoft.com/office/drawing/2014/main" id="{4ED6F487-4629-4E25-8773-9526F0C5453B}"/>
              </a:ext>
            </a:extLst>
          </xdr:cNvPr>
          <xdr:cNvCxnSpPr/>
        </xdr:nvCxnSpPr>
        <xdr:spPr>
          <a:xfrm flipV="1">
            <a:off x="2227312" y="1783387"/>
            <a:ext cx="0" cy="46292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1" name="Straight Connector 180">
            <a:extLst>
              <a:ext uri="{FF2B5EF4-FFF2-40B4-BE49-F238E27FC236}">
                <a16:creationId xmlns:a16="http://schemas.microsoft.com/office/drawing/2014/main" id="{0084B631-B028-45B9-9318-4ED546192627}"/>
              </a:ext>
            </a:extLst>
          </xdr:cNvPr>
          <xdr:cNvCxnSpPr/>
        </xdr:nvCxnSpPr>
        <xdr:spPr>
          <a:xfrm flipH="1">
            <a:off x="2189947" y="1807738"/>
            <a:ext cx="74729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3" name="Straight Connector 182">
            <a:extLst>
              <a:ext uri="{FF2B5EF4-FFF2-40B4-BE49-F238E27FC236}">
                <a16:creationId xmlns:a16="http://schemas.microsoft.com/office/drawing/2014/main" id="{6B25496C-5A33-479F-82E2-4B958E519AF8}"/>
              </a:ext>
            </a:extLst>
          </xdr:cNvPr>
          <xdr:cNvCxnSpPr/>
        </xdr:nvCxnSpPr>
        <xdr:spPr>
          <a:xfrm flipV="1">
            <a:off x="4133636" y="1783387"/>
            <a:ext cx="0" cy="4531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4" name="Straight Connector 183">
            <a:extLst>
              <a:ext uri="{FF2B5EF4-FFF2-40B4-BE49-F238E27FC236}">
                <a16:creationId xmlns:a16="http://schemas.microsoft.com/office/drawing/2014/main" id="{66637B9F-CC01-4B52-B74B-33568DD9AE5F}"/>
              </a:ext>
            </a:extLst>
          </xdr:cNvPr>
          <xdr:cNvCxnSpPr/>
        </xdr:nvCxnSpPr>
        <xdr:spPr>
          <a:xfrm flipH="1">
            <a:off x="4089982" y="1807738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" name="Straight Connector 184">
            <a:extLst>
              <a:ext uri="{FF2B5EF4-FFF2-40B4-BE49-F238E27FC236}">
                <a16:creationId xmlns:a16="http://schemas.microsoft.com/office/drawing/2014/main" id="{4D46A9FB-AA7A-4E73-857D-075E58D4E7FF}"/>
              </a:ext>
            </a:extLst>
          </xdr:cNvPr>
          <xdr:cNvCxnSpPr/>
        </xdr:nvCxnSpPr>
        <xdr:spPr>
          <a:xfrm flipV="1">
            <a:off x="5396672" y="1788249"/>
            <a:ext cx="0" cy="4580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" name="Straight Connector 185">
            <a:extLst>
              <a:ext uri="{FF2B5EF4-FFF2-40B4-BE49-F238E27FC236}">
                <a16:creationId xmlns:a16="http://schemas.microsoft.com/office/drawing/2014/main" id="{9111BD91-7B43-4211-A905-2A5FEBC8D64B}"/>
              </a:ext>
            </a:extLst>
          </xdr:cNvPr>
          <xdr:cNvCxnSpPr/>
        </xdr:nvCxnSpPr>
        <xdr:spPr>
          <a:xfrm flipH="1">
            <a:off x="5359306" y="1812600"/>
            <a:ext cx="74729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7" name="Straight Connector 186">
            <a:extLst>
              <a:ext uri="{FF2B5EF4-FFF2-40B4-BE49-F238E27FC236}">
                <a16:creationId xmlns:a16="http://schemas.microsoft.com/office/drawing/2014/main" id="{F6B712A0-AA67-43D3-A611-41E26733ADA0}"/>
              </a:ext>
            </a:extLst>
          </xdr:cNvPr>
          <xdr:cNvCxnSpPr/>
        </xdr:nvCxnSpPr>
        <xdr:spPr>
          <a:xfrm flipV="1">
            <a:off x="6935458" y="1504002"/>
            <a:ext cx="0" cy="72770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8" name="Straight Connector 187">
            <a:extLst>
              <a:ext uri="{FF2B5EF4-FFF2-40B4-BE49-F238E27FC236}">
                <a16:creationId xmlns:a16="http://schemas.microsoft.com/office/drawing/2014/main" id="{B39835AE-D2C4-4716-9CEE-8E3BC371D261}"/>
              </a:ext>
            </a:extLst>
          </xdr:cNvPr>
          <xdr:cNvCxnSpPr/>
        </xdr:nvCxnSpPr>
        <xdr:spPr>
          <a:xfrm flipH="1">
            <a:off x="6891803" y="1807747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9" name="Straight Connector 188">
            <a:extLst>
              <a:ext uri="{FF2B5EF4-FFF2-40B4-BE49-F238E27FC236}">
                <a16:creationId xmlns:a16="http://schemas.microsoft.com/office/drawing/2014/main" id="{3C8E9AB2-45C3-4521-AD3A-AE4F6BA54DEE}"/>
              </a:ext>
            </a:extLst>
          </xdr:cNvPr>
          <xdr:cNvCxnSpPr/>
        </xdr:nvCxnSpPr>
        <xdr:spPr>
          <a:xfrm flipH="1">
            <a:off x="6891803" y="1528353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4" name="Straight Connector 193">
            <a:extLst>
              <a:ext uri="{FF2B5EF4-FFF2-40B4-BE49-F238E27FC236}">
                <a16:creationId xmlns:a16="http://schemas.microsoft.com/office/drawing/2014/main" id="{1C118E0C-A322-E15D-0BA4-DACF065A0DD6}"/>
              </a:ext>
            </a:extLst>
          </xdr:cNvPr>
          <xdr:cNvCxnSpPr/>
        </xdr:nvCxnSpPr>
        <xdr:spPr>
          <a:xfrm>
            <a:off x="6968145" y="2262551"/>
            <a:ext cx="85346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6" name="Straight Connector 195">
            <a:extLst>
              <a:ext uri="{FF2B5EF4-FFF2-40B4-BE49-F238E27FC236}">
                <a16:creationId xmlns:a16="http://schemas.microsoft.com/office/drawing/2014/main" id="{FBFD024C-1D15-5FBB-4860-12080628BB8D}"/>
              </a:ext>
            </a:extLst>
          </xdr:cNvPr>
          <xdr:cNvCxnSpPr/>
        </xdr:nvCxnSpPr>
        <xdr:spPr>
          <a:xfrm>
            <a:off x="7430720" y="2187869"/>
            <a:ext cx="0" cy="592568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7" name="Straight Connector 196">
            <a:extLst>
              <a:ext uri="{FF2B5EF4-FFF2-40B4-BE49-F238E27FC236}">
                <a16:creationId xmlns:a16="http://schemas.microsoft.com/office/drawing/2014/main" id="{31634303-3EE3-48BB-8809-20D5EEEB4C01}"/>
              </a:ext>
            </a:extLst>
          </xdr:cNvPr>
          <xdr:cNvCxnSpPr/>
        </xdr:nvCxnSpPr>
        <xdr:spPr>
          <a:xfrm flipH="1">
            <a:off x="7387067" y="2226838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8" name="Straight Connector 197">
            <a:extLst>
              <a:ext uri="{FF2B5EF4-FFF2-40B4-BE49-F238E27FC236}">
                <a16:creationId xmlns:a16="http://schemas.microsoft.com/office/drawing/2014/main" id="{86EEE112-8297-4D50-8099-6536D0378BA9}"/>
              </a:ext>
            </a:extLst>
          </xdr:cNvPr>
          <xdr:cNvCxnSpPr/>
        </xdr:nvCxnSpPr>
        <xdr:spPr>
          <a:xfrm>
            <a:off x="7760895" y="2187869"/>
            <a:ext cx="0" cy="592568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" name="Straight Connector 198">
            <a:extLst>
              <a:ext uri="{FF2B5EF4-FFF2-40B4-BE49-F238E27FC236}">
                <a16:creationId xmlns:a16="http://schemas.microsoft.com/office/drawing/2014/main" id="{A2159D90-B545-4CA4-9E4E-30DD01BDCC5F}"/>
              </a:ext>
            </a:extLst>
          </xdr:cNvPr>
          <xdr:cNvCxnSpPr/>
        </xdr:nvCxnSpPr>
        <xdr:spPr>
          <a:xfrm flipH="1">
            <a:off x="7717243" y="2226838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" name="Straight Connector 200">
            <a:extLst>
              <a:ext uri="{FF2B5EF4-FFF2-40B4-BE49-F238E27FC236}">
                <a16:creationId xmlns:a16="http://schemas.microsoft.com/office/drawing/2014/main" id="{591F734F-D34D-4543-90A4-71944BDEBFD5}"/>
              </a:ext>
            </a:extLst>
          </xdr:cNvPr>
          <xdr:cNvCxnSpPr/>
        </xdr:nvCxnSpPr>
        <xdr:spPr>
          <a:xfrm>
            <a:off x="6954139" y="3739139"/>
            <a:ext cx="53730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2" name="Straight Connector 201">
            <a:extLst>
              <a:ext uri="{FF2B5EF4-FFF2-40B4-BE49-F238E27FC236}">
                <a16:creationId xmlns:a16="http://schemas.microsoft.com/office/drawing/2014/main" id="{6B8250D7-9AAB-4CBD-9B07-9EF1736DA099}"/>
              </a:ext>
            </a:extLst>
          </xdr:cNvPr>
          <xdr:cNvCxnSpPr/>
        </xdr:nvCxnSpPr>
        <xdr:spPr>
          <a:xfrm flipH="1">
            <a:off x="7387072" y="3700178"/>
            <a:ext cx="81018" cy="7793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6" name="Straight Connector 205">
            <a:extLst>
              <a:ext uri="{FF2B5EF4-FFF2-40B4-BE49-F238E27FC236}">
                <a16:creationId xmlns:a16="http://schemas.microsoft.com/office/drawing/2014/main" id="{58FDF119-3ABC-4862-872F-7FF1A4CED601}"/>
              </a:ext>
            </a:extLst>
          </xdr:cNvPr>
          <xdr:cNvCxnSpPr/>
        </xdr:nvCxnSpPr>
        <xdr:spPr>
          <a:xfrm>
            <a:off x="6954139" y="4952569"/>
            <a:ext cx="53731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" name="Straight Connector 206">
            <a:extLst>
              <a:ext uri="{FF2B5EF4-FFF2-40B4-BE49-F238E27FC236}">
                <a16:creationId xmlns:a16="http://schemas.microsoft.com/office/drawing/2014/main" id="{0988AF79-D146-4004-AC73-ECCDAADB0C99}"/>
              </a:ext>
            </a:extLst>
          </xdr:cNvPr>
          <xdr:cNvCxnSpPr/>
        </xdr:nvCxnSpPr>
        <xdr:spPr>
          <a:xfrm flipH="1">
            <a:off x="7387082" y="4916783"/>
            <a:ext cx="81018" cy="7475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" name="Straight Connector 209">
            <a:extLst>
              <a:ext uri="{FF2B5EF4-FFF2-40B4-BE49-F238E27FC236}">
                <a16:creationId xmlns:a16="http://schemas.microsoft.com/office/drawing/2014/main" id="{EA635C3F-DAB4-4680-86E9-F76E2FAF8F5A}"/>
              </a:ext>
            </a:extLst>
          </xdr:cNvPr>
          <xdr:cNvCxnSpPr/>
        </xdr:nvCxnSpPr>
        <xdr:spPr>
          <a:xfrm>
            <a:off x="6954139" y="7082106"/>
            <a:ext cx="53731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1" name="Straight Connector 210">
            <a:extLst>
              <a:ext uri="{FF2B5EF4-FFF2-40B4-BE49-F238E27FC236}">
                <a16:creationId xmlns:a16="http://schemas.microsoft.com/office/drawing/2014/main" id="{200A5730-94A4-467D-83A0-D0FFA97E27BB}"/>
              </a:ext>
            </a:extLst>
          </xdr:cNvPr>
          <xdr:cNvCxnSpPr/>
        </xdr:nvCxnSpPr>
        <xdr:spPr>
          <a:xfrm flipH="1">
            <a:off x="7387085" y="7043146"/>
            <a:ext cx="81018" cy="7793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2" name="Straight Connector 211">
            <a:extLst>
              <a:ext uri="{FF2B5EF4-FFF2-40B4-BE49-F238E27FC236}">
                <a16:creationId xmlns:a16="http://schemas.microsoft.com/office/drawing/2014/main" id="{5DCD7D4E-6AC6-40ED-B94D-69C4F1B56EBC}"/>
              </a:ext>
            </a:extLst>
          </xdr:cNvPr>
          <xdr:cNvCxnSpPr/>
        </xdr:nvCxnSpPr>
        <xdr:spPr>
          <a:xfrm>
            <a:off x="6968147" y="8045358"/>
            <a:ext cx="85346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3" name="Straight Connector 212">
            <a:extLst>
              <a:ext uri="{FF2B5EF4-FFF2-40B4-BE49-F238E27FC236}">
                <a16:creationId xmlns:a16="http://schemas.microsoft.com/office/drawing/2014/main" id="{C2B1B651-5146-4B69-A8C1-ED7C3658642C}"/>
              </a:ext>
            </a:extLst>
          </xdr:cNvPr>
          <xdr:cNvCxnSpPr/>
        </xdr:nvCxnSpPr>
        <xdr:spPr>
          <a:xfrm flipH="1">
            <a:off x="7387069" y="8006398"/>
            <a:ext cx="81018" cy="7793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4" name="Straight Connector 213">
            <a:extLst>
              <a:ext uri="{FF2B5EF4-FFF2-40B4-BE49-F238E27FC236}">
                <a16:creationId xmlns:a16="http://schemas.microsoft.com/office/drawing/2014/main" id="{E1A64D48-84C8-421C-8A5B-263E033859A6}"/>
              </a:ext>
            </a:extLst>
          </xdr:cNvPr>
          <xdr:cNvCxnSpPr/>
        </xdr:nvCxnSpPr>
        <xdr:spPr>
          <a:xfrm flipH="1">
            <a:off x="7717245" y="8006398"/>
            <a:ext cx="81018" cy="7793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9" name="Straight Connector 218">
            <a:extLst>
              <a:ext uri="{FF2B5EF4-FFF2-40B4-BE49-F238E27FC236}">
                <a16:creationId xmlns:a16="http://schemas.microsoft.com/office/drawing/2014/main" id="{9457BCAC-6D8C-4F56-8842-D5FF00472E24}"/>
              </a:ext>
            </a:extLst>
          </xdr:cNvPr>
          <xdr:cNvCxnSpPr/>
        </xdr:nvCxnSpPr>
        <xdr:spPr>
          <a:xfrm>
            <a:off x="750857" y="5361912"/>
            <a:ext cx="413187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0" name="Straight Connector 219">
            <a:extLst>
              <a:ext uri="{FF2B5EF4-FFF2-40B4-BE49-F238E27FC236}">
                <a16:creationId xmlns:a16="http://schemas.microsoft.com/office/drawing/2014/main" id="{3D98E269-3849-4339-9675-1C4EC87F55CA}"/>
              </a:ext>
            </a:extLst>
          </xdr:cNvPr>
          <xdr:cNvCxnSpPr/>
        </xdr:nvCxnSpPr>
        <xdr:spPr>
          <a:xfrm flipH="1">
            <a:off x="783549" y="5329370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5" name="Straight Connector 224">
            <a:extLst>
              <a:ext uri="{FF2B5EF4-FFF2-40B4-BE49-F238E27FC236}">
                <a16:creationId xmlns:a16="http://schemas.microsoft.com/office/drawing/2014/main" id="{15581191-151C-4EC4-A860-2F090C0F2E9E}"/>
              </a:ext>
            </a:extLst>
          </xdr:cNvPr>
          <xdr:cNvCxnSpPr/>
        </xdr:nvCxnSpPr>
        <xdr:spPr>
          <a:xfrm>
            <a:off x="750864" y="8045374"/>
            <a:ext cx="41458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6" name="Straight Connector 225">
            <a:extLst>
              <a:ext uri="{FF2B5EF4-FFF2-40B4-BE49-F238E27FC236}">
                <a16:creationId xmlns:a16="http://schemas.microsoft.com/office/drawing/2014/main" id="{56FD7DF4-5C67-440B-8076-A2948BEA34D8}"/>
              </a:ext>
            </a:extLst>
          </xdr:cNvPr>
          <xdr:cNvCxnSpPr/>
        </xdr:nvCxnSpPr>
        <xdr:spPr>
          <a:xfrm flipH="1">
            <a:off x="783557" y="8006410"/>
            <a:ext cx="81018" cy="7793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" name="Straight Connector 229">
            <a:extLst>
              <a:ext uri="{FF2B5EF4-FFF2-40B4-BE49-F238E27FC236}">
                <a16:creationId xmlns:a16="http://schemas.microsoft.com/office/drawing/2014/main" id="{9CE2B186-F31A-3218-7954-37F30816F16F}"/>
              </a:ext>
            </a:extLst>
          </xdr:cNvPr>
          <xdr:cNvCxnSpPr/>
        </xdr:nvCxnSpPr>
        <xdr:spPr>
          <a:xfrm>
            <a:off x="1222774" y="4219988"/>
            <a:ext cx="0" cy="106554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" name="Straight Connector 231">
            <a:extLst>
              <a:ext uri="{FF2B5EF4-FFF2-40B4-BE49-F238E27FC236}">
                <a16:creationId xmlns:a16="http://schemas.microsoft.com/office/drawing/2014/main" id="{B1DD0ADC-2F5D-4036-8844-B8574E3A4C97}"/>
              </a:ext>
            </a:extLst>
          </xdr:cNvPr>
          <xdr:cNvCxnSpPr/>
        </xdr:nvCxnSpPr>
        <xdr:spPr>
          <a:xfrm>
            <a:off x="1222775" y="5425234"/>
            <a:ext cx="0" cy="253887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" name="Straight Connector 239">
            <a:extLst>
              <a:ext uri="{FF2B5EF4-FFF2-40B4-BE49-F238E27FC236}">
                <a16:creationId xmlns:a16="http://schemas.microsoft.com/office/drawing/2014/main" id="{96B84217-16B9-A890-6A5C-AA9F023BD9C4}"/>
              </a:ext>
            </a:extLst>
          </xdr:cNvPr>
          <xdr:cNvCxnSpPr/>
        </xdr:nvCxnSpPr>
        <xdr:spPr>
          <a:xfrm>
            <a:off x="4915422" y="8074591"/>
            <a:ext cx="0" cy="67412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" name="Straight Connector 241">
            <a:extLst>
              <a:ext uri="{FF2B5EF4-FFF2-40B4-BE49-F238E27FC236}">
                <a16:creationId xmlns:a16="http://schemas.microsoft.com/office/drawing/2014/main" id="{4AA8E386-7591-9FF6-6003-0B0E2E234E8E}"/>
              </a:ext>
            </a:extLst>
          </xdr:cNvPr>
          <xdr:cNvCxnSpPr/>
        </xdr:nvCxnSpPr>
        <xdr:spPr>
          <a:xfrm>
            <a:off x="1162057" y="8409177"/>
            <a:ext cx="583411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" name="Straight Connector 242">
            <a:extLst>
              <a:ext uri="{FF2B5EF4-FFF2-40B4-BE49-F238E27FC236}">
                <a16:creationId xmlns:a16="http://schemas.microsoft.com/office/drawing/2014/main" id="{6502BE89-10E3-4D22-9049-B44D2F7A2F98}"/>
              </a:ext>
            </a:extLst>
          </xdr:cNvPr>
          <xdr:cNvCxnSpPr/>
        </xdr:nvCxnSpPr>
        <xdr:spPr>
          <a:xfrm flipH="1">
            <a:off x="4873388" y="8373462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" name="Straight Connector 243">
            <a:extLst>
              <a:ext uri="{FF2B5EF4-FFF2-40B4-BE49-F238E27FC236}">
                <a16:creationId xmlns:a16="http://schemas.microsoft.com/office/drawing/2014/main" id="{26A078CD-ED27-43E1-804D-088EEB8BC32F}"/>
              </a:ext>
            </a:extLst>
          </xdr:cNvPr>
          <xdr:cNvCxnSpPr/>
        </xdr:nvCxnSpPr>
        <xdr:spPr>
          <a:xfrm>
            <a:off x="4859372" y="8688641"/>
            <a:ext cx="213680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5" name="Straight Connector 244">
            <a:extLst>
              <a:ext uri="{FF2B5EF4-FFF2-40B4-BE49-F238E27FC236}">
                <a16:creationId xmlns:a16="http://schemas.microsoft.com/office/drawing/2014/main" id="{AC090CFE-654D-46B5-B217-A1DE87F79310}"/>
              </a:ext>
            </a:extLst>
          </xdr:cNvPr>
          <xdr:cNvCxnSpPr/>
        </xdr:nvCxnSpPr>
        <xdr:spPr>
          <a:xfrm flipH="1">
            <a:off x="4878057" y="8652853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7" name="Straight Connector 246">
            <a:extLst>
              <a:ext uri="{FF2B5EF4-FFF2-40B4-BE49-F238E27FC236}">
                <a16:creationId xmlns:a16="http://schemas.microsoft.com/office/drawing/2014/main" id="{8D0C9D5F-54A2-4C87-B9D6-DB05B2D263B7}"/>
              </a:ext>
            </a:extLst>
          </xdr:cNvPr>
          <xdr:cNvCxnSpPr/>
        </xdr:nvCxnSpPr>
        <xdr:spPr>
          <a:xfrm>
            <a:off x="6935457" y="8074595"/>
            <a:ext cx="0" cy="67412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8" name="Straight Connector 247">
            <a:extLst>
              <a:ext uri="{FF2B5EF4-FFF2-40B4-BE49-F238E27FC236}">
                <a16:creationId xmlns:a16="http://schemas.microsoft.com/office/drawing/2014/main" id="{53AA48C4-6A28-4813-ABDA-5C8BC59F7DA1}"/>
              </a:ext>
            </a:extLst>
          </xdr:cNvPr>
          <xdr:cNvCxnSpPr/>
        </xdr:nvCxnSpPr>
        <xdr:spPr>
          <a:xfrm flipH="1">
            <a:off x="6887134" y="8373466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9" name="Straight Connector 248">
            <a:extLst>
              <a:ext uri="{FF2B5EF4-FFF2-40B4-BE49-F238E27FC236}">
                <a16:creationId xmlns:a16="http://schemas.microsoft.com/office/drawing/2014/main" id="{E50A4DA5-FE3E-4E6C-B6AC-5189969E2C16}"/>
              </a:ext>
            </a:extLst>
          </xdr:cNvPr>
          <xdr:cNvCxnSpPr/>
        </xdr:nvCxnSpPr>
        <xdr:spPr>
          <a:xfrm flipH="1">
            <a:off x="6891803" y="8652857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2" name="Straight Connector 251">
            <a:extLst>
              <a:ext uri="{FF2B5EF4-FFF2-40B4-BE49-F238E27FC236}">
                <a16:creationId xmlns:a16="http://schemas.microsoft.com/office/drawing/2014/main" id="{50D3C52B-B94E-4FDC-989C-F0922ECE5CCE}"/>
              </a:ext>
            </a:extLst>
          </xdr:cNvPr>
          <xdr:cNvCxnSpPr/>
        </xdr:nvCxnSpPr>
        <xdr:spPr>
          <a:xfrm>
            <a:off x="5919959" y="8170446"/>
            <a:ext cx="0" cy="29888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3" name="Straight Connector 252">
            <a:extLst>
              <a:ext uri="{FF2B5EF4-FFF2-40B4-BE49-F238E27FC236}">
                <a16:creationId xmlns:a16="http://schemas.microsoft.com/office/drawing/2014/main" id="{03B7962A-4A47-41E6-B8E2-57CD74F1CA9C}"/>
              </a:ext>
            </a:extLst>
          </xdr:cNvPr>
          <xdr:cNvCxnSpPr/>
        </xdr:nvCxnSpPr>
        <xdr:spPr>
          <a:xfrm flipH="1">
            <a:off x="5882595" y="8373472"/>
            <a:ext cx="81018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6" name="Straight Connector 255">
            <a:extLst>
              <a:ext uri="{FF2B5EF4-FFF2-40B4-BE49-F238E27FC236}">
                <a16:creationId xmlns:a16="http://schemas.microsoft.com/office/drawing/2014/main" id="{2621DD02-24FD-45FE-9304-B821EA1C25A8}"/>
              </a:ext>
            </a:extLst>
          </xdr:cNvPr>
          <xdr:cNvCxnSpPr/>
        </xdr:nvCxnSpPr>
        <xdr:spPr>
          <a:xfrm>
            <a:off x="1222775" y="8103809"/>
            <a:ext cx="0" cy="365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" name="Straight Connector 256">
            <a:extLst>
              <a:ext uri="{FF2B5EF4-FFF2-40B4-BE49-F238E27FC236}">
                <a16:creationId xmlns:a16="http://schemas.microsoft.com/office/drawing/2014/main" id="{9B2EBAA5-F52A-4257-899C-66E8857E0C09}"/>
              </a:ext>
            </a:extLst>
          </xdr:cNvPr>
          <xdr:cNvCxnSpPr/>
        </xdr:nvCxnSpPr>
        <xdr:spPr>
          <a:xfrm flipH="1">
            <a:off x="1185411" y="8373460"/>
            <a:ext cx="74729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0" name="Straight Connector 259">
            <a:extLst>
              <a:ext uri="{FF2B5EF4-FFF2-40B4-BE49-F238E27FC236}">
                <a16:creationId xmlns:a16="http://schemas.microsoft.com/office/drawing/2014/main" id="{27CA500E-F339-4109-BEE1-B56611808B40}"/>
              </a:ext>
            </a:extLst>
          </xdr:cNvPr>
          <xdr:cNvCxnSpPr/>
        </xdr:nvCxnSpPr>
        <xdr:spPr>
          <a:xfrm>
            <a:off x="3680406" y="4218295"/>
            <a:ext cx="0" cy="106237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1" name="Straight Connector 260">
            <a:extLst>
              <a:ext uri="{FF2B5EF4-FFF2-40B4-BE49-F238E27FC236}">
                <a16:creationId xmlns:a16="http://schemas.microsoft.com/office/drawing/2014/main" id="{F6CB6778-B82E-4808-B49F-8D54506947C6}"/>
              </a:ext>
            </a:extLst>
          </xdr:cNvPr>
          <xdr:cNvCxnSpPr/>
        </xdr:nvCxnSpPr>
        <xdr:spPr>
          <a:xfrm>
            <a:off x="3680407" y="5420366"/>
            <a:ext cx="0" cy="254374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3" name="Straight Connector 262">
            <a:extLst>
              <a:ext uri="{FF2B5EF4-FFF2-40B4-BE49-F238E27FC236}">
                <a16:creationId xmlns:a16="http://schemas.microsoft.com/office/drawing/2014/main" id="{169D6676-AABA-4668-B04D-7F4265B9D863}"/>
              </a:ext>
            </a:extLst>
          </xdr:cNvPr>
          <xdr:cNvCxnSpPr/>
        </xdr:nvCxnSpPr>
        <xdr:spPr>
          <a:xfrm>
            <a:off x="3680407" y="8098941"/>
            <a:ext cx="0" cy="36551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4" name="Straight Connector 263">
            <a:extLst>
              <a:ext uri="{FF2B5EF4-FFF2-40B4-BE49-F238E27FC236}">
                <a16:creationId xmlns:a16="http://schemas.microsoft.com/office/drawing/2014/main" id="{0738D28A-4FA5-4D3F-8F75-CF53793B4EDB}"/>
              </a:ext>
            </a:extLst>
          </xdr:cNvPr>
          <xdr:cNvCxnSpPr/>
        </xdr:nvCxnSpPr>
        <xdr:spPr>
          <a:xfrm flipH="1">
            <a:off x="3643043" y="8368592"/>
            <a:ext cx="74729" cy="7150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77" name="Group 276">
            <a:extLst>
              <a:ext uri="{FF2B5EF4-FFF2-40B4-BE49-F238E27FC236}">
                <a16:creationId xmlns:a16="http://schemas.microsoft.com/office/drawing/2014/main" id="{A4F5890F-C241-405D-8154-1472F619B7C5}"/>
              </a:ext>
            </a:extLst>
          </xdr:cNvPr>
          <xdr:cNvGrpSpPr/>
        </xdr:nvGrpSpPr>
        <xdr:grpSpPr>
          <a:xfrm>
            <a:off x="2057553" y="3242119"/>
            <a:ext cx="325505" cy="284262"/>
            <a:chOff x="4819650" y="10625138"/>
            <a:chExt cx="319088" cy="290512"/>
          </a:xfrm>
        </xdr:grpSpPr>
        <xdr:sp macro="" textlink="">
          <xdr:nvSpPr>
            <xdr:cNvPr id="278" name="Oval 277">
              <a:extLst>
                <a:ext uri="{FF2B5EF4-FFF2-40B4-BE49-F238E27FC236}">
                  <a16:creationId xmlns:a16="http://schemas.microsoft.com/office/drawing/2014/main" id="{169E0109-2326-F34F-4D66-55E9EB03DB0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79" name="Straight Connector 278">
              <a:extLst>
                <a:ext uri="{FF2B5EF4-FFF2-40B4-BE49-F238E27FC236}">
                  <a16:creationId xmlns:a16="http://schemas.microsoft.com/office/drawing/2014/main" id="{F33309D0-3339-7B0C-69CE-63F7B30DD3F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0" name="Straight Connector 279">
              <a:extLst>
                <a:ext uri="{FF2B5EF4-FFF2-40B4-BE49-F238E27FC236}">
                  <a16:creationId xmlns:a16="http://schemas.microsoft.com/office/drawing/2014/main" id="{A728DBF8-B331-AFAF-91D5-FE4E6C70141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1" name="Group 280">
            <a:extLst>
              <a:ext uri="{FF2B5EF4-FFF2-40B4-BE49-F238E27FC236}">
                <a16:creationId xmlns:a16="http://schemas.microsoft.com/office/drawing/2014/main" id="{F99BE50E-3C51-4D6C-92DA-ACFAFFE7CED6}"/>
              </a:ext>
            </a:extLst>
          </xdr:cNvPr>
          <xdr:cNvGrpSpPr/>
        </xdr:nvGrpSpPr>
        <xdr:grpSpPr>
          <a:xfrm>
            <a:off x="3991901" y="3229059"/>
            <a:ext cx="325505" cy="284262"/>
            <a:chOff x="4819650" y="10625138"/>
            <a:chExt cx="319088" cy="290512"/>
          </a:xfrm>
        </xdr:grpSpPr>
        <xdr:sp macro="" textlink="">
          <xdr:nvSpPr>
            <xdr:cNvPr id="282" name="Oval 281">
              <a:extLst>
                <a:ext uri="{FF2B5EF4-FFF2-40B4-BE49-F238E27FC236}">
                  <a16:creationId xmlns:a16="http://schemas.microsoft.com/office/drawing/2014/main" id="{09D31F43-A87A-6DDE-4543-7D14E9A1826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3" name="Straight Connector 282">
              <a:extLst>
                <a:ext uri="{FF2B5EF4-FFF2-40B4-BE49-F238E27FC236}">
                  <a16:creationId xmlns:a16="http://schemas.microsoft.com/office/drawing/2014/main" id="{FA944C45-8753-52BB-14E9-054602173B8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4" name="Straight Connector 283">
              <a:extLst>
                <a:ext uri="{FF2B5EF4-FFF2-40B4-BE49-F238E27FC236}">
                  <a16:creationId xmlns:a16="http://schemas.microsoft.com/office/drawing/2014/main" id="{22404C27-FF0F-57B6-3508-2FAE8E68013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5" name="Group 284">
            <a:extLst>
              <a:ext uri="{FF2B5EF4-FFF2-40B4-BE49-F238E27FC236}">
                <a16:creationId xmlns:a16="http://schemas.microsoft.com/office/drawing/2014/main" id="{ED896D7F-CAE3-4AA8-B40A-73B155CA846C}"/>
              </a:ext>
            </a:extLst>
          </xdr:cNvPr>
          <xdr:cNvGrpSpPr/>
        </xdr:nvGrpSpPr>
        <xdr:grpSpPr>
          <a:xfrm>
            <a:off x="5515055" y="6952146"/>
            <a:ext cx="325505" cy="284262"/>
            <a:chOff x="4819650" y="10625138"/>
            <a:chExt cx="319088" cy="290512"/>
          </a:xfrm>
        </xdr:grpSpPr>
        <xdr:sp macro="" textlink="">
          <xdr:nvSpPr>
            <xdr:cNvPr id="286" name="Oval 285">
              <a:extLst>
                <a:ext uri="{FF2B5EF4-FFF2-40B4-BE49-F238E27FC236}">
                  <a16:creationId xmlns:a16="http://schemas.microsoft.com/office/drawing/2014/main" id="{891E6C15-5443-11F1-B1A5-2E86B0FC9DA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87" name="Straight Connector 286">
              <a:extLst>
                <a:ext uri="{FF2B5EF4-FFF2-40B4-BE49-F238E27FC236}">
                  <a16:creationId xmlns:a16="http://schemas.microsoft.com/office/drawing/2014/main" id="{D40758F7-EC38-20B0-7D2F-C3172D1FF82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8" name="Straight Connector 287">
              <a:extLst>
                <a:ext uri="{FF2B5EF4-FFF2-40B4-BE49-F238E27FC236}">
                  <a16:creationId xmlns:a16="http://schemas.microsoft.com/office/drawing/2014/main" id="{8EC44693-F1F8-9886-EE12-D8C44260A671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89" name="Group 288">
            <a:extLst>
              <a:ext uri="{FF2B5EF4-FFF2-40B4-BE49-F238E27FC236}">
                <a16:creationId xmlns:a16="http://schemas.microsoft.com/office/drawing/2014/main" id="{0DABE363-6E4C-487F-83E5-C0AF703E06FD}"/>
              </a:ext>
            </a:extLst>
          </xdr:cNvPr>
          <xdr:cNvGrpSpPr/>
        </xdr:nvGrpSpPr>
        <xdr:grpSpPr>
          <a:xfrm>
            <a:off x="5543078" y="4793388"/>
            <a:ext cx="325505" cy="284262"/>
            <a:chOff x="4819650" y="10625138"/>
            <a:chExt cx="319088" cy="290512"/>
          </a:xfrm>
        </xdr:grpSpPr>
        <xdr:sp macro="" textlink="">
          <xdr:nvSpPr>
            <xdr:cNvPr id="290" name="Oval 289">
              <a:extLst>
                <a:ext uri="{FF2B5EF4-FFF2-40B4-BE49-F238E27FC236}">
                  <a16:creationId xmlns:a16="http://schemas.microsoft.com/office/drawing/2014/main" id="{BD83EDBC-3071-908C-3440-F54A870503D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91" name="Straight Connector 290">
              <a:extLst>
                <a:ext uri="{FF2B5EF4-FFF2-40B4-BE49-F238E27FC236}">
                  <a16:creationId xmlns:a16="http://schemas.microsoft.com/office/drawing/2014/main" id="{A4C8E991-B029-3B73-C5D4-625C4F7F05D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2" name="Straight Connector 291">
              <a:extLst>
                <a:ext uri="{FF2B5EF4-FFF2-40B4-BE49-F238E27FC236}">
                  <a16:creationId xmlns:a16="http://schemas.microsoft.com/office/drawing/2014/main" id="{D42E0B0D-1F91-8B11-3513-1EA971DEA3F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93" name="Group 292">
            <a:extLst>
              <a:ext uri="{FF2B5EF4-FFF2-40B4-BE49-F238E27FC236}">
                <a16:creationId xmlns:a16="http://schemas.microsoft.com/office/drawing/2014/main" id="{7682DDA2-DBB5-40DC-9220-97B42A7E89BC}"/>
              </a:ext>
            </a:extLst>
          </xdr:cNvPr>
          <xdr:cNvGrpSpPr/>
        </xdr:nvGrpSpPr>
        <xdr:grpSpPr>
          <a:xfrm>
            <a:off x="783557" y="2033560"/>
            <a:ext cx="325505" cy="284262"/>
            <a:chOff x="4819650" y="10625138"/>
            <a:chExt cx="319088" cy="290512"/>
          </a:xfrm>
        </xdr:grpSpPr>
        <xdr:sp macro="" textlink="">
          <xdr:nvSpPr>
            <xdr:cNvPr id="294" name="Oval 293">
              <a:extLst>
                <a:ext uri="{FF2B5EF4-FFF2-40B4-BE49-F238E27FC236}">
                  <a16:creationId xmlns:a16="http://schemas.microsoft.com/office/drawing/2014/main" id="{32CF5BDD-BD22-13B3-75C1-28DD18A6545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95" name="Straight Connector 294">
              <a:extLst>
                <a:ext uri="{FF2B5EF4-FFF2-40B4-BE49-F238E27FC236}">
                  <a16:creationId xmlns:a16="http://schemas.microsoft.com/office/drawing/2014/main" id="{84D16D7D-5C18-84A2-0D92-E9653D3A470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6" name="Straight Connector 295">
              <a:extLst>
                <a:ext uri="{FF2B5EF4-FFF2-40B4-BE49-F238E27FC236}">
                  <a16:creationId xmlns:a16="http://schemas.microsoft.com/office/drawing/2014/main" id="{B2F0FCDE-20A3-B4BF-C618-BB7B179B7918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97" name="Group 296">
            <a:extLst>
              <a:ext uri="{FF2B5EF4-FFF2-40B4-BE49-F238E27FC236}">
                <a16:creationId xmlns:a16="http://schemas.microsoft.com/office/drawing/2014/main" id="{B1DFCE4D-D0A0-4217-9819-2107E16D77C5}"/>
              </a:ext>
            </a:extLst>
          </xdr:cNvPr>
          <xdr:cNvGrpSpPr/>
        </xdr:nvGrpSpPr>
        <xdr:grpSpPr>
          <a:xfrm>
            <a:off x="6891803" y="2033560"/>
            <a:ext cx="325505" cy="284262"/>
            <a:chOff x="4819650" y="10625138"/>
            <a:chExt cx="319088" cy="290512"/>
          </a:xfrm>
        </xdr:grpSpPr>
        <xdr:sp macro="" textlink="">
          <xdr:nvSpPr>
            <xdr:cNvPr id="298" name="Oval 297">
              <a:extLst>
                <a:ext uri="{FF2B5EF4-FFF2-40B4-BE49-F238E27FC236}">
                  <a16:creationId xmlns:a16="http://schemas.microsoft.com/office/drawing/2014/main" id="{E51A147B-3122-3E93-50A2-7D7E7E316D8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299" name="Straight Connector 298">
              <a:extLst>
                <a:ext uri="{FF2B5EF4-FFF2-40B4-BE49-F238E27FC236}">
                  <a16:creationId xmlns:a16="http://schemas.microsoft.com/office/drawing/2014/main" id="{6F02A632-5C2F-DAFE-8FCC-F340AB3F980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0" name="Straight Connector 299">
              <a:extLst>
                <a:ext uri="{FF2B5EF4-FFF2-40B4-BE49-F238E27FC236}">
                  <a16:creationId xmlns:a16="http://schemas.microsoft.com/office/drawing/2014/main" id="{9D7B92C6-AFFB-E256-9757-8B86FD3F1E62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1" name="Group 300">
            <a:extLst>
              <a:ext uri="{FF2B5EF4-FFF2-40B4-BE49-F238E27FC236}">
                <a16:creationId xmlns:a16="http://schemas.microsoft.com/office/drawing/2014/main" id="{3CE2DB5E-066F-43C9-B268-1F5E8A2973B4}"/>
              </a:ext>
            </a:extLst>
          </xdr:cNvPr>
          <xdr:cNvGrpSpPr/>
        </xdr:nvGrpSpPr>
        <xdr:grpSpPr>
          <a:xfrm>
            <a:off x="6891803" y="7900795"/>
            <a:ext cx="325505" cy="284262"/>
            <a:chOff x="4819650" y="10625138"/>
            <a:chExt cx="319088" cy="290512"/>
          </a:xfrm>
        </xdr:grpSpPr>
        <xdr:sp macro="" textlink="">
          <xdr:nvSpPr>
            <xdr:cNvPr id="302" name="Oval 301">
              <a:extLst>
                <a:ext uri="{FF2B5EF4-FFF2-40B4-BE49-F238E27FC236}">
                  <a16:creationId xmlns:a16="http://schemas.microsoft.com/office/drawing/2014/main" id="{67B4080B-A43D-5068-EBB8-6554729DB480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03" name="Straight Connector 302">
              <a:extLst>
                <a:ext uri="{FF2B5EF4-FFF2-40B4-BE49-F238E27FC236}">
                  <a16:creationId xmlns:a16="http://schemas.microsoft.com/office/drawing/2014/main" id="{58A16485-174A-2272-4DEA-E5FCFACE749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4" name="Straight Connector 303">
              <a:extLst>
                <a:ext uri="{FF2B5EF4-FFF2-40B4-BE49-F238E27FC236}">
                  <a16:creationId xmlns:a16="http://schemas.microsoft.com/office/drawing/2014/main" id="{FE4C1A4C-B07B-54D1-53A5-46060E6E9AA8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09" name="Group 308">
            <a:extLst>
              <a:ext uri="{FF2B5EF4-FFF2-40B4-BE49-F238E27FC236}">
                <a16:creationId xmlns:a16="http://schemas.microsoft.com/office/drawing/2014/main" id="{64E7DF34-8729-42DD-8F8B-20E84379D9A5}"/>
              </a:ext>
            </a:extLst>
          </xdr:cNvPr>
          <xdr:cNvGrpSpPr/>
        </xdr:nvGrpSpPr>
        <xdr:grpSpPr>
          <a:xfrm>
            <a:off x="4505846" y="5246570"/>
            <a:ext cx="325505" cy="284262"/>
            <a:chOff x="4819650" y="10625138"/>
            <a:chExt cx="319088" cy="290512"/>
          </a:xfrm>
        </xdr:grpSpPr>
        <xdr:sp macro="" textlink="">
          <xdr:nvSpPr>
            <xdr:cNvPr id="310" name="Oval 309">
              <a:extLst>
                <a:ext uri="{FF2B5EF4-FFF2-40B4-BE49-F238E27FC236}">
                  <a16:creationId xmlns:a16="http://schemas.microsoft.com/office/drawing/2014/main" id="{BF9CE8CD-3B5B-8DF8-4AFD-AAF3A55D611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11" name="Straight Connector 310">
              <a:extLst>
                <a:ext uri="{FF2B5EF4-FFF2-40B4-BE49-F238E27FC236}">
                  <a16:creationId xmlns:a16="http://schemas.microsoft.com/office/drawing/2014/main" id="{5DC8E469-B2EC-379A-A2E6-6A467DC2365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2" name="Straight Connector 311">
              <a:extLst>
                <a:ext uri="{FF2B5EF4-FFF2-40B4-BE49-F238E27FC236}">
                  <a16:creationId xmlns:a16="http://schemas.microsoft.com/office/drawing/2014/main" id="{9F8AFB12-A0BE-9293-ED8F-86C230CD3DA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13" name="Group 312">
            <a:extLst>
              <a:ext uri="{FF2B5EF4-FFF2-40B4-BE49-F238E27FC236}">
                <a16:creationId xmlns:a16="http://schemas.microsoft.com/office/drawing/2014/main" id="{5C3EED90-E2D4-48EE-9E14-6B5BB9BE9364}"/>
              </a:ext>
            </a:extLst>
          </xdr:cNvPr>
          <xdr:cNvGrpSpPr/>
        </xdr:nvGrpSpPr>
        <xdr:grpSpPr>
          <a:xfrm>
            <a:off x="3303526" y="4229733"/>
            <a:ext cx="319217" cy="284262"/>
            <a:chOff x="4819650" y="10625138"/>
            <a:chExt cx="319088" cy="290512"/>
          </a:xfrm>
        </xdr:grpSpPr>
        <xdr:sp macro="" textlink="">
          <xdr:nvSpPr>
            <xdr:cNvPr id="314" name="Oval 313">
              <a:extLst>
                <a:ext uri="{FF2B5EF4-FFF2-40B4-BE49-F238E27FC236}">
                  <a16:creationId xmlns:a16="http://schemas.microsoft.com/office/drawing/2014/main" id="{02B583AD-8876-E2DF-6197-78299861F9D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15" name="Straight Connector 314">
              <a:extLst>
                <a:ext uri="{FF2B5EF4-FFF2-40B4-BE49-F238E27FC236}">
                  <a16:creationId xmlns:a16="http://schemas.microsoft.com/office/drawing/2014/main" id="{AD7596ED-9108-CF2A-3E15-23007773B18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6" name="Straight Connector 315">
              <a:extLst>
                <a:ext uri="{FF2B5EF4-FFF2-40B4-BE49-F238E27FC236}">
                  <a16:creationId xmlns:a16="http://schemas.microsoft.com/office/drawing/2014/main" id="{61C70D17-B97C-4D6C-6A56-897F7C01D992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17" name="Group 316">
            <a:extLst>
              <a:ext uri="{FF2B5EF4-FFF2-40B4-BE49-F238E27FC236}">
                <a16:creationId xmlns:a16="http://schemas.microsoft.com/office/drawing/2014/main" id="{50D78604-36A4-4981-B988-5D036D11A4CC}"/>
              </a:ext>
            </a:extLst>
          </xdr:cNvPr>
          <xdr:cNvGrpSpPr/>
        </xdr:nvGrpSpPr>
        <xdr:grpSpPr>
          <a:xfrm>
            <a:off x="5094520" y="3709913"/>
            <a:ext cx="325505" cy="284262"/>
            <a:chOff x="4819650" y="10625138"/>
            <a:chExt cx="319088" cy="290512"/>
          </a:xfrm>
        </xdr:grpSpPr>
        <xdr:sp macro="" textlink="">
          <xdr:nvSpPr>
            <xdr:cNvPr id="318" name="Oval 317">
              <a:extLst>
                <a:ext uri="{FF2B5EF4-FFF2-40B4-BE49-F238E27FC236}">
                  <a16:creationId xmlns:a16="http://schemas.microsoft.com/office/drawing/2014/main" id="{0970073A-5816-D665-A953-78799CB8DBF8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19" name="Straight Connector 318">
              <a:extLst>
                <a:ext uri="{FF2B5EF4-FFF2-40B4-BE49-F238E27FC236}">
                  <a16:creationId xmlns:a16="http://schemas.microsoft.com/office/drawing/2014/main" id="{B6BDE159-667E-D7A1-2950-3710AAA121C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0" name="Straight Connector 319">
              <a:extLst>
                <a:ext uri="{FF2B5EF4-FFF2-40B4-BE49-F238E27FC236}">
                  <a16:creationId xmlns:a16="http://schemas.microsoft.com/office/drawing/2014/main" id="{5B165559-A9C3-8B87-24E0-1F8E7438B76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21" name="Group 320">
            <a:extLst>
              <a:ext uri="{FF2B5EF4-FFF2-40B4-BE49-F238E27FC236}">
                <a16:creationId xmlns:a16="http://schemas.microsoft.com/office/drawing/2014/main" id="{646A9854-2DCC-42E5-8ECC-28E884991BA3}"/>
              </a:ext>
            </a:extLst>
          </xdr:cNvPr>
          <xdr:cNvGrpSpPr/>
        </xdr:nvGrpSpPr>
        <xdr:grpSpPr>
          <a:xfrm>
            <a:off x="4505846" y="7964113"/>
            <a:ext cx="325505" cy="284262"/>
            <a:chOff x="4819650" y="10625138"/>
            <a:chExt cx="319088" cy="290512"/>
          </a:xfrm>
        </xdr:grpSpPr>
        <xdr:sp macro="" textlink="">
          <xdr:nvSpPr>
            <xdr:cNvPr id="322" name="Oval 321">
              <a:extLst>
                <a:ext uri="{FF2B5EF4-FFF2-40B4-BE49-F238E27FC236}">
                  <a16:creationId xmlns:a16="http://schemas.microsoft.com/office/drawing/2014/main" id="{E2662827-75FC-6702-F6EC-70494667A11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23" name="Straight Connector 322">
              <a:extLst>
                <a:ext uri="{FF2B5EF4-FFF2-40B4-BE49-F238E27FC236}">
                  <a16:creationId xmlns:a16="http://schemas.microsoft.com/office/drawing/2014/main" id="{CC2EF658-26BE-96DB-85AE-9D207701194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4" name="Straight Connector 323">
              <a:extLst>
                <a:ext uri="{FF2B5EF4-FFF2-40B4-BE49-F238E27FC236}">
                  <a16:creationId xmlns:a16="http://schemas.microsoft.com/office/drawing/2014/main" id="{3F529CD7-F286-BB9A-3913-04EF1F46121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25" name="Group 324">
            <a:extLst>
              <a:ext uri="{FF2B5EF4-FFF2-40B4-BE49-F238E27FC236}">
                <a16:creationId xmlns:a16="http://schemas.microsoft.com/office/drawing/2014/main" id="{82814953-94FF-4D6D-AF7D-333C879C20B3}"/>
              </a:ext>
            </a:extLst>
          </xdr:cNvPr>
          <xdr:cNvGrpSpPr/>
        </xdr:nvGrpSpPr>
        <xdr:grpSpPr>
          <a:xfrm>
            <a:off x="1113732" y="4268698"/>
            <a:ext cx="325505" cy="284262"/>
            <a:chOff x="4819650" y="10625138"/>
            <a:chExt cx="319088" cy="290512"/>
          </a:xfrm>
        </xdr:grpSpPr>
        <xdr:sp macro="" textlink="">
          <xdr:nvSpPr>
            <xdr:cNvPr id="326" name="Oval 325">
              <a:extLst>
                <a:ext uri="{FF2B5EF4-FFF2-40B4-BE49-F238E27FC236}">
                  <a16:creationId xmlns:a16="http://schemas.microsoft.com/office/drawing/2014/main" id="{543E6DEF-842D-51D6-CABC-B77733DAF2EC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27" name="Straight Connector 326">
              <a:extLst>
                <a:ext uri="{FF2B5EF4-FFF2-40B4-BE49-F238E27FC236}">
                  <a16:creationId xmlns:a16="http://schemas.microsoft.com/office/drawing/2014/main" id="{70FBF4FC-FBF8-8C3A-9A2B-1E7396BBD63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8" name="Straight Connector 327">
              <a:extLst>
                <a:ext uri="{FF2B5EF4-FFF2-40B4-BE49-F238E27FC236}">
                  <a16:creationId xmlns:a16="http://schemas.microsoft.com/office/drawing/2014/main" id="{B4B20B26-0F42-9199-B9FC-AA6EE9A1C67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330" name="Straight Connector 329">
            <a:extLst>
              <a:ext uri="{FF2B5EF4-FFF2-40B4-BE49-F238E27FC236}">
                <a16:creationId xmlns:a16="http://schemas.microsoft.com/office/drawing/2014/main" id="{38D967CC-1C0D-75BF-C205-3D90FA79604B}"/>
              </a:ext>
            </a:extLst>
          </xdr:cNvPr>
          <xdr:cNvCxnSpPr/>
        </xdr:nvCxnSpPr>
        <xdr:spPr>
          <a:xfrm>
            <a:off x="5726853" y="3536119"/>
            <a:ext cx="579631" cy="133519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2" name="Straight Connector 331">
            <a:extLst>
              <a:ext uri="{FF2B5EF4-FFF2-40B4-BE49-F238E27FC236}">
                <a16:creationId xmlns:a16="http://schemas.microsoft.com/office/drawing/2014/main" id="{96C86AE2-0305-6ED7-FC51-C1C58132B4C7}"/>
              </a:ext>
            </a:extLst>
          </xdr:cNvPr>
          <xdr:cNvCxnSpPr/>
        </xdr:nvCxnSpPr>
        <xdr:spPr>
          <a:xfrm flipH="1">
            <a:off x="5458658" y="3566431"/>
            <a:ext cx="368938" cy="1513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" name="Straight Connector 334">
            <a:extLst>
              <a:ext uri="{FF2B5EF4-FFF2-40B4-BE49-F238E27FC236}">
                <a16:creationId xmlns:a16="http://schemas.microsoft.com/office/drawing/2014/main" id="{87251FF3-0EBA-32AC-6CC6-73AA1B9471CD}"/>
              </a:ext>
            </a:extLst>
          </xdr:cNvPr>
          <xdr:cNvCxnSpPr/>
        </xdr:nvCxnSpPr>
        <xdr:spPr>
          <a:xfrm flipH="1">
            <a:off x="5726848" y="3540994"/>
            <a:ext cx="57665" cy="1120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6" name="Straight Connector 335">
            <a:extLst>
              <a:ext uri="{FF2B5EF4-FFF2-40B4-BE49-F238E27FC236}">
                <a16:creationId xmlns:a16="http://schemas.microsoft.com/office/drawing/2014/main" id="{7EAA7DFA-006C-485D-8326-704753C142E8}"/>
              </a:ext>
            </a:extLst>
          </xdr:cNvPr>
          <xdr:cNvCxnSpPr/>
        </xdr:nvCxnSpPr>
        <xdr:spPr>
          <a:xfrm flipH="1">
            <a:off x="5977624" y="4779861"/>
            <a:ext cx="368938" cy="1513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7" name="Straight Connector 336">
            <a:extLst>
              <a:ext uri="{FF2B5EF4-FFF2-40B4-BE49-F238E27FC236}">
                <a16:creationId xmlns:a16="http://schemas.microsoft.com/office/drawing/2014/main" id="{D9F38693-50AB-4162-A3A3-EB4A55D16E46}"/>
              </a:ext>
            </a:extLst>
          </xdr:cNvPr>
          <xdr:cNvCxnSpPr/>
        </xdr:nvCxnSpPr>
        <xdr:spPr>
          <a:xfrm flipH="1">
            <a:off x="6245814" y="4760845"/>
            <a:ext cx="57665" cy="10560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0" name="Straight Connector 339">
            <a:extLst>
              <a:ext uri="{FF2B5EF4-FFF2-40B4-BE49-F238E27FC236}">
                <a16:creationId xmlns:a16="http://schemas.microsoft.com/office/drawing/2014/main" id="{CBA73E5C-939D-053B-3FE7-8DC2E10BEADA}"/>
              </a:ext>
            </a:extLst>
          </xdr:cNvPr>
          <xdr:cNvCxnSpPr/>
        </xdr:nvCxnSpPr>
        <xdr:spPr>
          <a:xfrm>
            <a:off x="4203694" y="2850814"/>
            <a:ext cx="1403174" cy="55048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4" name="Straight Connector 343">
            <a:extLst>
              <a:ext uri="{FF2B5EF4-FFF2-40B4-BE49-F238E27FC236}">
                <a16:creationId xmlns:a16="http://schemas.microsoft.com/office/drawing/2014/main" id="{C0D2D9D7-4F6E-D25F-5A14-F89CD95AB513}"/>
              </a:ext>
            </a:extLst>
          </xdr:cNvPr>
          <xdr:cNvCxnSpPr/>
        </xdr:nvCxnSpPr>
        <xdr:spPr>
          <a:xfrm flipH="1">
            <a:off x="4147378" y="2809180"/>
            <a:ext cx="168027" cy="39819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7" name="Straight Connector 346">
            <a:extLst>
              <a:ext uri="{FF2B5EF4-FFF2-40B4-BE49-F238E27FC236}">
                <a16:creationId xmlns:a16="http://schemas.microsoft.com/office/drawing/2014/main" id="{42F559EF-A99C-F8E1-0719-C6B3A718E822}"/>
              </a:ext>
            </a:extLst>
          </xdr:cNvPr>
          <xdr:cNvCxnSpPr/>
        </xdr:nvCxnSpPr>
        <xdr:spPr>
          <a:xfrm>
            <a:off x="4255070" y="2832772"/>
            <a:ext cx="52994" cy="1120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8" name="Straight Connector 347">
            <a:extLst>
              <a:ext uri="{FF2B5EF4-FFF2-40B4-BE49-F238E27FC236}">
                <a16:creationId xmlns:a16="http://schemas.microsoft.com/office/drawing/2014/main" id="{B7D5DF25-86CE-4269-9406-0E9363F6E6B0}"/>
              </a:ext>
            </a:extLst>
          </xdr:cNvPr>
          <xdr:cNvCxnSpPr/>
        </xdr:nvCxnSpPr>
        <xdr:spPr>
          <a:xfrm flipH="1">
            <a:off x="5415085" y="3299776"/>
            <a:ext cx="168027" cy="39819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9" name="Straight Connector 348">
            <a:extLst>
              <a:ext uri="{FF2B5EF4-FFF2-40B4-BE49-F238E27FC236}">
                <a16:creationId xmlns:a16="http://schemas.microsoft.com/office/drawing/2014/main" id="{FB14E4C7-B386-4CEF-9E18-D275006D4739}"/>
              </a:ext>
            </a:extLst>
          </xdr:cNvPr>
          <xdr:cNvCxnSpPr/>
        </xdr:nvCxnSpPr>
        <xdr:spPr>
          <a:xfrm>
            <a:off x="5529066" y="3329790"/>
            <a:ext cx="46706" cy="10560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" name="Straight Connector 333">
            <a:extLst>
              <a:ext uri="{FF2B5EF4-FFF2-40B4-BE49-F238E27FC236}">
                <a16:creationId xmlns:a16="http://schemas.microsoft.com/office/drawing/2014/main" id="{DF092F50-798C-4FF5-AC2C-D84E990D21F1}"/>
              </a:ext>
            </a:extLst>
          </xdr:cNvPr>
          <xdr:cNvCxnSpPr/>
        </xdr:nvCxnSpPr>
        <xdr:spPr>
          <a:xfrm>
            <a:off x="5459008" y="3744007"/>
            <a:ext cx="1400107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8" name="Straight Connector 337">
            <a:extLst>
              <a:ext uri="{FF2B5EF4-FFF2-40B4-BE49-F238E27FC236}">
                <a16:creationId xmlns:a16="http://schemas.microsoft.com/office/drawing/2014/main" id="{AA85CABD-203D-41EB-AE24-57D334D98429}"/>
              </a:ext>
            </a:extLst>
          </xdr:cNvPr>
          <xdr:cNvCxnSpPr/>
        </xdr:nvCxnSpPr>
        <xdr:spPr>
          <a:xfrm>
            <a:off x="5982295" y="4952568"/>
            <a:ext cx="904851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9" name="Straight Connector 338">
            <a:extLst>
              <a:ext uri="{FF2B5EF4-FFF2-40B4-BE49-F238E27FC236}">
                <a16:creationId xmlns:a16="http://schemas.microsoft.com/office/drawing/2014/main" id="{2B612240-3818-44FF-95D0-88DFE28C2943}"/>
              </a:ext>
            </a:extLst>
          </xdr:cNvPr>
          <xdr:cNvCxnSpPr/>
        </xdr:nvCxnSpPr>
        <xdr:spPr>
          <a:xfrm>
            <a:off x="5991636" y="7086974"/>
            <a:ext cx="867493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5" name="Straight Connector 344">
            <a:extLst>
              <a:ext uri="{FF2B5EF4-FFF2-40B4-BE49-F238E27FC236}">
                <a16:creationId xmlns:a16="http://schemas.microsoft.com/office/drawing/2014/main" id="{781780E4-AB73-4522-B864-117F43A0C807}"/>
              </a:ext>
            </a:extLst>
          </xdr:cNvPr>
          <xdr:cNvCxnSpPr/>
        </xdr:nvCxnSpPr>
        <xdr:spPr>
          <a:xfrm flipV="1">
            <a:off x="2227312" y="2332430"/>
            <a:ext cx="0" cy="784604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6" name="Straight Connector 345">
            <a:extLst>
              <a:ext uri="{FF2B5EF4-FFF2-40B4-BE49-F238E27FC236}">
                <a16:creationId xmlns:a16="http://schemas.microsoft.com/office/drawing/2014/main" id="{50E03E14-5332-46DF-A824-F70010127A66}"/>
              </a:ext>
            </a:extLst>
          </xdr:cNvPr>
          <xdr:cNvCxnSpPr/>
        </xdr:nvCxnSpPr>
        <xdr:spPr>
          <a:xfrm flipV="1">
            <a:off x="4133636" y="2332430"/>
            <a:ext cx="0" cy="823569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0" name="Straight Connector 349">
            <a:extLst>
              <a:ext uri="{FF2B5EF4-FFF2-40B4-BE49-F238E27FC236}">
                <a16:creationId xmlns:a16="http://schemas.microsoft.com/office/drawing/2014/main" id="{536402C6-1FB3-4060-BA71-6B61FF6042A2}"/>
              </a:ext>
            </a:extLst>
          </xdr:cNvPr>
          <xdr:cNvCxnSpPr/>
        </xdr:nvCxnSpPr>
        <xdr:spPr>
          <a:xfrm flipV="1">
            <a:off x="5396672" y="2337292"/>
            <a:ext cx="0" cy="1305984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94" name="Straight Connector 3093">
            <a:extLst>
              <a:ext uri="{FF2B5EF4-FFF2-40B4-BE49-F238E27FC236}">
                <a16:creationId xmlns:a16="http://schemas.microsoft.com/office/drawing/2014/main" id="{96CDD3E3-EC35-41B6-968D-D51E3902C2D5}"/>
              </a:ext>
            </a:extLst>
          </xdr:cNvPr>
          <xdr:cNvCxnSpPr/>
        </xdr:nvCxnSpPr>
        <xdr:spPr>
          <a:xfrm flipH="1">
            <a:off x="3426011" y="3045719"/>
            <a:ext cx="465532" cy="110241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9" name="Straight Connector 2348">
            <a:extLst>
              <a:ext uri="{FF2B5EF4-FFF2-40B4-BE49-F238E27FC236}">
                <a16:creationId xmlns:a16="http://schemas.microsoft.com/office/drawing/2014/main" id="{3F68858A-4293-4919-9A6A-D39F19C4BCD1}"/>
              </a:ext>
            </a:extLst>
          </xdr:cNvPr>
          <xdr:cNvCxnSpPr/>
        </xdr:nvCxnSpPr>
        <xdr:spPr>
          <a:xfrm>
            <a:off x="3784600" y="3085632"/>
            <a:ext cx="312555" cy="1219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5" name="Straight Connector 2404">
            <a:extLst>
              <a:ext uri="{FF2B5EF4-FFF2-40B4-BE49-F238E27FC236}">
                <a16:creationId xmlns:a16="http://schemas.microsoft.com/office/drawing/2014/main" id="{7F43C5AE-051D-BD03-7B63-A38717D82691}"/>
              </a:ext>
            </a:extLst>
          </xdr:cNvPr>
          <xdr:cNvCxnSpPr/>
        </xdr:nvCxnSpPr>
        <xdr:spPr>
          <a:xfrm>
            <a:off x="3840163" y="3054351"/>
            <a:ext cx="42862" cy="120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3" name="Straight Connector 2412">
            <a:extLst>
              <a:ext uri="{FF2B5EF4-FFF2-40B4-BE49-F238E27FC236}">
                <a16:creationId xmlns:a16="http://schemas.microsoft.com/office/drawing/2014/main" id="{8DA136F6-6861-49AD-9660-45BF914B94F5}"/>
              </a:ext>
            </a:extLst>
          </xdr:cNvPr>
          <xdr:cNvCxnSpPr/>
        </xdr:nvCxnSpPr>
        <xdr:spPr>
          <a:xfrm>
            <a:off x="3373437" y="4049244"/>
            <a:ext cx="312555" cy="12199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0" name="Straight Connector 2419">
            <a:extLst>
              <a:ext uri="{FF2B5EF4-FFF2-40B4-BE49-F238E27FC236}">
                <a16:creationId xmlns:a16="http://schemas.microsoft.com/office/drawing/2014/main" id="{9A463CDE-C807-453E-A469-85BCCD1B471C}"/>
              </a:ext>
            </a:extLst>
          </xdr:cNvPr>
          <xdr:cNvCxnSpPr/>
        </xdr:nvCxnSpPr>
        <xdr:spPr>
          <a:xfrm>
            <a:off x="3425825" y="4017963"/>
            <a:ext cx="46037" cy="120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6" name="Straight Connector 2435">
            <a:extLst>
              <a:ext uri="{FF2B5EF4-FFF2-40B4-BE49-F238E27FC236}">
                <a16:creationId xmlns:a16="http://schemas.microsoft.com/office/drawing/2014/main" id="{B3447E42-D0E1-46F9-8CEB-6ED28F7A6D73}"/>
              </a:ext>
            </a:extLst>
          </xdr:cNvPr>
          <xdr:cNvCxnSpPr/>
        </xdr:nvCxnSpPr>
        <xdr:spPr>
          <a:xfrm flipH="1">
            <a:off x="4972050" y="5194300"/>
            <a:ext cx="1144850" cy="46882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9" name="Straight Connector 2448">
            <a:extLst>
              <a:ext uri="{FF2B5EF4-FFF2-40B4-BE49-F238E27FC236}">
                <a16:creationId xmlns:a16="http://schemas.microsoft.com/office/drawing/2014/main" id="{350B99FE-F679-4773-BACD-75F8EF57C62E}"/>
              </a:ext>
            </a:extLst>
          </xdr:cNvPr>
          <xdr:cNvCxnSpPr/>
        </xdr:nvCxnSpPr>
        <xdr:spPr>
          <a:xfrm>
            <a:off x="5930900" y="4972050"/>
            <a:ext cx="135822" cy="3127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52" name="Straight Connector 2551">
            <a:extLst>
              <a:ext uri="{FF2B5EF4-FFF2-40B4-BE49-F238E27FC236}">
                <a16:creationId xmlns:a16="http://schemas.microsoft.com/office/drawing/2014/main" id="{8EB8DA01-350E-EB47-DAA6-1B6085A00C1F}"/>
              </a:ext>
            </a:extLst>
          </xdr:cNvPr>
          <xdr:cNvCxnSpPr/>
        </xdr:nvCxnSpPr>
        <xdr:spPr>
          <a:xfrm flipH="1">
            <a:off x="6015039" y="5173663"/>
            <a:ext cx="52388" cy="1111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63" name="Straight Connector 2562">
            <a:extLst>
              <a:ext uri="{FF2B5EF4-FFF2-40B4-BE49-F238E27FC236}">
                <a16:creationId xmlns:a16="http://schemas.microsoft.com/office/drawing/2014/main" id="{FC67226F-4F96-41D7-B1B2-9E9A8C5C83BD}"/>
              </a:ext>
            </a:extLst>
          </xdr:cNvPr>
          <xdr:cNvCxnSpPr/>
        </xdr:nvCxnSpPr>
        <xdr:spPr>
          <a:xfrm flipH="1">
            <a:off x="5019677" y="5578478"/>
            <a:ext cx="52388" cy="1111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66" name="Straight Connector 2565">
            <a:extLst>
              <a:ext uri="{FF2B5EF4-FFF2-40B4-BE49-F238E27FC236}">
                <a16:creationId xmlns:a16="http://schemas.microsoft.com/office/drawing/2014/main" id="{ED7857C1-BA7C-427B-B4DC-8FA2ECE9D269}"/>
              </a:ext>
            </a:extLst>
          </xdr:cNvPr>
          <xdr:cNvCxnSpPr/>
        </xdr:nvCxnSpPr>
        <xdr:spPr>
          <a:xfrm>
            <a:off x="4940300" y="5391152"/>
            <a:ext cx="133841" cy="30797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123825</xdr:colOff>
      <xdr:row>65</xdr:row>
      <xdr:rowOff>138113</xdr:rowOff>
    </xdr:from>
    <xdr:to>
      <xdr:col>21</xdr:col>
      <xdr:colOff>119063</xdr:colOff>
      <xdr:row>68</xdr:row>
      <xdr:rowOff>0</xdr:rowOff>
    </xdr:to>
    <xdr:grpSp>
      <xdr:nvGrpSpPr>
        <xdr:cNvPr id="430" name="Group 429">
          <a:extLst>
            <a:ext uri="{FF2B5EF4-FFF2-40B4-BE49-F238E27FC236}">
              <a16:creationId xmlns:a16="http://schemas.microsoft.com/office/drawing/2014/main" id="{3FE91109-FB1D-4413-9AD7-F3EC3DC645D4}"/>
            </a:ext>
          </a:extLst>
        </xdr:cNvPr>
        <xdr:cNvGrpSpPr/>
      </xdr:nvGrpSpPr>
      <xdr:grpSpPr>
        <a:xfrm>
          <a:off x="3200400" y="10310813"/>
          <a:ext cx="319088" cy="290512"/>
          <a:chOff x="4819650" y="10625138"/>
          <a:chExt cx="319088" cy="290512"/>
        </a:xfrm>
      </xdr:grpSpPr>
      <xdr:sp macro="" textlink="">
        <xdr:nvSpPr>
          <xdr:cNvPr id="2338" name="Oval 2337">
            <a:extLst>
              <a:ext uri="{FF2B5EF4-FFF2-40B4-BE49-F238E27FC236}">
                <a16:creationId xmlns:a16="http://schemas.microsoft.com/office/drawing/2014/main" id="{98D1EC35-E75F-5209-AF98-0D91EB789ED6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2354" name="Straight Connector 2353">
            <a:extLst>
              <a:ext uri="{FF2B5EF4-FFF2-40B4-BE49-F238E27FC236}">
                <a16:creationId xmlns:a16="http://schemas.microsoft.com/office/drawing/2014/main" id="{2630A574-ADCE-2EEF-8A4A-DD56C12A9D4A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8" name="Straight Connector 2367">
            <a:extLst>
              <a:ext uri="{FF2B5EF4-FFF2-40B4-BE49-F238E27FC236}">
                <a16:creationId xmlns:a16="http://schemas.microsoft.com/office/drawing/2014/main" id="{78F6648F-9966-7B90-FCA0-0A51C49BB33D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64</xdr:row>
      <xdr:rowOff>76201</xdr:rowOff>
    </xdr:from>
    <xdr:to>
      <xdr:col>7</xdr:col>
      <xdr:colOff>57150</xdr:colOff>
      <xdr:row>67</xdr:row>
      <xdr:rowOff>71438</xdr:rowOff>
    </xdr:to>
    <xdr:grpSp>
      <xdr:nvGrpSpPr>
        <xdr:cNvPr id="2431" name="Group 2430">
          <a:extLst>
            <a:ext uri="{FF2B5EF4-FFF2-40B4-BE49-F238E27FC236}">
              <a16:creationId xmlns:a16="http://schemas.microsoft.com/office/drawing/2014/main" id="{081B1744-FBE8-4690-91C8-0C73F84B6563}"/>
            </a:ext>
          </a:extLst>
        </xdr:cNvPr>
        <xdr:cNvGrpSpPr/>
      </xdr:nvGrpSpPr>
      <xdr:grpSpPr>
        <a:xfrm>
          <a:off x="647700" y="10106026"/>
          <a:ext cx="542925" cy="423862"/>
          <a:chOff x="647700" y="9963151"/>
          <a:chExt cx="542925" cy="423862"/>
        </a:xfrm>
      </xdr:grpSpPr>
      <xdr:cxnSp macro="">
        <xdr:nvCxnSpPr>
          <xdr:cNvPr id="2443" name="Straight Connector 2442">
            <a:extLst>
              <a:ext uri="{FF2B5EF4-FFF2-40B4-BE49-F238E27FC236}">
                <a16:creationId xmlns:a16="http://schemas.microsoft.com/office/drawing/2014/main" id="{1393C1C6-925A-FD91-B8D1-7566101C7E66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49" name="Straight Connector 2548">
            <a:extLst>
              <a:ext uri="{FF2B5EF4-FFF2-40B4-BE49-F238E27FC236}">
                <a16:creationId xmlns:a16="http://schemas.microsoft.com/office/drawing/2014/main" id="{EA8697FF-B7BA-C27E-11B2-4BF46F2A55EC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50" name="Arc 2549">
            <a:extLst>
              <a:ext uri="{FF2B5EF4-FFF2-40B4-BE49-F238E27FC236}">
                <a16:creationId xmlns:a16="http://schemas.microsoft.com/office/drawing/2014/main" id="{CA12EF62-D700-316E-914C-EFD71D529B0D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4</xdr:col>
      <xdr:colOff>0</xdr:colOff>
      <xdr:row>108</xdr:row>
      <xdr:rowOff>76201</xdr:rowOff>
    </xdr:from>
    <xdr:to>
      <xdr:col>52</xdr:col>
      <xdr:colOff>28575</xdr:colOff>
      <xdr:row>149</xdr:row>
      <xdr:rowOff>95251</xdr:rowOff>
    </xdr:to>
    <xdr:grpSp>
      <xdr:nvGrpSpPr>
        <xdr:cNvPr id="3332" name="Group 3331">
          <a:extLst>
            <a:ext uri="{FF2B5EF4-FFF2-40B4-BE49-F238E27FC236}">
              <a16:creationId xmlns:a16="http://schemas.microsoft.com/office/drawing/2014/main" id="{89774393-D9CA-2F40-466B-BBDAC1BE854C}"/>
            </a:ext>
          </a:extLst>
        </xdr:cNvPr>
        <xdr:cNvGrpSpPr/>
      </xdr:nvGrpSpPr>
      <xdr:grpSpPr>
        <a:xfrm>
          <a:off x="647700" y="16840201"/>
          <a:ext cx="7800975" cy="5876925"/>
          <a:chOff x="647700" y="16840201"/>
          <a:chExt cx="7800975" cy="5876925"/>
        </a:xfrm>
      </xdr:grpSpPr>
      <xdr:sp macro="" textlink="">
        <xdr:nvSpPr>
          <xdr:cNvPr id="3331" name="Freeform: Shape 3330">
            <a:extLst>
              <a:ext uri="{FF2B5EF4-FFF2-40B4-BE49-F238E27FC236}">
                <a16:creationId xmlns:a16="http://schemas.microsoft.com/office/drawing/2014/main" id="{2F83DED7-4123-A183-96E9-F02A2CB4768D}"/>
              </a:ext>
            </a:extLst>
          </xdr:cNvPr>
          <xdr:cNvSpPr/>
        </xdr:nvSpPr>
        <xdr:spPr>
          <a:xfrm>
            <a:off x="1881717" y="18330333"/>
            <a:ext cx="5765800" cy="3635375"/>
          </a:xfrm>
          <a:custGeom>
            <a:avLst/>
            <a:gdLst>
              <a:gd name="connsiteX0" fmla="*/ 783167 w 5842000"/>
              <a:gd name="connsiteY0" fmla="*/ 0 h 3635375"/>
              <a:gd name="connsiteX1" fmla="*/ 5842000 w 5842000"/>
              <a:gd name="connsiteY1" fmla="*/ 2021417 h 3635375"/>
              <a:gd name="connsiteX2" fmla="*/ 4704292 w 5842000"/>
              <a:gd name="connsiteY2" fmla="*/ 3635375 h 3635375"/>
              <a:gd name="connsiteX3" fmla="*/ 0 w 5842000"/>
              <a:gd name="connsiteY3" fmla="*/ 3635375 h 3635375"/>
              <a:gd name="connsiteX4" fmla="*/ 783167 w 5842000"/>
              <a:gd name="connsiteY4" fmla="*/ 0 h 36353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842000" h="3635375">
                <a:moveTo>
                  <a:pt x="783167" y="0"/>
                </a:moveTo>
                <a:lnTo>
                  <a:pt x="5842000" y="2021417"/>
                </a:lnTo>
                <a:lnTo>
                  <a:pt x="4704292" y="3635375"/>
                </a:lnTo>
                <a:lnTo>
                  <a:pt x="0" y="3635375"/>
                </a:lnTo>
                <a:lnTo>
                  <a:pt x="783167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3131" name="Picture 3130">
            <a:extLst>
              <a:ext uri="{FF2B5EF4-FFF2-40B4-BE49-F238E27FC236}">
                <a16:creationId xmlns:a16="http://schemas.microsoft.com/office/drawing/2014/main" id="{2304BD7D-486C-AB0F-02F0-039D35C42DE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4676" t="7482" r="41703" b="42158"/>
          <a:stretch>
            <a:fillRect/>
          </a:stretch>
        </xdr:blipFill>
        <xdr:spPr bwMode="auto">
          <a:xfrm>
            <a:off x="1780768" y="18211802"/>
            <a:ext cx="5992040" cy="38480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146" name="Straight Connector 3145">
            <a:extLst>
              <a:ext uri="{FF2B5EF4-FFF2-40B4-BE49-F238E27FC236}">
                <a16:creationId xmlns:a16="http://schemas.microsoft.com/office/drawing/2014/main" id="{05719ADD-A94B-74B1-B143-F0A4B469FFB9}"/>
              </a:ext>
            </a:extLst>
          </xdr:cNvPr>
          <xdr:cNvCxnSpPr/>
        </xdr:nvCxnSpPr>
        <xdr:spPr>
          <a:xfrm flipH="1">
            <a:off x="2665405" y="17354550"/>
            <a:ext cx="383872" cy="9501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53" name="Straight Connector 3152">
            <a:extLst>
              <a:ext uri="{FF2B5EF4-FFF2-40B4-BE49-F238E27FC236}">
                <a16:creationId xmlns:a16="http://schemas.microsoft.com/office/drawing/2014/main" id="{E54AD315-D075-D222-6547-C7D83220A13A}"/>
              </a:ext>
            </a:extLst>
          </xdr:cNvPr>
          <xdr:cNvCxnSpPr/>
        </xdr:nvCxnSpPr>
        <xdr:spPr>
          <a:xfrm>
            <a:off x="2786526" y="17795598"/>
            <a:ext cx="5118862" cy="206815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58" name="Straight Connector 3157">
            <a:extLst>
              <a:ext uri="{FF2B5EF4-FFF2-40B4-BE49-F238E27FC236}">
                <a16:creationId xmlns:a16="http://schemas.microsoft.com/office/drawing/2014/main" id="{F8BE9408-FA8C-FCE9-AFFE-56EE7C4A0200}"/>
              </a:ext>
            </a:extLst>
          </xdr:cNvPr>
          <xdr:cNvCxnSpPr/>
        </xdr:nvCxnSpPr>
        <xdr:spPr>
          <a:xfrm>
            <a:off x="2847976" y="17773650"/>
            <a:ext cx="28575" cy="1143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4" name="Straight Connector 3163">
            <a:extLst>
              <a:ext uri="{FF2B5EF4-FFF2-40B4-BE49-F238E27FC236}">
                <a16:creationId xmlns:a16="http://schemas.microsoft.com/office/drawing/2014/main" id="{7A6BF03E-BB05-404D-9EDB-9088DD3F6F6A}"/>
              </a:ext>
            </a:extLst>
          </xdr:cNvPr>
          <xdr:cNvCxnSpPr/>
        </xdr:nvCxnSpPr>
        <xdr:spPr>
          <a:xfrm>
            <a:off x="2943688" y="17400310"/>
            <a:ext cx="5128908" cy="207221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6" name="Straight Connector 3165">
            <a:extLst>
              <a:ext uri="{FF2B5EF4-FFF2-40B4-BE49-F238E27FC236}">
                <a16:creationId xmlns:a16="http://schemas.microsoft.com/office/drawing/2014/main" id="{87CF78A2-405C-4AA5-A0B6-4C9B7CA7CF76}"/>
              </a:ext>
            </a:extLst>
          </xdr:cNvPr>
          <xdr:cNvCxnSpPr/>
        </xdr:nvCxnSpPr>
        <xdr:spPr>
          <a:xfrm>
            <a:off x="3005138" y="17378362"/>
            <a:ext cx="28575" cy="1143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6" name="Straight Connector 3175">
            <a:extLst>
              <a:ext uri="{FF2B5EF4-FFF2-40B4-BE49-F238E27FC236}">
                <a16:creationId xmlns:a16="http://schemas.microsoft.com/office/drawing/2014/main" id="{2AC973EA-F550-42D7-9B7F-171F2A150B61}"/>
              </a:ext>
            </a:extLst>
          </xdr:cNvPr>
          <xdr:cNvCxnSpPr/>
        </xdr:nvCxnSpPr>
        <xdr:spPr>
          <a:xfrm flipH="1">
            <a:off x="7653337" y="19369087"/>
            <a:ext cx="383872" cy="9501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8" name="Straight Connector 3177">
            <a:extLst>
              <a:ext uri="{FF2B5EF4-FFF2-40B4-BE49-F238E27FC236}">
                <a16:creationId xmlns:a16="http://schemas.microsoft.com/office/drawing/2014/main" id="{E3763271-D46C-4277-8702-9E339BDC8943}"/>
              </a:ext>
            </a:extLst>
          </xdr:cNvPr>
          <xdr:cNvCxnSpPr/>
        </xdr:nvCxnSpPr>
        <xdr:spPr>
          <a:xfrm>
            <a:off x="7835908" y="19788187"/>
            <a:ext cx="28575" cy="1143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81" name="Straight Connector 3180">
            <a:extLst>
              <a:ext uri="{FF2B5EF4-FFF2-40B4-BE49-F238E27FC236}">
                <a16:creationId xmlns:a16="http://schemas.microsoft.com/office/drawing/2014/main" id="{B885320A-8784-4B28-9C13-C2E98A197091}"/>
              </a:ext>
            </a:extLst>
          </xdr:cNvPr>
          <xdr:cNvCxnSpPr/>
        </xdr:nvCxnSpPr>
        <xdr:spPr>
          <a:xfrm>
            <a:off x="7993070" y="19392899"/>
            <a:ext cx="28575" cy="1143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27" name="Straight Connector 3226">
            <a:extLst>
              <a:ext uri="{FF2B5EF4-FFF2-40B4-BE49-F238E27FC236}">
                <a16:creationId xmlns:a16="http://schemas.microsoft.com/office/drawing/2014/main" id="{A2B25FE5-F800-4886-B002-C92A87BA5F1B}"/>
              </a:ext>
            </a:extLst>
          </xdr:cNvPr>
          <xdr:cNvCxnSpPr/>
        </xdr:nvCxnSpPr>
        <xdr:spPr>
          <a:xfrm flipH="1">
            <a:off x="4347237" y="18426114"/>
            <a:ext cx="221280" cy="54768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28" name="Straight Connector 3227">
            <a:extLst>
              <a:ext uri="{FF2B5EF4-FFF2-40B4-BE49-F238E27FC236}">
                <a16:creationId xmlns:a16="http://schemas.microsoft.com/office/drawing/2014/main" id="{A0AF4CF5-9DB0-452E-81F6-02F529EEC7AC}"/>
              </a:ext>
            </a:extLst>
          </xdr:cNvPr>
          <xdr:cNvCxnSpPr/>
        </xdr:nvCxnSpPr>
        <xdr:spPr>
          <a:xfrm>
            <a:off x="4524378" y="18449926"/>
            <a:ext cx="28575" cy="1143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33" name="Straight Connector 3232">
            <a:extLst>
              <a:ext uri="{FF2B5EF4-FFF2-40B4-BE49-F238E27FC236}">
                <a16:creationId xmlns:a16="http://schemas.microsoft.com/office/drawing/2014/main" id="{95C05836-1655-40CE-BF5E-258634259F9A}"/>
              </a:ext>
            </a:extLst>
          </xdr:cNvPr>
          <xdr:cNvCxnSpPr/>
        </xdr:nvCxnSpPr>
        <xdr:spPr>
          <a:xfrm flipH="1">
            <a:off x="3782532" y="19083338"/>
            <a:ext cx="519529" cy="1285875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5" name="Straight Connector 3244">
            <a:extLst>
              <a:ext uri="{FF2B5EF4-FFF2-40B4-BE49-F238E27FC236}">
                <a16:creationId xmlns:a16="http://schemas.microsoft.com/office/drawing/2014/main" id="{F124340F-C7D1-48C8-A816-F796E8A8DE06}"/>
              </a:ext>
            </a:extLst>
          </xdr:cNvPr>
          <xdr:cNvCxnSpPr/>
        </xdr:nvCxnSpPr>
        <xdr:spPr>
          <a:xfrm flipH="1">
            <a:off x="6366538" y="19245265"/>
            <a:ext cx="221280" cy="54768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8" name="Straight Connector 3247">
            <a:extLst>
              <a:ext uri="{FF2B5EF4-FFF2-40B4-BE49-F238E27FC236}">
                <a16:creationId xmlns:a16="http://schemas.microsoft.com/office/drawing/2014/main" id="{3C6BDA19-2920-421A-B960-C9BEB3A5B09B}"/>
              </a:ext>
            </a:extLst>
          </xdr:cNvPr>
          <xdr:cNvCxnSpPr/>
        </xdr:nvCxnSpPr>
        <xdr:spPr>
          <a:xfrm>
            <a:off x="6543679" y="19269077"/>
            <a:ext cx="28575" cy="1143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9" name="Straight Connector 3248">
            <a:extLst>
              <a:ext uri="{FF2B5EF4-FFF2-40B4-BE49-F238E27FC236}">
                <a16:creationId xmlns:a16="http://schemas.microsoft.com/office/drawing/2014/main" id="{47707742-202F-4DAD-8709-D697CBF5F58C}"/>
              </a:ext>
            </a:extLst>
          </xdr:cNvPr>
          <xdr:cNvCxnSpPr/>
        </xdr:nvCxnSpPr>
        <xdr:spPr>
          <a:xfrm flipH="1">
            <a:off x="5953844" y="19902489"/>
            <a:ext cx="367518" cy="909636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52" name="Straight Connector 3251">
            <a:extLst>
              <a:ext uri="{FF2B5EF4-FFF2-40B4-BE49-F238E27FC236}">
                <a16:creationId xmlns:a16="http://schemas.microsoft.com/office/drawing/2014/main" id="{7138FAD1-45AD-98FF-5B46-7CFE8E9A673B}"/>
              </a:ext>
            </a:extLst>
          </xdr:cNvPr>
          <xdr:cNvCxnSpPr/>
        </xdr:nvCxnSpPr>
        <xdr:spPr>
          <a:xfrm flipV="1">
            <a:off x="6874317" y="20563154"/>
            <a:ext cx="1217771" cy="173915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54" name="Straight Connector 3253">
            <a:extLst>
              <a:ext uri="{FF2B5EF4-FFF2-40B4-BE49-F238E27FC236}">
                <a16:creationId xmlns:a16="http://schemas.microsoft.com/office/drawing/2014/main" id="{4A08B4FB-140E-29E3-AE37-568960D44FB3}"/>
              </a:ext>
            </a:extLst>
          </xdr:cNvPr>
          <xdr:cNvCxnSpPr/>
        </xdr:nvCxnSpPr>
        <xdr:spPr>
          <a:xfrm flipH="1" flipV="1">
            <a:off x="7672234" y="20365592"/>
            <a:ext cx="776441" cy="54367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57" name="Straight Connector 3256">
            <a:extLst>
              <a:ext uri="{FF2B5EF4-FFF2-40B4-BE49-F238E27FC236}">
                <a16:creationId xmlns:a16="http://schemas.microsoft.com/office/drawing/2014/main" id="{4978F6D2-AD18-EEAE-3D1B-0A37396DB53B}"/>
              </a:ext>
            </a:extLst>
          </xdr:cNvPr>
          <xdr:cNvCxnSpPr/>
        </xdr:nvCxnSpPr>
        <xdr:spPr>
          <a:xfrm>
            <a:off x="8039100" y="20559713"/>
            <a:ext cx="14288" cy="1285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58" name="Straight Connector 3257">
            <a:extLst>
              <a:ext uri="{FF2B5EF4-FFF2-40B4-BE49-F238E27FC236}">
                <a16:creationId xmlns:a16="http://schemas.microsoft.com/office/drawing/2014/main" id="{DBF1C9A5-B3D7-495A-89C5-DA93E9DC0622}"/>
              </a:ext>
            </a:extLst>
          </xdr:cNvPr>
          <xdr:cNvCxnSpPr/>
        </xdr:nvCxnSpPr>
        <xdr:spPr>
          <a:xfrm flipV="1">
            <a:off x="7205234" y="20796517"/>
            <a:ext cx="1220229" cy="174266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59" name="Straight Connector 3258">
            <a:extLst>
              <a:ext uri="{FF2B5EF4-FFF2-40B4-BE49-F238E27FC236}">
                <a16:creationId xmlns:a16="http://schemas.microsoft.com/office/drawing/2014/main" id="{5C496AA2-DF2D-403C-8FA2-B27B6FD6AFD8}"/>
              </a:ext>
            </a:extLst>
          </xdr:cNvPr>
          <xdr:cNvCxnSpPr/>
        </xdr:nvCxnSpPr>
        <xdr:spPr>
          <a:xfrm>
            <a:off x="8372475" y="20793076"/>
            <a:ext cx="14288" cy="1285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1" name="Straight Connector 3260">
            <a:extLst>
              <a:ext uri="{FF2B5EF4-FFF2-40B4-BE49-F238E27FC236}">
                <a16:creationId xmlns:a16="http://schemas.microsoft.com/office/drawing/2014/main" id="{8C3EE7E5-FEAC-4FEC-BD3E-689114CA3F91}"/>
              </a:ext>
            </a:extLst>
          </xdr:cNvPr>
          <xdr:cNvCxnSpPr/>
        </xdr:nvCxnSpPr>
        <xdr:spPr>
          <a:xfrm flipH="1" flipV="1">
            <a:off x="6538759" y="21980080"/>
            <a:ext cx="776441" cy="54367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2" name="Straight Connector 3261">
            <a:extLst>
              <a:ext uri="{FF2B5EF4-FFF2-40B4-BE49-F238E27FC236}">
                <a16:creationId xmlns:a16="http://schemas.microsoft.com/office/drawing/2014/main" id="{8CF49554-8265-4FDD-B164-04B41B2802AB}"/>
              </a:ext>
            </a:extLst>
          </xdr:cNvPr>
          <xdr:cNvCxnSpPr/>
        </xdr:nvCxnSpPr>
        <xdr:spPr>
          <a:xfrm>
            <a:off x="6905625" y="22174201"/>
            <a:ext cx="14288" cy="1285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3" name="Straight Connector 3262">
            <a:extLst>
              <a:ext uri="{FF2B5EF4-FFF2-40B4-BE49-F238E27FC236}">
                <a16:creationId xmlns:a16="http://schemas.microsoft.com/office/drawing/2014/main" id="{89408369-A3B0-4468-A1EE-C5623BCBC2F8}"/>
              </a:ext>
            </a:extLst>
          </xdr:cNvPr>
          <xdr:cNvCxnSpPr/>
        </xdr:nvCxnSpPr>
        <xdr:spPr>
          <a:xfrm>
            <a:off x="7239000" y="22407564"/>
            <a:ext cx="14288" cy="1285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44" name="Straight Connector 2643">
            <a:extLst>
              <a:ext uri="{FF2B5EF4-FFF2-40B4-BE49-F238E27FC236}">
                <a16:creationId xmlns:a16="http://schemas.microsoft.com/office/drawing/2014/main" id="{33E355B5-2449-4C97-8ABB-C89B075E64D8}"/>
              </a:ext>
            </a:extLst>
          </xdr:cNvPr>
          <xdr:cNvCxnSpPr/>
        </xdr:nvCxnSpPr>
        <xdr:spPr>
          <a:xfrm flipH="1" flipV="1">
            <a:off x="6872288" y="21504010"/>
            <a:ext cx="442910" cy="31013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46" name="Straight Connector 2645">
            <a:extLst>
              <a:ext uri="{FF2B5EF4-FFF2-40B4-BE49-F238E27FC236}">
                <a16:creationId xmlns:a16="http://schemas.microsoft.com/office/drawing/2014/main" id="{6B35B9E1-607E-4B5C-9A0A-6524C7CF273D}"/>
              </a:ext>
            </a:extLst>
          </xdr:cNvPr>
          <xdr:cNvCxnSpPr/>
        </xdr:nvCxnSpPr>
        <xdr:spPr>
          <a:xfrm>
            <a:off x="7238998" y="21697953"/>
            <a:ext cx="14288" cy="12858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5" name="Straight Connector 2664">
            <a:extLst>
              <a:ext uri="{FF2B5EF4-FFF2-40B4-BE49-F238E27FC236}">
                <a16:creationId xmlns:a16="http://schemas.microsoft.com/office/drawing/2014/main" id="{339CD493-123D-416E-B179-2276AE3F4AF5}"/>
              </a:ext>
            </a:extLst>
          </xdr:cNvPr>
          <xdr:cNvCxnSpPr/>
        </xdr:nvCxnSpPr>
        <xdr:spPr>
          <a:xfrm flipH="1" flipV="1">
            <a:off x="6015038" y="20903335"/>
            <a:ext cx="760740" cy="532678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5" name="Straight Connector 2694">
            <a:extLst>
              <a:ext uri="{FF2B5EF4-FFF2-40B4-BE49-F238E27FC236}">
                <a16:creationId xmlns:a16="http://schemas.microsoft.com/office/drawing/2014/main" id="{EBD3312C-0BB4-7B31-A10D-D314652872D0}"/>
              </a:ext>
            </a:extLst>
          </xdr:cNvPr>
          <xdr:cNvCxnSpPr/>
        </xdr:nvCxnSpPr>
        <xdr:spPr>
          <a:xfrm flipV="1">
            <a:off x="1418656" y="18127265"/>
            <a:ext cx="812398" cy="382203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4" name="Straight Connector 2703">
            <a:extLst>
              <a:ext uri="{FF2B5EF4-FFF2-40B4-BE49-F238E27FC236}">
                <a16:creationId xmlns:a16="http://schemas.microsoft.com/office/drawing/2014/main" id="{54CB1D61-AAC2-4CF8-CB0F-6B0BEA7E9E63}"/>
              </a:ext>
            </a:extLst>
          </xdr:cNvPr>
          <xdr:cNvCxnSpPr/>
        </xdr:nvCxnSpPr>
        <xdr:spPr>
          <a:xfrm flipH="1" flipV="1">
            <a:off x="1638730" y="18108036"/>
            <a:ext cx="997358" cy="21199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9" name="Straight Connector 2708">
            <a:extLst>
              <a:ext uri="{FF2B5EF4-FFF2-40B4-BE49-F238E27FC236}">
                <a16:creationId xmlns:a16="http://schemas.microsoft.com/office/drawing/2014/main" id="{45D3E407-746B-424E-E846-6D0401ED9255}"/>
              </a:ext>
            </a:extLst>
          </xdr:cNvPr>
          <xdr:cNvCxnSpPr/>
        </xdr:nvCxnSpPr>
        <xdr:spPr>
          <a:xfrm>
            <a:off x="2176465" y="18173701"/>
            <a:ext cx="61912" cy="1047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16" name="Straight Connector 2715">
            <a:extLst>
              <a:ext uri="{FF2B5EF4-FFF2-40B4-BE49-F238E27FC236}">
                <a16:creationId xmlns:a16="http://schemas.microsoft.com/office/drawing/2014/main" id="{CEB21348-7B0A-4FB1-8C9E-6AEC2A040EDB}"/>
              </a:ext>
            </a:extLst>
          </xdr:cNvPr>
          <xdr:cNvCxnSpPr/>
        </xdr:nvCxnSpPr>
        <xdr:spPr>
          <a:xfrm flipV="1">
            <a:off x="938963" y="18027252"/>
            <a:ext cx="811079" cy="38158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17" name="Straight Connector 2716">
            <a:extLst>
              <a:ext uri="{FF2B5EF4-FFF2-40B4-BE49-F238E27FC236}">
                <a16:creationId xmlns:a16="http://schemas.microsoft.com/office/drawing/2014/main" id="{8441CD94-B694-4F16-A78A-08494FC85163}"/>
              </a:ext>
            </a:extLst>
          </xdr:cNvPr>
          <xdr:cNvCxnSpPr/>
        </xdr:nvCxnSpPr>
        <xdr:spPr>
          <a:xfrm>
            <a:off x="1695453" y="18073688"/>
            <a:ext cx="61912" cy="1047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2" name="Straight Connector 2721">
            <a:extLst>
              <a:ext uri="{FF2B5EF4-FFF2-40B4-BE49-F238E27FC236}">
                <a16:creationId xmlns:a16="http://schemas.microsoft.com/office/drawing/2014/main" id="{57973983-B7F6-4747-B636-AC629EA68C7F}"/>
              </a:ext>
            </a:extLst>
          </xdr:cNvPr>
          <xdr:cNvCxnSpPr/>
        </xdr:nvCxnSpPr>
        <xdr:spPr>
          <a:xfrm flipH="1" flipV="1">
            <a:off x="866775" y="21746586"/>
            <a:ext cx="997358" cy="21199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2" name="Straight Connector 2731">
            <a:extLst>
              <a:ext uri="{FF2B5EF4-FFF2-40B4-BE49-F238E27FC236}">
                <a16:creationId xmlns:a16="http://schemas.microsoft.com/office/drawing/2014/main" id="{7D10E65E-5EF0-4976-ABDB-F2DBCCB3400B}"/>
              </a:ext>
            </a:extLst>
          </xdr:cNvPr>
          <xdr:cNvCxnSpPr/>
        </xdr:nvCxnSpPr>
        <xdr:spPr>
          <a:xfrm>
            <a:off x="1404510" y="21812251"/>
            <a:ext cx="61912" cy="1047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7" name="Straight Connector 2736">
            <a:extLst>
              <a:ext uri="{FF2B5EF4-FFF2-40B4-BE49-F238E27FC236}">
                <a16:creationId xmlns:a16="http://schemas.microsoft.com/office/drawing/2014/main" id="{C0CB0C66-BEB4-4D14-8B77-6DFE0C876446}"/>
              </a:ext>
            </a:extLst>
          </xdr:cNvPr>
          <xdr:cNvCxnSpPr/>
        </xdr:nvCxnSpPr>
        <xdr:spPr>
          <a:xfrm>
            <a:off x="923498" y="21712238"/>
            <a:ext cx="61912" cy="1047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4" name="Straight Connector 3263">
            <a:extLst>
              <a:ext uri="{FF2B5EF4-FFF2-40B4-BE49-F238E27FC236}">
                <a16:creationId xmlns:a16="http://schemas.microsoft.com/office/drawing/2014/main" id="{AC79F8F2-80B2-4E7D-B208-B831BF61CA3A}"/>
              </a:ext>
            </a:extLst>
          </xdr:cNvPr>
          <xdr:cNvCxnSpPr/>
        </xdr:nvCxnSpPr>
        <xdr:spPr>
          <a:xfrm flipH="1" flipV="1">
            <a:off x="1738309" y="20003522"/>
            <a:ext cx="495304" cy="10528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5" name="Straight Connector 3264">
            <a:extLst>
              <a:ext uri="{FF2B5EF4-FFF2-40B4-BE49-F238E27FC236}">
                <a16:creationId xmlns:a16="http://schemas.microsoft.com/office/drawing/2014/main" id="{94B37092-F939-4ECE-8C12-FBB23719D29B}"/>
              </a:ext>
            </a:extLst>
          </xdr:cNvPr>
          <xdr:cNvCxnSpPr/>
        </xdr:nvCxnSpPr>
        <xdr:spPr>
          <a:xfrm>
            <a:off x="1795032" y="19969174"/>
            <a:ext cx="61912" cy="1047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8" name="Straight Connector 3267">
            <a:extLst>
              <a:ext uri="{FF2B5EF4-FFF2-40B4-BE49-F238E27FC236}">
                <a16:creationId xmlns:a16="http://schemas.microsoft.com/office/drawing/2014/main" id="{30CAEE43-7909-4151-BEF9-D5DCD3D0A25A}"/>
              </a:ext>
            </a:extLst>
          </xdr:cNvPr>
          <xdr:cNvCxnSpPr/>
        </xdr:nvCxnSpPr>
        <xdr:spPr>
          <a:xfrm flipH="1" flipV="1">
            <a:off x="2314575" y="20126771"/>
            <a:ext cx="1395413" cy="296603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72" name="Straight Connector 3271">
            <a:extLst>
              <a:ext uri="{FF2B5EF4-FFF2-40B4-BE49-F238E27FC236}">
                <a16:creationId xmlns:a16="http://schemas.microsoft.com/office/drawing/2014/main" id="{799F32F0-5D3D-B217-05DB-11668E8077FF}"/>
              </a:ext>
            </a:extLst>
          </xdr:cNvPr>
          <xdr:cNvCxnSpPr/>
        </xdr:nvCxnSpPr>
        <xdr:spPr>
          <a:xfrm>
            <a:off x="1804991" y="22336127"/>
            <a:ext cx="477202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74" name="Straight Connector 3273">
            <a:extLst>
              <a:ext uri="{FF2B5EF4-FFF2-40B4-BE49-F238E27FC236}">
                <a16:creationId xmlns:a16="http://schemas.microsoft.com/office/drawing/2014/main" id="{C8B36BAB-53EB-6786-90E4-CA37A4931DAA}"/>
              </a:ext>
            </a:extLst>
          </xdr:cNvPr>
          <xdr:cNvCxnSpPr/>
        </xdr:nvCxnSpPr>
        <xdr:spPr>
          <a:xfrm>
            <a:off x="1881187" y="21988463"/>
            <a:ext cx="0" cy="7286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76" name="Straight Connector 3275">
            <a:extLst>
              <a:ext uri="{FF2B5EF4-FFF2-40B4-BE49-F238E27FC236}">
                <a16:creationId xmlns:a16="http://schemas.microsoft.com/office/drawing/2014/main" id="{A8903CF5-5091-46E6-8D2B-609210B05AC8}"/>
              </a:ext>
            </a:extLst>
          </xdr:cNvPr>
          <xdr:cNvCxnSpPr/>
        </xdr:nvCxnSpPr>
        <xdr:spPr>
          <a:xfrm flipH="1">
            <a:off x="1838325" y="22298025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77" name="Straight Connector 3276">
            <a:extLst>
              <a:ext uri="{FF2B5EF4-FFF2-40B4-BE49-F238E27FC236}">
                <a16:creationId xmlns:a16="http://schemas.microsoft.com/office/drawing/2014/main" id="{5A0C586F-FCA9-4840-A600-E63842D9ACD0}"/>
              </a:ext>
            </a:extLst>
          </xdr:cNvPr>
          <xdr:cNvCxnSpPr/>
        </xdr:nvCxnSpPr>
        <xdr:spPr>
          <a:xfrm>
            <a:off x="1804991" y="22621876"/>
            <a:ext cx="478154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78" name="Straight Connector 3277">
            <a:extLst>
              <a:ext uri="{FF2B5EF4-FFF2-40B4-BE49-F238E27FC236}">
                <a16:creationId xmlns:a16="http://schemas.microsoft.com/office/drawing/2014/main" id="{1664A810-72DC-4FDD-9B23-527FC1FC2F10}"/>
              </a:ext>
            </a:extLst>
          </xdr:cNvPr>
          <xdr:cNvCxnSpPr/>
        </xdr:nvCxnSpPr>
        <xdr:spPr>
          <a:xfrm flipH="1">
            <a:off x="1838325" y="22583774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80" name="Straight Connector 3279">
            <a:extLst>
              <a:ext uri="{FF2B5EF4-FFF2-40B4-BE49-F238E27FC236}">
                <a16:creationId xmlns:a16="http://schemas.microsoft.com/office/drawing/2014/main" id="{C71A6989-6767-498F-A4EB-B103189AE56B}"/>
              </a:ext>
            </a:extLst>
          </xdr:cNvPr>
          <xdr:cNvCxnSpPr/>
        </xdr:nvCxnSpPr>
        <xdr:spPr>
          <a:xfrm>
            <a:off x="6515101" y="21988464"/>
            <a:ext cx="0" cy="7286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81" name="Straight Connector 3280">
            <a:extLst>
              <a:ext uri="{FF2B5EF4-FFF2-40B4-BE49-F238E27FC236}">
                <a16:creationId xmlns:a16="http://schemas.microsoft.com/office/drawing/2014/main" id="{12FE718D-8E5B-4347-8402-B3AAEF63AD4E}"/>
              </a:ext>
            </a:extLst>
          </xdr:cNvPr>
          <xdr:cNvCxnSpPr/>
        </xdr:nvCxnSpPr>
        <xdr:spPr>
          <a:xfrm flipH="1">
            <a:off x="6472239" y="22298026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82" name="Straight Connector 3281">
            <a:extLst>
              <a:ext uri="{FF2B5EF4-FFF2-40B4-BE49-F238E27FC236}">
                <a16:creationId xmlns:a16="http://schemas.microsoft.com/office/drawing/2014/main" id="{92565F70-5127-4003-BDA9-B91AAA06BFBB}"/>
              </a:ext>
            </a:extLst>
          </xdr:cNvPr>
          <xdr:cNvCxnSpPr/>
        </xdr:nvCxnSpPr>
        <xdr:spPr>
          <a:xfrm flipH="1">
            <a:off x="6472239" y="22583775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85" name="Straight Connector 3284">
            <a:extLst>
              <a:ext uri="{FF2B5EF4-FFF2-40B4-BE49-F238E27FC236}">
                <a16:creationId xmlns:a16="http://schemas.microsoft.com/office/drawing/2014/main" id="{3C27A1F5-F657-41F5-8C7D-78293F52C6E9}"/>
              </a:ext>
            </a:extLst>
          </xdr:cNvPr>
          <xdr:cNvCxnSpPr/>
        </xdr:nvCxnSpPr>
        <xdr:spPr>
          <a:xfrm>
            <a:off x="3767140" y="21988463"/>
            <a:ext cx="0" cy="4429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86" name="Straight Connector 3285">
            <a:extLst>
              <a:ext uri="{FF2B5EF4-FFF2-40B4-BE49-F238E27FC236}">
                <a16:creationId xmlns:a16="http://schemas.microsoft.com/office/drawing/2014/main" id="{E033C122-5D02-4DBF-8F7E-46F98205282F}"/>
              </a:ext>
            </a:extLst>
          </xdr:cNvPr>
          <xdr:cNvCxnSpPr/>
        </xdr:nvCxnSpPr>
        <xdr:spPr>
          <a:xfrm flipH="1">
            <a:off x="3724278" y="22298024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89" name="Straight Connector 3288">
            <a:extLst>
              <a:ext uri="{FF2B5EF4-FFF2-40B4-BE49-F238E27FC236}">
                <a16:creationId xmlns:a16="http://schemas.microsoft.com/office/drawing/2014/main" id="{5490218F-2681-4457-B376-64FB47CD8588}"/>
              </a:ext>
            </a:extLst>
          </xdr:cNvPr>
          <xdr:cNvCxnSpPr/>
        </xdr:nvCxnSpPr>
        <xdr:spPr>
          <a:xfrm>
            <a:off x="3767140" y="20507325"/>
            <a:ext cx="0" cy="140017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91" name="Straight Connector 3290">
            <a:extLst>
              <a:ext uri="{FF2B5EF4-FFF2-40B4-BE49-F238E27FC236}">
                <a16:creationId xmlns:a16="http://schemas.microsoft.com/office/drawing/2014/main" id="{B7599087-AE4D-4C6E-8737-D5037BC10C09}"/>
              </a:ext>
            </a:extLst>
          </xdr:cNvPr>
          <xdr:cNvCxnSpPr/>
        </xdr:nvCxnSpPr>
        <xdr:spPr>
          <a:xfrm>
            <a:off x="5934077" y="21988465"/>
            <a:ext cx="0" cy="44291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92" name="Straight Connector 3291">
            <a:extLst>
              <a:ext uri="{FF2B5EF4-FFF2-40B4-BE49-F238E27FC236}">
                <a16:creationId xmlns:a16="http://schemas.microsoft.com/office/drawing/2014/main" id="{CB696DDA-3061-4CDB-9D6D-CEA526605E12}"/>
              </a:ext>
            </a:extLst>
          </xdr:cNvPr>
          <xdr:cNvCxnSpPr/>
        </xdr:nvCxnSpPr>
        <xdr:spPr>
          <a:xfrm flipH="1">
            <a:off x="5891215" y="22298026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93" name="Straight Connector 3292">
            <a:extLst>
              <a:ext uri="{FF2B5EF4-FFF2-40B4-BE49-F238E27FC236}">
                <a16:creationId xmlns:a16="http://schemas.microsoft.com/office/drawing/2014/main" id="{28BB94F5-A46B-412F-8B8D-E66F27C515E6}"/>
              </a:ext>
            </a:extLst>
          </xdr:cNvPr>
          <xdr:cNvCxnSpPr/>
        </xdr:nvCxnSpPr>
        <xdr:spPr>
          <a:xfrm>
            <a:off x="5934077" y="20912138"/>
            <a:ext cx="0" cy="995359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95" name="Arc 3294">
            <a:extLst>
              <a:ext uri="{FF2B5EF4-FFF2-40B4-BE49-F238E27FC236}">
                <a16:creationId xmlns:a16="http://schemas.microsoft.com/office/drawing/2014/main" id="{CD596322-DF3F-06C9-3216-91C310FBA9D5}"/>
              </a:ext>
            </a:extLst>
          </xdr:cNvPr>
          <xdr:cNvSpPr/>
        </xdr:nvSpPr>
        <xdr:spPr>
          <a:xfrm rot="6395362">
            <a:off x="2443227" y="18140421"/>
            <a:ext cx="457064" cy="457064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3296" name="Arc 3295">
            <a:extLst>
              <a:ext uri="{FF2B5EF4-FFF2-40B4-BE49-F238E27FC236}">
                <a16:creationId xmlns:a16="http://schemas.microsoft.com/office/drawing/2014/main" id="{989D726C-364E-4F7B-9046-53213795F431}"/>
              </a:ext>
            </a:extLst>
          </xdr:cNvPr>
          <xdr:cNvSpPr/>
        </xdr:nvSpPr>
        <xdr:spPr>
          <a:xfrm rot="481575">
            <a:off x="1681162" y="21707474"/>
            <a:ext cx="457064" cy="457064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3297" name="Arc 3296">
            <a:extLst>
              <a:ext uri="{FF2B5EF4-FFF2-40B4-BE49-F238E27FC236}">
                <a16:creationId xmlns:a16="http://schemas.microsoft.com/office/drawing/2014/main" id="{717437DA-E400-4028-AA4B-B65FBABED3E9}"/>
              </a:ext>
            </a:extLst>
          </xdr:cNvPr>
          <xdr:cNvSpPr/>
        </xdr:nvSpPr>
        <xdr:spPr>
          <a:xfrm rot="17175999">
            <a:off x="6329365" y="21797962"/>
            <a:ext cx="457064" cy="457064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3298" name="Arc 3297">
            <a:extLst>
              <a:ext uri="{FF2B5EF4-FFF2-40B4-BE49-F238E27FC236}">
                <a16:creationId xmlns:a16="http://schemas.microsoft.com/office/drawing/2014/main" id="{6EEDEB8F-00E3-4FF7-8134-D63355C72FD5}"/>
              </a:ext>
            </a:extLst>
          </xdr:cNvPr>
          <xdr:cNvSpPr/>
        </xdr:nvSpPr>
        <xdr:spPr>
          <a:xfrm rot="11890545">
            <a:off x="7358061" y="20088225"/>
            <a:ext cx="457064" cy="457064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grpSp>
        <xdr:nvGrpSpPr>
          <xdr:cNvPr id="3299" name="Group 3298">
            <a:extLst>
              <a:ext uri="{FF2B5EF4-FFF2-40B4-BE49-F238E27FC236}">
                <a16:creationId xmlns:a16="http://schemas.microsoft.com/office/drawing/2014/main" id="{262EA1C5-8BAC-4DD9-A152-BC686322A4D3}"/>
              </a:ext>
            </a:extLst>
          </xdr:cNvPr>
          <xdr:cNvGrpSpPr/>
        </xdr:nvGrpSpPr>
        <xdr:grpSpPr>
          <a:xfrm>
            <a:off x="3190875" y="17044988"/>
            <a:ext cx="319088" cy="290512"/>
            <a:chOff x="4819650" y="10625138"/>
            <a:chExt cx="319088" cy="290512"/>
          </a:xfrm>
        </xdr:grpSpPr>
        <xdr:sp macro="" textlink="">
          <xdr:nvSpPr>
            <xdr:cNvPr id="3300" name="Oval 3299">
              <a:extLst>
                <a:ext uri="{FF2B5EF4-FFF2-40B4-BE49-F238E27FC236}">
                  <a16:creationId xmlns:a16="http://schemas.microsoft.com/office/drawing/2014/main" id="{5844522A-22C0-C21F-1F5D-B89DABEE0DAB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301" name="Straight Connector 3300">
              <a:extLst>
                <a:ext uri="{FF2B5EF4-FFF2-40B4-BE49-F238E27FC236}">
                  <a16:creationId xmlns:a16="http://schemas.microsoft.com/office/drawing/2014/main" id="{799E0DFC-E069-929F-3906-6F7E35455324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02" name="Straight Connector 3301">
              <a:extLst>
                <a:ext uri="{FF2B5EF4-FFF2-40B4-BE49-F238E27FC236}">
                  <a16:creationId xmlns:a16="http://schemas.microsoft.com/office/drawing/2014/main" id="{0C84A193-A707-52AB-5DCE-D229BE676C7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303" name="Group 3302">
            <a:extLst>
              <a:ext uri="{FF2B5EF4-FFF2-40B4-BE49-F238E27FC236}">
                <a16:creationId xmlns:a16="http://schemas.microsoft.com/office/drawing/2014/main" id="{E81589A5-0356-4CD6-B793-B558876AB2AF}"/>
              </a:ext>
            </a:extLst>
          </xdr:cNvPr>
          <xdr:cNvGrpSpPr/>
        </xdr:nvGrpSpPr>
        <xdr:grpSpPr>
          <a:xfrm>
            <a:off x="647700" y="16840201"/>
            <a:ext cx="542925" cy="423862"/>
            <a:chOff x="647700" y="9963151"/>
            <a:chExt cx="542925" cy="423862"/>
          </a:xfrm>
        </xdr:grpSpPr>
        <xdr:cxnSp macro="">
          <xdr:nvCxnSpPr>
            <xdr:cNvPr id="3304" name="Straight Connector 3303">
              <a:extLst>
                <a:ext uri="{FF2B5EF4-FFF2-40B4-BE49-F238E27FC236}">
                  <a16:creationId xmlns:a16="http://schemas.microsoft.com/office/drawing/2014/main" id="{41207A72-52DA-EC92-6B89-6B314A0DC361}"/>
                </a:ext>
              </a:extLst>
            </xdr:cNvPr>
            <xdr:cNvCxnSpPr/>
          </xdr:nvCxnSpPr>
          <xdr:spPr>
            <a:xfrm>
              <a:off x="647700" y="10315575"/>
              <a:ext cx="54292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05" name="Straight Connector 3304">
              <a:extLst>
                <a:ext uri="{FF2B5EF4-FFF2-40B4-BE49-F238E27FC236}">
                  <a16:creationId xmlns:a16="http://schemas.microsoft.com/office/drawing/2014/main" id="{BB225B3C-81C0-9FB0-4FFB-37608FA7A82D}"/>
                </a:ext>
              </a:extLst>
            </xdr:cNvPr>
            <xdr:cNvCxnSpPr/>
          </xdr:nvCxnSpPr>
          <xdr:spPr>
            <a:xfrm flipV="1">
              <a:off x="647700" y="9963151"/>
              <a:ext cx="504825" cy="352425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306" name="Arc 3305">
              <a:extLst>
                <a:ext uri="{FF2B5EF4-FFF2-40B4-BE49-F238E27FC236}">
                  <a16:creationId xmlns:a16="http://schemas.microsoft.com/office/drawing/2014/main" id="{A1A89E47-5860-AE4F-3624-CF4D6B336BC0}"/>
                </a:ext>
              </a:extLst>
            </xdr:cNvPr>
            <xdr:cNvSpPr/>
          </xdr:nvSpPr>
          <xdr:spPr>
            <a:xfrm rot="1626782">
              <a:off x="714375" y="10120313"/>
              <a:ext cx="266700" cy="266700"/>
            </a:xfrm>
            <a:prstGeom prst="arc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</xdr:grpSp>
      <xdr:grpSp>
        <xdr:nvGrpSpPr>
          <xdr:cNvPr id="3307" name="Group 3306">
            <a:extLst>
              <a:ext uri="{FF2B5EF4-FFF2-40B4-BE49-F238E27FC236}">
                <a16:creationId xmlns:a16="http://schemas.microsoft.com/office/drawing/2014/main" id="{665CAF32-713B-4200-8EEA-9FA930162F19}"/>
              </a:ext>
            </a:extLst>
          </xdr:cNvPr>
          <xdr:cNvGrpSpPr/>
        </xdr:nvGrpSpPr>
        <xdr:grpSpPr>
          <a:xfrm>
            <a:off x="2266950" y="18164175"/>
            <a:ext cx="319088" cy="290512"/>
            <a:chOff x="4819650" y="10625138"/>
            <a:chExt cx="319088" cy="290512"/>
          </a:xfrm>
        </xdr:grpSpPr>
        <xdr:sp macro="" textlink="">
          <xdr:nvSpPr>
            <xdr:cNvPr id="3308" name="Oval 3307">
              <a:extLst>
                <a:ext uri="{FF2B5EF4-FFF2-40B4-BE49-F238E27FC236}">
                  <a16:creationId xmlns:a16="http://schemas.microsoft.com/office/drawing/2014/main" id="{09EE6EC8-CC3C-AF63-9C1E-65CF5B989C8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309" name="Straight Connector 3308">
              <a:extLst>
                <a:ext uri="{FF2B5EF4-FFF2-40B4-BE49-F238E27FC236}">
                  <a16:creationId xmlns:a16="http://schemas.microsoft.com/office/drawing/2014/main" id="{6C711B0C-B2C8-5F7E-FA4D-A0B1B0D1802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10" name="Straight Connector 3309">
              <a:extLst>
                <a:ext uri="{FF2B5EF4-FFF2-40B4-BE49-F238E27FC236}">
                  <a16:creationId xmlns:a16="http://schemas.microsoft.com/office/drawing/2014/main" id="{17827349-94CC-63B3-F31E-98A0ED22EDF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311" name="Group 3310">
            <a:extLst>
              <a:ext uri="{FF2B5EF4-FFF2-40B4-BE49-F238E27FC236}">
                <a16:creationId xmlns:a16="http://schemas.microsoft.com/office/drawing/2014/main" id="{C8606113-89A4-4C7F-A990-BBB0330845F6}"/>
              </a:ext>
            </a:extLst>
          </xdr:cNvPr>
          <xdr:cNvGrpSpPr/>
        </xdr:nvGrpSpPr>
        <xdr:grpSpPr>
          <a:xfrm>
            <a:off x="5648325" y="20764500"/>
            <a:ext cx="319088" cy="290512"/>
            <a:chOff x="4819650" y="10625138"/>
            <a:chExt cx="319088" cy="290512"/>
          </a:xfrm>
        </xdr:grpSpPr>
        <xdr:sp macro="" textlink="">
          <xdr:nvSpPr>
            <xdr:cNvPr id="3312" name="Oval 3311">
              <a:extLst>
                <a:ext uri="{FF2B5EF4-FFF2-40B4-BE49-F238E27FC236}">
                  <a16:creationId xmlns:a16="http://schemas.microsoft.com/office/drawing/2014/main" id="{4FBCF7DA-68EC-C6CE-10B7-5402716AF058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313" name="Straight Connector 3312">
              <a:extLst>
                <a:ext uri="{FF2B5EF4-FFF2-40B4-BE49-F238E27FC236}">
                  <a16:creationId xmlns:a16="http://schemas.microsoft.com/office/drawing/2014/main" id="{678980F3-9D06-5CDD-F743-81EBC2FB280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14" name="Straight Connector 3313">
              <a:extLst>
                <a:ext uri="{FF2B5EF4-FFF2-40B4-BE49-F238E27FC236}">
                  <a16:creationId xmlns:a16="http://schemas.microsoft.com/office/drawing/2014/main" id="{2ED3A883-E3CE-5673-90AA-06FFE437E381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315" name="Group 3314">
            <a:extLst>
              <a:ext uri="{FF2B5EF4-FFF2-40B4-BE49-F238E27FC236}">
                <a16:creationId xmlns:a16="http://schemas.microsoft.com/office/drawing/2014/main" id="{1C746425-562E-49EB-BB18-083524A46F26}"/>
              </a:ext>
            </a:extLst>
          </xdr:cNvPr>
          <xdr:cNvGrpSpPr/>
        </xdr:nvGrpSpPr>
        <xdr:grpSpPr>
          <a:xfrm>
            <a:off x="3724275" y="20354925"/>
            <a:ext cx="319088" cy="290512"/>
            <a:chOff x="4819650" y="10625138"/>
            <a:chExt cx="319088" cy="290512"/>
          </a:xfrm>
        </xdr:grpSpPr>
        <xdr:sp macro="" textlink="">
          <xdr:nvSpPr>
            <xdr:cNvPr id="3316" name="Oval 3315">
              <a:extLst>
                <a:ext uri="{FF2B5EF4-FFF2-40B4-BE49-F238E27FC236}">
                  <a16:creationId xmlns:a16="http://schemas.microsoft.com/office/drawing/2014/main" id="{6DE51AC8-C97C-5BE1-7B16-3114EB917C5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317" name="Straight Connector 3316">
              <a:extLst>
                <a:ext uri="{FF2B5EF4-FFF2-40B4-BE49-F238E27FC236}">
                  <a16:creationId xmlns:a16="http://schemas.microsoft.com/office/drawing/2014/main" id="{97D8A9B5-4AAC-C269-5BDB-A37DCEB6F4B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18" name="Straight Connector 3317">
              <a:extLst>
                <a:ext uri="{FF2B5EF4-FFF2-40B4-BE49-F238E27FC236}">
                  <a16:creationId xmlns:a16="http://schemas.microsoft.com/office/drawing/2014/main" id="{345A7B4C-41B2-9765-753F-1D98363BAE9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319" name="Group 3318">
            <a:extLst>
              <a:ext uri="{FF2B5EF4-FFF2-40B4-BE49-F238E27FC236}">
                <a16:creationId xmlns:a16="http://schemas.microsoft.com/office/drawing/2014/main" id="{26B56504-F642-4978-A7E3-2E6BA3C3B8E0}"/>
              </a:ext>
            </a:extLst>
          </xdr:cNvPr>
          <xdr:cNvGrpSpPr/>
        </xdr:nvGrpSpPr>
        <xdr:grpSpPr>
          <a:xfrm>
            <a:off x="1419225" y="22136100"/>
            <a:ext cx="319088" cy="290512"/>
            <a:chOff x="4819650" y="10625138"/>
            <a:chExt cx="319088" cy="290512"/>
          </a:xfrm>
        </xdr:grpSpPr>
        <xdr:sp macro="" textlink="">
          <xdr:nvSpPr>
            <xdr:cNvPr id="3320" name="Oval 3319">
              <a:extLst>
                <a:ext uri="{FF2B5EF4-FFF2-40B4-BE49-F238E27FC236}">
                  <a16:creationId xmlns:a16="http://schemas.microsoft.com/office/drawing/2014/main" id="{C7E01035-92B5-8261-6B1F-63E4F214A513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321" name="Straight Connector 3320">
              <a:extLst>
                <a:ext uri="{FF2B5EF4-FFF2-40B4-BE49-F238E27FC236}">
                  <a16:creationId xmlns:a16="http://schemas.microsoft.com/office/drawing/2014/main" id="{69C45F0E-0DAC-7980-62B9-DD5286BE02AA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22" name="Straight Connector 3321">
              <a:extLst>
                <a:ext uri="{FF2B5EF4-FFF2-40B4-BE49-F238E27FC236}">
                  <a16:creationId xmlns:a16="http://schemas.microsoft.com/office/drawing/2014/main" id="{004AA8BC-8C77-6C2F-5460-EA7E0A581E8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323" name="Group 3322">
            <a:extLst>
              <a:ext uri="{FF2B5EF4-FFF2-40B4-BE49-F238E27FC236}">
                <a16:creationId xmlns:a16="http://schemas.microsoft.com/office/drawing/2014/main" id="{510501B7-030E-4ED9-9D2A-905CB3967A54}"/>
              </a:ext>
            </a:extLst>
          </xdr:cNvPr>
          <xdr:cNvGrpSpPr/>
        </xdr:nvGrpSpPr>
        <xdr:grpSpPr>
          <a:xfrm>
            <a:off x="7686675" y="20288250"/>
            <a:ext cx="319088" cy="290512"/>
            <a:chOff x="4819650" y="10625138"/>
            <a:chExt cx="319088" cy="290512"/>
          </a:xfrm>
        </xdr:grpSpPr>
        <xdr:sp macro="" textlink="">
          <xdr:nvSpPr>
            <xdr:cNvPr id="3324" name="Oval 3323">
              <a:extLst>
                <a:ext uri="{FF2B5EF4-FFF2-40B4-BE49-F238E27FC236}">
                  <a16:creationId xmlns:a16="http://schemas.microsoft.com/office/drawing/2014/main" id="{4BCB69AB-E547-2B1E-1D82-1875F612B3C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325" name="Straight Connector 3324">
              <a:extLst>
                <a:ext uri="{FF2B5EF4-FFF2-40B4-BE49-F238E27FC236}">
                  <a16:creationId xmlns:a16="http://schemas.microsoft.com/office/drawing/2014/main" id="{C6AFBEA2-8831-CD8B-2F3E-6EE00040BD6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26" name="Straight Connector 3325">
              <a:extLst>
                <a:ext uri="{FF2B5EF4-FFF2-40B4-BE49-F238E27FC236}">
                  <a16:creationId xmlns:a16="http://schemas.microsoft.com/office/drawing/2014/main" id="{6F200911-7A79-3DC1-10A8-A6BFE63B5AB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327" name="Group 3326">
            <a:extLst>
              <a:ext uri="{FF2B5EF4-FFF2-40B4-BE49-F238E27FC236}">
                <a16:creationId xmlns:a16="http://schemas.microsoft.com/office/drawing/2014/main" id="{76450B28-BAF4-4173-8999-74C051750525}"/>
              </a:ext>
            </a:extLst>
          </xdr:cNvPr>
          <xdr:cNvGrpSpPr/>
        </xdr:nvGrpSpPr>
        <xdr:grpSpPr>
          <a:xfrm>
            <a:off x="6477000" y="22098000"/>
            <a:ext cx="319088" cy="290512"/>
            <a:chOff x="4819650" y="10625138"/>
            <a:chExt cx="319088" cy="290512"/>
          </a:xfrm>
        </xdr:grpSpPr>
        <xdr:sp macro="" textlink="">
          <xdr:nvSpPr>
            <xdr:cNvPr id="3328" name="Oval 3327">
              <a:extLst>
                <a:ext uri="{FF2B5EF4-FFF2-40B4-BE49-F238E27FC236}">
                  <a16:creationId xmlns:a16="http://schemas.microsoft.com/office/drawing/2014/main" id="{C967B346-DD37-5D07-1AFD-E6BF5609CAB6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329" name="Straight Connector 3328">
              <a:extLst>
                <a:ext uri="{FF2B5EF4-FFF2-40B4-BE49-F238E27FC236}">
                  <a16:creationId xmlns:a16="http://schemas.microsoft.com/office/drawing/2014/main" id="{52BEDBCC-C8C1-0A8F-6597-70CA3729187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30" name="Straight Connector 3329">
              <a:extLst>
                <a:ext uri="{FF2B5EF4-FFF2-40B4-BE49-F238E27FC236}">
                  <a16:creationId xmlns:a16="http://schemas.microsoft.com/office/drawing/2014/main" id="{97F14B2A-6C84-1F5B-CFD4-713631EE82C2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</xdr:col>
      <xdr:colOff>95250</xdr:colOff>
      <xdr:row>68</xdr:row>
      <xdr:rowOff>57150</xdr:rowOff>
    </xdr:from>
    <xdr:to>
      <xdr:col>52</xdr:col>
      <xdr:colOff>4763</xdr:colOff>
      <xdr:row>105</xdr:row>
      <xdr:rowOff>33342</xdr:rowOff>
    </xdr:to>
    <xdr:grpSp>
      <xdr:nvGrpSpPr>
        <xdr:cNvPr id="3355" name="Group 3354">
          <a:extLst>
            <a:ext uri="{FF2B5EF4-FFF2-40B4-BE49-F238E27FC236}">
              <a16:creationId xmlns:a16="http://schemas.microsoft.com/office/drawing/2014/main" id="{45B4F138-5361-B327-3481-82650BA2A7D5}"/>
            </a:ext>
          </a:extLst>
        </xdr:cNvPr>
        <xdr:cNvGrpSpPr/>
      </xdr:nvGrpSpPr>
      <xdr:grpSpPr>
        <a:xfrm>
          <a:off x="419100" y="10658475"/>
          <a:ext cx="8005763" cy="5262567"/>
          <a:chOff x="419100" y="10658475"/>
          <a:chExt cx="8005763" cy="5262567"/>
        </a:xfrm>
      </xdr:grpSpPr>
      <xdr:sp macro="" textlink="">
        <xdr:nvSpPr>
          <xdr:cNvPr id="3186" name="Freeform: Shape 3185">
            <a:extLst>
              <a:ext uri="{FF2B5EF4-FFF2-40B4-BE49-F238E27FC236}">
                <a16:creationId xmlns:a16="http://schemas.microsoft.com/office/drawing/2014/main" id="{8828CAA0-0F26-8913-DDB1-14E69CCF57CA}"/>
              </a:ext>
            </a:extLst>
          </xdr:cNvPr>
          <xdr:cNvSpPr/>
        </xdr:nvSpPr>
        <xdr:spPr>
          <a:xfrm>
            <a:off x="1143680" y="11463338"/>
            <a:ext cx="6638925" cy="3856264"/>
          </a:xfrm>
          <a:custGeom>
            <a:avLst/>
            <a:gdLst>
              <a:gd name="connsiteX0" fmla="*/ 3913414 w 6694714"/>
              <a:gd name="connsiteY0" fmla="*/ 0 h 3820885"/>
              <a:gd name="connsiteX1" fmla="*/ 0 w 6694714"/>
              <a:gd name="connsiteY1" fmla="*/ 0 h 3820885"/>
              <a:gd name="connsiteX2" fmla="*/ 0 w 6694714"/>
              <a:gd name="connsiteY2" fmla="*/ 2313214 h 3820885"/>
              <a:gd name="connsiteX3" fmla="*/ 4054928 w 6694714"/>
              <a:gd name="connsiteY3" fmla="*/ 2313214 h 3820885"/>
              <a:gd name="connsiteX4" fmla="*/ 5584371 w 6694714"/>
              <a:gd name="connsiteY4" fmla="*/ 3820885 h 3820885"/>
              <a:gd name="connsiteX5" fmla="*/ 6694714 w 6694714"/>
              <a:gd name="connsiteY5" fmla="*/ 2726871 h 3820885"/>
              <a:gd name="connsiteX6" fmla="*/ 3913414 w 6694714"/>
              <a:gd name="connsiteY6" fmla="*/ 0 h 38208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6694714" h="3820885">
                <a:moveTo>
                  <a:pt x="3913414" y="0"/>
                </a:moveTo>
                <a:lnTo>
                  <a:pt x="0" y="0"/>
                </a:lnTo>
                <a:lnTo>
                  <a:pt x="0" y="2313214"/>
                </a:lnTo>
                <a:lnTo>
                  <a:pt x="4054928" y="2313214"/>
                </a:lnTo>
                <a:lnTo>
                  <a:pt x="5584371" y="3820885"/>
                </a:lnTo>
                <a:lnTo>
                  <a:pt x="6694714" y="2726871"/>
                </a:lnTo>
                <a:lnTo>
                  <a:pt x="3913414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132" name="Picture 131">
            <a:extLst>
              <a:ext uri="{FF2B5EF4-FFF2-40B4-BE49-F238E27FC236}">
                <a16:creationId xmlns:a16="http://schemas.microsoft.com/office/drawing/2014/main" id="{111E495C-3360-F0B4-298F-6435A60CDAC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917" t="15683" r="28933" b="34245"/>
          <a:stretch>
            <a:fillRect/>
          </a:stretch>
        </xdr:blipFill>
        <xdr:spPr bwMode="auto">
          <a:xfrm>
            <a:off x="1030065" y="11358558"/>
            <a:ext cx="6864788" cy="40767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2571" name="Straight Connector 2570">
            <a:extLst>
              <a:ext uri="{FF2B5EF4-FFF2-40B4-BE49-F238E27FC236}">
                <a16:creationId xmlns:a16="http://schemas.microsoft.com/office/drawing/2014/main" id="{650F5348-FF6D-E4CF-6640-0EBD950A7C02}"/>
              </a:ext>
            </a:extLst>
          </xdr:cNvPr>
          <xdr:cNvCxnSpPr/>
        </xdr:nvCxnSpPr>
        <xdr:spPr>
          <a:xfrm flipV="1">
            <a:off x="1133475" y="10658475"/>
            <a:ext cx="0" cy="7572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41" name="Straight Connector 2640">
            <a:extLst>
              <a:ext uri="{FF2B5EF4-FFF2-40B4-BE49-F238E27FC236}">
                <a16:creationId xmlns:a16="http://schemas.microsoft.com/office/drawing/2014/main" id="{BF91DA64-9FCF-9CE7-EB8E-DD29563DB215}"/>
              </a:ext>
            </a:extLst>
          </xdr:cNvPr>
          <xdr:cNvCxnSpPr/>
        </xdr:nvCxnSpPr>
        <xdr:spPr>
          <a:xfrm>
            <a:off x="1052513" y="11029944"/>
            <a:ext cx="405288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47" name="Straight Connector 2646">
            <a:extLst>
              <a:ext uri="{FF2B5EF4-FFF2-40B4-BE49-F238E27FC236}">
                <a16:creationId xmlns:a16="http://schemas.microsoft.com/office/drawing/2014/main" id="{F135D628-5816-68C4-63F6-F16F827916E5}"/>
              </a:ext>
            </a:extLst>
          </xdr:cNvPr>
          <xdr:cNvCxnSpPr/>
        </xdr:nvCxnSpPr>
        <xdr:spPr>
          <a:xfrm flipH="1">
            <a:off x="1090612" y="10991850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49" name="Straight Connector 2648">
            <a:extLst>
              <a:ext uri="{FF2B5EF4-FFF2-40B4-BE49-F238E27FC236}">
                <a16:creationId xmlns:a16="http://schemas.microsoft.com/office/drawing/2014/main" id="{339C4322-B523-4954-9D59-CE29ADC4718A}"/>
              </a:ext>
            </a:extLst>
          </xdr:cNvPr>
          <xdr:cNvCxnSpPr/>
        </xdr:nvCxnSpPr>
        <xdr:spPr>
          <a:xfrm flipV="1">
            <a:off x="5024438" y="10677525"/>
            <a:ext cx="0" cy="7381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0" name="Straight Connector 2649">
            <a:extLst>
              <a:ext uri="{FF2B5EF4-FFF2-40B4-BE49-F238E27FC236}">
                <a16:creationId xmlns:a16="http://schemas.microsoft.com/office/drawing/2014/main" id="{78B878A3-88EF-442C-84CA-8E08CC88A17C}"/>
              </a:ext>
            </a:extLst>
          </xdr:cNvPr>
          <xdr:cNvCxnSpPr/>
        </xdr:nvCxnSpPr>
        <xdr:spPr>
          <a:xfrm flipH="1">
            <a:off x="4981575" y="10991850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1" name="Straight Connector 2660">
            <a:extLst>
              <a:ext uri="{FF2B5EF4-FFF2-40B4-BE49-F238E27FC236}">
                <a16:creationId xmlns:a16="http://schemas.microsoft.com/office/drawing/2014/main" id="{6423FC5A-09F3-8659-DDD2-958405FD1B09}"/>
              </a:ext>
            </a:extLst>
          </xdr:cNvPr>
          <xdr:cNvCxnSpPr/>
        </xdr:nvCxnSpPr>
        <xdr:spPr>
          <a:xfrm>
            <a:off x="419100" y="11458575"/>
            <a:ext cx="6762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69" name="Straight Connector 2668">
            <a:extLst>
              <a:ext uri="{FF2B5EF4-FFF2-40B4-BE49-F238E27FC236}">
                <a16:creationId xmlns:a16="http://schemas.microsoft.com/office/drawing/2014/main" id="{C2B71075-26DC-2536-5A8F-C4617078AD40}"/>
              </a:ext>
            </a:extLst>
          </xdr:cNvPr>
          <xdr:cNvCxnSpPr/>
        </xdr:nvCxnSpPr>
        <xdr:spPr>
          <a:xfrm>
            <a:off x="809625" y="11391901"/>
            <a:ext cx="0" cy="24812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0" name="Straight Connector 2669">
            <a:extLst>
              <a:ext uri="{FF2B5EF4-FFF2-40B4-BE49-F238E27FC236}">
                <a16:creationId xmlns:a16="http://schemas.microsoft.com/office/drawing/2014/main" id="{E31254B6-CC26-4D4A-8AD7-CE5F830F49FA}"/>
              </a:ext>
            </a:extLst>
          </xdr:cNvPr>
          <xdr:cNvCxnSpPr/>
        </xdr:nvCxnSpPr>
        <xdr:spPr>
          <a:xfrm flipH="1">
            <a:off x="766763" y="11420475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3" name="Straight Connector 2672">
            <a:extLst>
              <a:ext uri="{FF2B5EF4-FFF2-40B4-BE49-F238E27FC236}">
                <a16:creationId xmlns:a16="http://schemas.microsoft.com/office/drawing/2014/main" id="{D960CEC9-D0F9-46B9-BAB9-297B5AE3FF7D}"/>
              </a:ext>
            </a:extLst>
          </xdr:cNvPr>
          <xdr:cNvCxnSpPr/>
        </xdr:nvCxnSpPr>
        <xdr:spPr>
          <a:xfrm>
            <a:off x="485774" y="11391902"/>
            <a:ext cx="0" cy="247649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5" name="Straight Connector 2674">
            <a:extLst>
              <a:ext uri="{FF2B5EF4-FFF2-40B4-BE49-F238E27FC236}">
                <a16:creationId xmlns:a16="http://schemas.microsoft.com/office/drawing/2014/main" id="{9A7088CF-D9B7-4B66-9135-F3FD4A41E096}"/>
              </a:ext>
            </a:extLst>
          </xdr:cNvPr>
          <xdr:cNvCxnSpPr/>
        </xdr:nvCxnSpPr>
        <xdr:spPr>
          <a:xfrm flipH="1">
            <a:off x="442912" y="11420476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6" name="Straight Connector 2675">
            <a:extLst>
              <a:ext uri="{FF2B5EF4-FFF2-40B4-BE49-F238E27FC236}">
                <a16:creationId xmlns:a16="http://schemas.microsoft.com/office/drawing/2014/main" id="{CB9D74F7-6006-4896-99F3-FCA1782FB9BB}"/>
              </a:ext>
            </a:extLst>
          </xdr:cNvPr>
          <xdr:cNvCxnSpPr/>
        </xdr:nvCxnSpPr>
        <xdr:spPr>
          <a:xfrm>
            <a:off x="419100" y="13792202"/>
            <a:ext cx="6762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0" name="Straight Connector 2679">
            <a:extLst>
              <a:ext uri="{FF2B5EF4-FFF2-40B4-BE49-F238E27FC236}">
                <a16:creationId xmlns:a16="http://schemas.microsoft.com/office/drawing/2014/main" id="{1A80EE18-0F2E-4D2F-901B-EDBB7C8BF83A}"/>
              </a:ext>
            </a:extLst>
          </xdr:cNvPr>
          <xdr:cNvCxnSpPr/>
        </xdr:nvCxnSpPr>
        <xdr:spPr>
          <a:xfrm flipH="1">
            <a:off x="766763" y="13754102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1" name="Straight Connector 2680">
            <a:extLst>
              <a:ext uri="{FF2B5EF4-FFF2-40B4-BE49-F238E27FC236}">
                <a16:creationId xmlns:a16="http://schemas.microsoft.com/office/drawing/2014/main" id="{ED623808-80F4-4882-AB00-4F0BF7BF5071}"/>
              </a:ext>
            </a:extLst>
          </xdr:cNvPr>
          <xdr:cNvCxnSpPr/>
        </xdr:nvCxnSpPr>
        <xdr:spPr>
          <a:xfrm flipH="1">
            <a:off x="442912" y="13754103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3" name="Straight Connector 2692">
            <a:extLst>
              <a:ext uri="{FF2B5EF4-FFF2-40B4-BE49-F238E27FC236}">
                <a16:creationId xmlns:a16="http://schemas.microsoft.com/office/drawing/2014/main" id="{9524AB5E-97B0-46A1-A322-71D238643848}"/>
              </a:ext>
            </a:extLst>
          </xdr:cNvPr>
          <xdr:cNvCxnSpPr/>
        </xdr:nvCxnSpPr>
        <xdr:spPr>
          <a:xfrm>
            <a:off x="742939" y="12625387"/>
            <a:ext cx="29052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4" name="Straight Connector 2693">
            <a:extLst>
              <a:ext uri="{FF2B5EF4-FFF2-40B4-BE49-F238E27FC236}">
                <a16:creationId xmlns:a16="http://schemas.microsoft.com/office/drawing/2014/main" id="{78937B7F-FC75-4D97-B7FB-7A2E183CBC08}"/>
              </a:ext>
            </a:extLst>
          </xdr:cNvPr>
          <xdr:cNvCxnSpPr/>
        </xdr:nvCxnSpPr>
        <xdr:spPr>
          <a:xfrm flipH="1">
            <a:off x="766751" y="12587288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3" name="Straight Connector 2702">
            <a:extLst>
              <a:ext uri="{FF2B5EF4-FFF2-40B4-BE49-F238E27FC236}">
                <a16:creationId xmlns:a16="http://schemas.microsoft.com/office/drawing/2014/main" id="{13E48892-D074-E031-114E-284519F3676F}"/>
              </a:ext>
            </a:extLst>
          </xdr:cNvPr>
          <xdr:cNvCxnSpPr/>
        </xdr:nvCxnSpPr>
        <xdr:spPr>
          <a:xfrm>
            <a:off x="5281613" y="11101388"/>
            <a:ext cx="2852737" cy="28527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5" name="Straight Connector 2704">
            <a:extLst>
              <a:ext uri="{FF2B5EF4-FFF2-40B4-BE49-F238E27FC236}">
                <a16:creationId xmlns:a16="http://schemas.microsoft.com/office/drawing/2014/main" id="{CA2B90F9-3652-7C2D-A315-0B03F13C2B3C}"/>
              </a:ext>
            </a:extLst>
          </xdr:cNvPr>
          <xdr:cNvCxnSpPr/>
        </xdr:nvCxnSpPr>
        <xdr:spPr>
          <a:xfrm flipV="1">
            <a:off x="5053009" y="10815638"/>
            <a:ext cx="628647" cy="62864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0" name="Straight Connector 2719">
            <a:extLst>
              <a:ext uri="{FF2B5EF4-FFF2-40B4-BE49-F238E27FC236}">
                <a16:creationId xmlns:a16="http://schemas.microsoft.com/office/drawing/2014/main" id="{90ABEC8E-741A-3284-4B36-DF6C9CD5DE32}"/>
              </a:ext>
            </a:extLst>
          </xdr:cNvPr>
          <xdr:cNvCxnSpPr/>
        </xdr:nvCxnSpPr>
        <xdr:spPr>
          <a:xfrm>
            <a:off x="5338762" y="11096626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4" name="Straight Connector 2723">
            <a:extLst>
              <a:ext uri="{FF2B5EF4-FFF2-40B4-BE49-F238E27FC236}">
                <a16:creationId xmlns:a16="http://schemas.microsoft.com/office/drawing/2014/main" id="{68C4BBF5-00D8-41E1-B687-185D0F948324}"/>
              </a:ext>
            </a:extLst>
          </xdr:cNvPr>
          <xdr:cNvCxnSpPr/>
        </xdr:nvCxnSpPr>
        <xdr:spPr>
          <a:xfrm flipV="1">
            <a:off x="7796213" y="13558832"/>
            <a:ext cx="628650" cy="628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9" name="Straight Connector 2728">
            <a:extLst>
              <a:ext uri="{FF2B5EF4-FFF2-40B4-BE49-F238E27FC236}">
                <a16:creationId xmlns:a16="http://schemas.microsoft.com/office/drawing/2014/main" id="{019687C1-DD3D-4C6E-9221-F3494E27DD18}"/>
              </a:ext>
            </a:extLst>
          </xdr:cNvPr>
          <xdr:cNvCxnSpPr/>
        </xdr:nvCxnSpPr>
        <xdr:spPr>
          <a:xfrm>
            <a:off x="8081966" y="13839823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6" name="Straight Connector 2735">
            <a:extLst>
              <a:ext uri="{FF2B5EF4-FFF2-40B4-BE49-F238E27FC236}">
                <a16:creationId xmlns:a16="http://schemas.microsoft.com/office/drawing/2014/main" id="{192E604A-4088-4715-9789-1E925793C31D}"/>
              </a:ext>
            </a:extLst>
          </xdr:cNvPr>
          <xdr:cNvCxnSpPr/>
        </xdr:nvCxnSpPr>
        <xdr:spPr>
          <a:xfrm flipV="1">
            <a:off x="6896100" y="14449425"/>
            <a:ext cx="1209671" cy="120967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8" name="Straight Connector 2737">
            <a:extLst>
              <a:ext uri="{FF2B5EF4-FFF2-40B4-BE49-F238E27FC236}">
                <a16:creationId xmlns:a16="http://schemas.microsoft.com/office/drawing/2014/main" id="{6D975E53-D936-4E82-9ED4-E61B83DF7DF7}"/>
              </a:ext>
            </a:extLst>
          </xdr:cNvPr>
          <xdr:cNvCxnSpPr/>
        </xdr:nvCxnSpPr>
        <xdr:spPr>
          <a:xfrm>
            <a:off x="7791450" y="14230349"/>
            <a:ext cx="571501" cy="57150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2" name="Straight Connector 2741">
            <a:extLst>
              <a:ext uri="{FF2B5EF4-FFF2-40B4-BE49-F238E27FC236}">
                <a16:creationId xmlns:a16="http://schemas.microsoft.com/office/drawing/2014/main" id="{811109FB-BBD2-4DBF-9A4A-E904A192A94B}"/>
              </a:ext>
            </a:extLst>
          </xdr:cNvPr>
          <xdr:cNvCxnSpPr/>
        </xdr:nvCxnSpPr>
        <xdr:spPr>
          <a:xfrm>
            <a:off x="8058150" y="14425614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3" name="Straight Connector 2742">
            <a:extLst>
              <a:ext uri="{FF2B5EF4-FFF2-40B4-BE49-F238E27FC236}">
                <a16:creationId xmlns:a16="http://schemas.microsoft.com/office/drawing/2014/main" id="{7E448929-7544-4739-A8AB-609A3223E8F8}"/>
              </a:ext>
            </a:extLst>
          </xdr:cNvPr>
          <xdr:cNvCxnSpPr/>
        </xdr:nvCxnSpPr>
        <xdr:spPr>
          <a:xfrm flipV="1">
            <a:off x="7148513" y="14706601"/>
            <a:ext cx="1209670" cy="120967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5" name="Straight Connector 2744">
            <a:extLst>
              <a:ext uri="{FF2B5EF4-FFF2-40B4-BE49-F238E27FC236}">
                <a16:creationId xmlns:a16="http://schemas.microsoft.com/office/drawing/2014/main" id="{2338AAC7-51CD-41D7-B02D-E4468B1868FA}"/>
              </a:ext>
            </a:extLst>
          </xdr:cNvPr>
          <xdr:cNvCxnSpPr/>
        </xdr:nvCxnSpPr>
        <xdr:spPr>
          <a:xfrm>
            <a:off x="8310562" y="14682790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6" name="Straight Connector 2745">
            <a:extLst>
              <a:ext uri="{FF2B5EF4-FFF2-40B4-BE49-F238E27FC236}">
                <a16:creationId xmlns:a16="http://schemas.microsoft.com/office/drawing/2014/main" id="{24EB3A28-7D93-442B-96E3-BC1BDECD29F3}"/>
              </a:ext>
            </a:extLst>
          </xdr:cNvPr>
          <xdr:cNvCxnSpPr/>
        </xdr:nvCxnSpPr>
        <xdr:spPr>
          <a:xfrm>
            <a:off x="6691314" y="15335252"/>
            <a:ext cx="571501" cy="57150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50" name="Straight Connector 2749">
            <a:extLst>
              <a:ext uri="{FF2B5EF4-FFF2-40B4-BE49-F238E27FC236}">
                <a16:creationId xmlns:a16="http://schemas.microsoft.com/office/drawing/2014/main" id="{1EB5B6BF-FF62-4C28-8FD4-3120C2335DD2}"/>
              </a:ext>
            </a:extLst>
          </xdr:cNvPr>
          <xdr:cNvCxnSpPr/>
        </xdr:nvCxnSpPr>
        <xdr:spPr>
          <a:xfrm>
            <a:off x="6958014" y="15530517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36" name="Straight Connector 3135">
            <a:extLst>
              <a:ext uri="{FF2B5EF4-FFF2-40B4-BE49-F238E27FC236}">
                <a16:creationId xmlns:a16="http://schemas.microsoft.com/office/drawing/2014/main" id="{D00FA12C-280A-4E85-B975-987F274A8253}"/>
              </a:ext>
            </a:extLst>
          </xdr:cNvPr>
          <xdr:cNvCxnSpPr/>
        </xdr:nvCxnSpPr>
        <xdr:spPr>
          <a:xfrm>
            <a:off x="7210426" y="15787693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41" name="Straight Connector 3140">
            <a:extLst>
              <a:ext uri="{FF2B5EF4-FFF2-40B4-BE49-F238E27FC236}">
                <a16:creationId xmlns:a16="http://schemas.microsoft.com/office/drawing/2014/main" id="{5D1397C7-1AD5-4145-83CB-F0EBF26C2C28}"/>
              </a:ext>
            </a:extLst>
          </xdr:cNvPr>
          <xdr:cNvCxnSpPr/>
        </xdr:nvCxnSpPr>
        <xdr:spPr>
          <a:xfrm>
            <a:off x="5557838" y="10820400"/>
            <a:ext cx="2852737" cy="28527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42" name="Straight Connector 3141">
            <a:extLst>
              <a:ext uri="{FF2B5EF4-FFF2-40B4-BE49-F238E27FC236}">
                <a16:creationId xmlns:a16="http://schemas.microsoft.com/office/drawing/2014/main" id="{264B41E6-77CD-431D-8AB6-CF8D6E0BD8E6}"/>
              </a:ext>
            </a:extLst>
          </xdr:cNvPr>
          <xdr:cNvCxnSpPr/>
        </xdr:nvCxnSpPr>
        <xdr:spPr>
          <a:xfrm>
            <a:off x="5614987" y="10815638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43" name="Straight Connector 3142">
            <a:extLst>
              <a:ext uri="{FF2B5EF4-FFF2-40B4-BE49-F238E27FC236}">
                <a16:creationId xmlns:a16="http://schemas.microsoft.com/office/drawing/2014/main" id="{F73A55C6-E650-48E2-8E12-97AA965D5882}"/>
              </a:ext>
            </a:extLst>
          </xdr:cNvPr>
          <xdr:cNvCxnSpPr/>
        </xdr:nvCxnSpPr>
        <xdr:spPr>
          <a:xfrm>
            <a:off x="8358191" y="13558835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44" name="Straight Connector 3143">
            <a:extLst>
              <a:ext uri="{FF2B5EF4-FFF2-40B4-BE49-F238E27FC236}">
                <a16:creationId xmlns:a16="http://schemas.microsoft.com/office/drawing/2014/main" id="{EE865D4C-9ECC-4448-963E-FF8D5D8B14D4}"/>
              </a:ext>
            </a:extLst>
          </xdr:cNvPr>
          <xdr:cNvCxnSpPr/>
        </xdr:nvCxnSpPr>
        <xdr:spPr>
          <a:xfrm flipV="1">
            <a:off x="5400675" y="11434764"/>
            <a:ext cx="357186" cy="35718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45" name="Straight Connector 3144">
            <a:extLst>
              <a:ext uri="{FF2B5EF4-FFF2-40B4-BE49-F238E27FC236}">
                <a16:creationId xmlns:a16="http://schemas.microsoft.com/office/drawing/2014/main" id="{2D094BA6-322C-4156-9C7B-595CDC04D472}"/>
              </a:ext>
            </a:extLst>
          </xdr:cNvPr>
          <xdr:cNvCxnSpPr/>
        </xdr:nvCxnSpPr>
        <xdr:spPr>
          <a:xfrm>
            <a:off x="5691192" y="11434764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47" name="Straight Connector 3146">
            <a:extLst>
              <a:ext uri="{FF2B5EF4-FFF2-40B4-BE49-F238E27FC236}">
                <a16:creationId xmlns:a16="http://schemas.microsoft.com/office/drawing/2014/main" id="{9F675377-EDC5-4E03-B71A-5D194A8849CE}"/>
              </a:ext>
            </a:extLst>
          </xdr:cNvPr>
          <xdr:cNvCxnSpPr/>
        </xdr:nvCxnSpPr>
        <xdr:spPr>
          <a:xfrm flipV="1">
            <a:off x="6053138" y="12091986"/>
            <a:ext cx="352427" cy="35242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48" name="Straight Connector 3147">
            <a:extLst>
              <a:ext uri="{FF2B5EF4-FFF2-40B4-BE49-F238E27FC236}">
                <a16:creationId xmlns:a16="http://schemas.microsoft.com/office/drawing/2014/main" id="{79D6F5C2-C0D8-4020-A7CD-378D9878A985}"/>
              </a:ext>
            </a:extLst>
          </xdr:cNvPr>
          <xdr:cNvCxnSpPr/>
        </xdr:nvCxnSpPr>
        <xdr:spPr>
          <a:xfrm>
            <a:off x="6338896" y="12091986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50" name="Straight Connector 3149">
            <a:extLst>
              <a:ext uri="{FF2B5EF4-FFF2-40B4-BE49-F238E27FC236}">
                <a16:creationId xmlns:a16="http://schemas.microsoft.com/office/drawing/2014/main" id="{2CE467C1-83DD-4DFC-8B21-7CB9F32EBAD1}"/>
              </a:ext>
            </a:extLst>
          </xdr:cNvPr>
          <xdr:cNvCxnSpPr/>
        </xdr:nvCxnSpPr>
        <xdr:spPr>
          <a:xfrm flipV="1">
            <a:off x="7253287" y="13282606"/>
            <a:ext cx="347669" cy="34766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51" name="Straight Connector 3150">
            <a:extLst>
              <a:ext uri="{FF2B5EF4-FFF2-40B4-BE49-F238E27FC236}">
                <a16:creationId xmlns:a16="http://schemas.microsoft.com/office/drawing/2014/main" id="{9449090D-6709-42C4-8C46-EB1798B9E414}"/>
              </a:ext>
            </a:extLst>
          </xdr:cNvPr>
          <xdr:cNvCxnSpPr/>
        </xdr:nvCxnSpPr>
        <xdr:spPr>
          <a:xfrm>
            <a:off x="7534287" y="13282606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54" name="Straight Connector 3153">
            <a:extLst>
              <a:ext uri="{FF2B5EF4-FFF2-40B4-BE49-F238E27FC236}">
                <a16:creationId xmlns:a16="http://schemas.microsoft.com/office/drawing/2014/main" id="{4C61ED2D-6E36-4DC0-ADF4-8F8CDC3E67FF}"/>
              </a:ext>
            </a:extLst>
          </xdr:cNvPr>
          <xdr:cNvCxnSpPr/>
        </xdr:nvCxnSpPr>
        <xdr:spPr>
          <a:xfrm>
            <a:off x="1133475" y="13830301"/>
            <a:ext cx="0" cy="7191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56" name="Straight Connector 3155">
            <a:extLst>
              <a:ext uri="{FF2B5EF4-FFF2-40B4-BE49-F238E27FC236}">
                <a16:creationId xmlns:a16="http://schemas.microsoft.com/office/drawing/2014/main" id="{0DCF2E8A-4FB9-6AFE-AE92-A458A82975CF}"/>
              </a:ext>
            </a:extLst>
          </xdr:cNvPr>
          <xdr:cNvCxnSpPr/>
        </xdr:nvCxnSpPr>
        <xdr:spPr>
          <a:xfrm>
            <a:off x="1062038" y="14173199"/>
            <a:ext cx="41624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57" name="Straight Connector 3156">
            <a:extLst>
              <a:ext uri="{FF2B5EF4-FFF2-40B4-BE49-F238E27FC236}">
                <a16:creationId xmlns:a16="http://schemas.microsoft.com/office/drawing/2014/main" id="{79385014-5814-40C9-B552-A48E582EB042}"/>
              </a:ext>
            </a:extLst>
          </xdr:cNvPr>
          <xdr:cNvCxnSpPr/>
        </xdr:nvCxnSpPr>
        <xdr:spPr>
          <a:xfrm flipH="1">
            <a:off x="1090613" y="14135100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59" name="Straight Connector 3158">
            <a:extLst>
              <a:ext uri="{FF2B5EF4-FFF2-40B4-BE49-F238E27FC236}">
                <a16:creationId xmlns:a16="http://schemas.microsoft.com/office/drawing/2014/main" id="{9CC63366-CFB4-4C38-BB67-F2092241D789}"/>
              </a:ext>
            </a:extLst>
          </xdr:cNvPr>
          <xdr:cNvCxnSpPr/>
        </xdr:nvCxnSpPr>
        <xdr:spPr>
          <a:xfrm>
            <a:off x="1066800" y="14458948"/>
            <a:ext cx="41624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0" name="Straight Connector 3159">
            <a:extLst>
              <a:ext uri="{FF2B5EF4-FFF2-40B4-BE49-F238E27FC236}">
                <a16:creationId xmlns:a16="http://schemas.microsoft.com/office/drawing/2014/main" id="{27310A80-F425-408D-B73E-E0E3E3D4F311}"/>
              </a:ext>
            </a:extLst>
          </xdr:cNvPr>
          <xdr:cNvCxnSpPr/>
        </xdr:nvCxnSpPr>
        <xdr:spPr>
          <a:xfrm flipH="1">
            <a:off x="1095375" y="14420849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1" name="Straight Connector 3160">
            <a:extLst>
              <a:ext uri="{FF2B5EF4-FFF2-40B4-BE49-F238E27FC236}">
                <a16:creationId xmlns:a16="http://schemas.microsoft.com/office/drawing/2014/main" id="{CD9DF483-B379-41E9-8D72-32B49BEF9109}"/>
              </a:ext>
            </a:extLst>
          </xdr:cNvPr>
          <xdr:cNvCxnSpPr/>
        </xdr:nvCxnSpPr>
        <xdr:spPr>
          <a:xfrm>
            <a:off x="5157786" y="13825543"/>
            <a:ext cx="0" cy="7191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2" name="Straight Connector 3161">
            <a:extLst>
              <a:ext uri="{FF2B5EF4-FFF2-40B4-BE49-F238E27FC236}">
                <a16:creationId xmlns:a16="http://schemas.microsoft.com/office/drawing/2014/main" id="{480A91F2-94DF-4920-BB17-8F819EA033CC}"/>
              </a:ext>
            </a:extLst>
          </xdr:cNvPr>
          <xdr:cNvCxnSpPr/>
        </xdr:nvCxnSpPr>
        <xdr:spPr>
          <a:xfrm flipH="1">
            <a:off x="5119686" y="14416091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5" name="Straight Connector 3164">
            <a:extLst>
              <a:ext uri="{FF2B5EF4-FFF2-40B4-BE49-F238E27FC236}">
                <a16:creationId xmlns:a16="http://schemas.microsoft.com/office/drawing/2014/main" id="{BCD3CA2D-80C2-496A-B80A-194AEBA1F779}"/>
              </a:ext>
            </a:extLst>
          </xdr:cNvPr>
          <xdr:cNvCxnSpPr/>
        </xdr:nvCxnSpPr>
        <xdr:spPr>
          <a:xfrm flipH="1">
            <a:off x="5114925" y="14135103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8" name="Straight Connector 3167">
            <a:extLst>
              <a:ext uri="{FF2B5EF4-FFF2-40B4-BE49-F238E27FC236}">
                <a16:creationId xmlns:a16="http://schemas.microsoft.com/office/drawing/2014/main" id="{35CB4138-A32A-4157-967F-1128A380442D}"/>
              </a:ext>
            </a:extLst>
          </xdr:cNvPr>
          <xdr:cNvCxnSpPr/>
        </xdr:nvCxnSpPr>
        <xdr:spPr>
          <a:xfrm>
            <a:off x="2305051" y="13830300"/>
            <a:ext cx="0" cy="42863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9" name="Straight Connector 3168">
            <a:extLst>
              <a:ext uri="{FF2B5EF4-FFF2-40B4-BE49-F238E27FC236}">
                <a16:creationId xmlns:a16="http://schemas.microsoft.com/office/drawing/2014/main" id="{50F8D21E-D6EB-4AEB-B3BE-109B63BA1EF0}"/>
              </a:ext>
            </a:extLst>
          </xdr:cNvPr>
          <xdr:cNvCxnSpPr/>
        </xdr:nvCxnSpPr>
        <xdr:spPr>
          <a:xfrm flipH="1">
            <a:off x="2266951" y="14130343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0" name="Straight Connector 3169">
            <a:extLst>
              <a:ext uri="{FF2B5EF4-FFF2-40B4-BE49-F238E27FC236}">
                <a16:creationId xmlns:a16="http://schemas.microsoft.com/office/drawing/2014/main" id="{57A697F0-D61F-44F5-AF23-E2EBDB46F48D}"/>
              </a:ext>
            </a:extLst>
          </xdr:cNvPr>
          <xdr:cNvCxnSpPr/>
        </xdr:nvCxnSpPr>
        <xdr:spPr>
          <a:xfrm>
            <a:off x="4543426" y="13849350"/>
            <a:ext cx="0" cy="40959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1" name="Straight Connector 3170">
            <a:extLst>
              <a:ext uri="{FF2B5EF4-FFF2-40B4-BE49-F238E27FC236}">
                <a16:creationId xmlns:a16="http://schemas.microsoft.com/office/drawing/2014/main" id="{0FB282AF-9D2D-4011-B263-F13CC97D64C0}"/>
              </a:ext>
            </a:extLst>
          </xdr:cNvPr>
          <xdr:cNvCxnSpPr/>
        </xdr:nvCxnSpPr>
        <xdr:spPr>
          <a:xfrm flipH="1">
            <a:off x="4505326" y="14130357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4" name="Straight Connector 3173">
            <a:extLst>
              <a:ext uri="{FF2B5EF4-FFF2-40B4-BE49-F238E27FC236}">
                <a16:creationId xmlns:a16="http://schemas.microsoft.com/office/drawing/2014/main" id="{D10EB2CF-4902-4705-96CA-E5F0D4D88842}"/>
              </a:ext>
            </a:extLst>
          </xdr:cNvPr>
          <xdr:cNvCxnSpPr/>
        </xdr:nvCxnSpPr>
        <xdr:spPr>
          <a:xfrm flipV="1">
            <a:off x="6157913" y="15335246"/>
            <a:ext cx="495300" cy="4953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5" name="Straight Connector 3174">
            <a:extLst>
              <a:ext uri="{FF2B5EF4-FFF2-40B4-BE49-F238E27FC236}">
                <a16:creationId xmlns:a16="http://schemas.microsoft.com/office/drawing/2014/main" id="{2ED34118-A10B-4F6B-A2AE-066239E33AFD}"/>
              </a:ext>
            </a:extLst>
          </xdr:cNvPr>
          <xdr:cNvCxnSpPr/>
        </xdr:nvCxnSpPr>
        <xdr:spPr>
          <a:xfrm>
            <a:off x="6229351" y="15682917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7" name="Straight Connector 3176">
            <a:extLst>
              <a:ext uri="{FF2B5EF4-FFF2-40B4-BE49-F238E27FC236}">
                <a16:creationId xmlns:a16="http://schemas.microsoft.com/office/drawing/2014/main" id="{3491D640-E904-4BA6-96D9-640BDB441857}"/>
              </a:ext>
            </a:extLst>
          </xdr:cNvPr>
          <xdr:cNvCxnSpPr/>
        </xdr:nvCxnSpPr>
        <xdr:spPr>
          <a:xfrm>
            <a:off x="4667253" y="14197020"/>
            <a:ext cx="1619250" cy="16192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9" name="Straight Connector 3178">
            <a:extLst>
              <a:ext uri="{FF2B5EF4-FFF2-40B4-BE49-F238E27FC236}">
                <a16:creationId xmlns:a16="http://schemas.microsoft.com/office/drawing/2014/main" id="{26CBBD78-9B2A-4F1E-AE65-4AFC0CB798BC}"/>
              </a:ext>
            </a:extLst>
          </xdr:cNvPr>
          <xdr:cNvCxnSpPr/>
        </xdr:nvCxnSpPr>
        <xdr:spPr>
          <a:xfrm flipV="1">
            <a:off x="4662483" y="13820771"/>
            <a:ext cx="481017" cy="48101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80" name="Straight Connector 3179">
            <a:extLst>
              <a:ext uri="{FF2B5EF4-FFF2-40B4-BE49-F238E27FC236}">
                <a16:creationId xmlns:a16="http://schemas.microsoft.com/office/drawing/2014/main" id="{19110438-6329-4B67-84D0-B10DAA8D6880}"/>
              </a:ext>
            </a:extLst>
          </xdr:cNvPr>
          <xdr:cNvCxnSpPr/>
        </xdr:nvCxnSpPr>
        <xdr:spPr>
          <a:xfrm>
            <a:off x="4724401" y="14187494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82" name="Straight Connector 3181">
            <a:extLst>
              <a:ext uri="{FF2B5EF4-FFF2-40B4-BE49-F238E27FC236}">
                <a16:creationId xmlns:a16="http://schemas.microsoft.com/office/drawing/2014/main" id="{9F9F7568-FCEF-469E-A686-98B883213A17}"/>
              </a:ext>
            </a:extLst>
          </xdr:cNvPr>
          <xdr:cNvCxnSpPr/>
        </xdr:nvCxnSpPr>
        <xdr:spPr>
          <a:xfrm>
            <a:off x="7324725" y="14858999"/>
            <a:ext cx="238126" cy="23812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83" name="Straight Connector 3182">
            <a:extLst>
              <a:ext uri="{FF2B5EF4-FFF2-40B4-BE49-F238E27FC236}">
                <a16:creationId xmlns:a16="http://schemas.microsoft.com/office/drawing/2014/main" id="{7141C0DB-D355-4BBB-8948-046D2441421F}"/>
              </a:ext>
            </a:extLst>
          </xdr:cNvPr>
          <xdr:cNvCxnSpPr/>
        </xdr:nvCxnSpPr>
        <xdr:spPr>
          <a:xfrm>
            <a:off x="7510462" y="14978063"/>
            <a:ext cx="0" cy="1333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187" name="Group 3186">
            <a:extLst>
              <a:ext uri="{FF2B5EF4-FFF2-40B4-BE49-F238E27FC236}">
                <a16:creationId xmlns:a16="http://schemas.microsoft.com/office/drawing/2014/main" id="{3696F30E-8320-4C4C-930C-71E31DD57B7C}"/>
              </a:ext>
            </a:extLst>
          </xdr:cNvPr>
          <xdr:cNvGrpSpPr/>
        </xdr:nvGrpSpPr>
        <xdr:grpSpPr>
          <a:xfrm>
            <a:off x="800100" y="11249025"/>
            <a:ext cx="319088" cy="290512"/>
            <a:chOff x="4819650" y="10625138"/>
            <a:chExt cx="319088" cy="290512"/>
          </a:xfrm>
        </xdr:grpSpPr>
        <xdr:sp macro="" textlink="">
          <xdr:nvSpPr>
            <xdr:cNvPr id="3188" name="Oval 3187">
              <a:extLst>
                <a:ext uri="{FF2B5EF4-FFF2-40B4-BE49-F238E27FC236}">
                  <a16:creationId xmlns:a16="http://schemas.microsoft.com/office/drawing/2014/main" id="{155A841C-284D-65C5-44BA-270CED8D304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189" name="Straight Connector 3188">
              <a:extLst>
                <a:ext uri="{FF2B5EF4-FFF2-40B4-BE49-F238E27FC236}">
                  <a16:creationId xmlns:a16="http://schemas.microsoft.com/office/drawing/2014/main" id="{21F57288-0B6D-B0C1-64F3-D08766FD650D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90" name="Straight Connector 3189">
              <a:extLst>
                <a:ext uri="{FF2B5EF4-FFF2-40B4-BE49-F238E27FC236}">
                  <a16:creationId xmlns:a16="http://schemas.microsoft.com/office/drawing/2014/main" id="{BB4B2A02-EC12-2A10-CA81-2E66897BA98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191" name="Group 3190">
            <a:extLst>
              <a:ext uri="{FF2B5EF4-FFF2-40B4-BE49-F238E27FC236}">
                <a16:creationId xmlns:a16="http://schemas.microsoft.com/office/drawing/2014/main" id="{043D19EE-B46D-4773-B7DE-5C7E196C1289}"/>
              </a:ext>
            </a:extLst>
          </xdr:cNvPr>
          <xdr:cNvGrpSpPr/>
        </xdr:nvGrpSpPr>
        <xdr:grpSpPr>
          <a:xfrm>
            <a:off x="4781550" y="11106150"/>
            <a:ext cx="319088" cy="290512"/>
            <a:chOff x="4819650" y="10625138"/>
            <a:chExt cx="319088" cy="290512"/>
          </a:xfrm>
        </xdr:grpSpPr>
        <xdr:sp macro="" textlink="">
          <xdr:nvSpPr>
            <xdr:cNvPr id="3192" name="Oval 3191">
              <a:extLst>
                <a:ext uri="{FF2B5EF4-FFF2-40B4-BE49-F238E27FC236}">
                  <a16:creationId xmlns:a16="http://schemas.microsoft.com/office/drawing/2014/main" id="{D3D83549-C3DC-3795-820D-A9D90DE30592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193" name="Straight Connector 3192">
              <a:extLst>
                <a:ext uri="{FF2B5EF4-FFF2-40B4-BE49-F238E27FC236}">
                  <a16:creationId xmlns:a16="http://schemas.microsoft.com/office/drawing/2014/main" id="{19D5C18F-3E90-1955-A37B-31852AEB88D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94" name="Straight Connector 3193">
              <a:extLst>
                <a:ext uri="{FF2B5EF4-FFF2-40B4-BE49-F238E27FC236}">
                  <a16:creationId xmlns:a16="http://schemas.microsoft.com/office/drawing/2014/main" id="{FC706C10-058E-4237-525D-0CCFB309818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195" name="Group 3194">
            <a:extLst>
              <a:ext uri="{FF2B5EF4-FFF2-40B4-BE49-F238E27FC236}">
                <a16:creationId xmlns:a16="http://schemas.microsoft.com/office/drawing/2014/main" id="{8B33A22F-817A-437B-80B3-178764525618}"/>
              </a:ext>
            </a:extLst>
          </xdr:cNvPr>
          <xdr:cNvGrpSpPr/>
        </xdr:nvGrpSpPr>
        <xdr:grpSpPr>
          <a:xfrm>
            <a:off x="7867650" y="14154150"/>
            <a:ext cx="319088" cy="290512"/>
            <a:chOff x="4819650" y="10625138"/>
            <a:chExt cx="319088" cy="290512"/>
          </a:xfrm>
        </xdr:grpSpPr>
        <xdr:sp macro="" textlink="">
          <xdr:nvSpPr>
            <xdr:cNvPr id="3196" name="Oval 3195">
              <a:extLst>
                <a:ext uri="{FF2B5EF4-FFF2-40B4-BE49-F238E27FC236}">
                  <a16:creationId xmlns:a16="http://schemas.microsoft.com/office/drawing/2014/main" id="{E9B801F5-87F9-9254-5ED4-22CD1BDFDEA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197" name="Straight Connector 3196">
              <a:extLst>
                <a:ext uri="{FF2B5EF4-FFF2-40B4-BE49-F238E27FC236}">
                  <a16:creationId xmlns:a16="http://schemas.microsoft.com/office/drawing/2014/main" id="{E144562C-80DA-4CA5-CCCA-C1CE0E17E78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98" name="Straight Connector 3197">
              <a:extLst>
                <a:ext uri="{FF2B5EF4-FFF2-40B4-BE49-F238E27FC236}">
                  <a16:creationId xmlns:a16="http://schemas.microsoft.com/office/drawing/2014/main" id="{EB3C0EE7-C398-9827-F1AE-C1C9D5BB62F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199" name="Group 3198">
            <a:extLst>
              <a:ext uri="{FF2B5EF4-FFF2-40B4-BE49-F238E27FC236}">
                <a16:creationId xmlns:a16="http://schemas.microsoft.com/office/drawing/2014/main" id="{FD08F359-BBBF-479D-B906-E4611817E250}"/>
              </a:ext>
            </a:extLst>
          </xdr:cNvPr>
          <xdr:cNvGrpSpPr/>
        </xdr:nvGrpSpPr>
        <xdr:grpSpPr>
          <a:xfrm>
            <a:off x="847725" y="13973175"/>
            <a:ext cx="319088" cy="290512"/>
            <a:chOff x="4819650" y="10625138"/>
            <a:chExt cx="319088" cy="290512"/>
          </a:xfrm>
        </xdr:grpSpPr>
        <xdr:sp macro="" textlink="">
          <xdr:nvSpPr>
            <xdr:cNvPr id="3200" name="Oval 3199">
              <a:extLst>
                <a:ext uri="{FF2B5EF4-FFF2-40B4-BE49-F238E27FC236}">
                  <a16:creationId xmlns:a16="http://schemas.microsoft.com/office/drawing/2014/main" id="{7DE5FAD5-3461-E4A3-9ADA-CCFC7651D2A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201" name="Straight Connector 3200">
              <a:extLst>
                <a:ext uri="{FF2B5EF4-FFF2-40B4-BE49-F238E27FC236}">
                  <a16:creationId xmlns:a16="http://schemas.microsoft.com/office/drawing/2014/main" id="{987453EE-A800-CD7D-98E4-B8F71D6257B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02" name="Straight Connector 3201">
              <a:extLst>
                <a:ext uri="{FF2B5EF4-FFF2-40B4-BE49-F238E27FC236}">
                  <a16:creationId xmlns:a16="http://schemas.microsoft.com/office/drawing/2014/main" id="{1646066D-13F7-7D33-41F6-22E1DB96F932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203" name="Group 3202">
            <a:extLst>
              <a:ext uri="{FF2B5EF4-FFF2-40B4-BE49-F238E27FC236}">
                <a16:creationId xmlns:a16="http://schemas.microsoft.com/office/drawing/2014/main" id="{99D0B3DA-2D75-4D45-8A28-A4D93319C2BF}"/>
              </a:ext>
            </a:extLst>
          </xdr:cNvPr>
          <xdr:cNvGrpSpPr/>
        </xdr:nvGrpSpPr>
        <xdr:grpSpPr>
          <a:xfrm>
            <a:off x="6467475" y="15544800"/>
            <a:ext cx="319088" cy="290512"/>
            <a:chOff x="4819650" y="10625138"/>
            <a:chExt cx="319088" cy="290512"/>
          </a:xfrm>
        </xdr:grpSpPr>
        <xdr:sp macro="" textlink="">
          <xdr:nvSpPr>
            <xdr:cNvPr id="3204" name="Oval 3203">
              <a:extLst>
                <a:ext uri="{FF2B5EF4-FFF2-40B4-BE49-F238E27FC236}">
                  <a16:creationId xmlns:a16="http://schemas.microsoft.com/office/drawing/2014/main" id="{DFD0F85C-E2E9-1646-5B37-4328E938DB0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205" name="Straight Connector 3204">
              <a:extLst>
                <a:ext uri="{FF2B5EF4-FFF2-40B4-BE49-F238E27FC236}">
                  <a16:creationId xmlns:a16="http://schemas.microsoft.com/office/drawing/2014/main" id="{8388BA25-00D1-D375-E8DD-CC9B1E315D6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06" name="Straight Connector 3205">
              <a:extLst>
                <a:ext uri="{FF2B5EF4-FFF2-40B4-BE49-F238E27FC236}">
                  <a16:creationId xmlns:a16="http://schemas.microsoft.com/office/drawing/2014/main" id="{01931D20-B6F6-235C-4151-6467E348A9C2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207" name="Group 3206">
            <a:extLst>
              <a:ext uri="{FF2B5EF4-FFF2-40B4-BE49-F238E27FC236}">
                <a16:creationId xmlns:a16="http://schemas.microsoft.com/office/drawing/2014/main" id="{50679F21-0564-4A59-8296-9980CC998AFC}"/>
              </a:ext>
            </a:extLst>
          </xdr:cNvPr>
          <xdr:cNvGrpSpPr/>
        </xdr:nvGrpSpPr>
        <xdr:grpSpPr>
          <a:xfrm>
            <a:off x="5248275" y="13792200"/>
            <a:ext cx="319088" cy="290512"/>
            <a:chOff x="4819650" y="10625138"/>
            <a:chExt cx="319088" cy="290512"/>
          </a:xfrm>
        </xdr:grpSpPr>
        <xdr:sp macro="" textlink="">
          <xdr:nvSpPr>
            <xdr:cNvPr id="3208" name="Oval 3207">
              <a:extLst>
                <a:ext uri="{FF2B5EF4-FFF2-40B4-BE49-F238E27FC236}">
                  <a16:creationId xmlns:a16="http://schemas.microsoft.com/office/drawing/2014/main" id="{AE48A61E-EB8F-6CC9-008C-A45CFD20FD3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209" name="Straight Connector 3208">
              <a:extLst>
                <a:ext uri="{FF2B5EF4-FFF2-40B4-BE49-F238E27FC236}">
                  <a16:creationId xmlns:a16="http://schemas.microsoft.com/office/drawing/2014/main" id="{C62CA553-C2B7-2698-0CFA-506E468FF37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10" name="Straight Connector 3209">
              <a:extLst>
                <a:ext uri="{FF2B5EF4-FFF2-40B4-BE49-F238E27FC236}">
                  <a16:creationId xmlns:a16="http://schemas.microsoft.com/office/drawing/2014/main" id="{B6C6C45D-DB1F-5812-3D77-49B7712CD8A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211" name="Group 3210">
            <a:extLst>
              <a:ext uri="{FF2B5EF4-FFF2-40B4-BE49-F238E27FC236}">
                <a16:creationId xmlns:a16="http://schemas.microsoft.com/office/drawing/2014/main" id="{FC3AD690-10FF-4C56-9AC1-F5E27E5FBC44}"/>
              </a:ext>
            </a:extLst>
          </xdr:cNvPr>
          <xdr:cNvGrpSpPr/>
        </xdr:nvGrpSpPr>
        <xdr:grpSpPr>
          <a:xfrm>
            <a:off x="1790700" y="12592050"/>
            <a:ext cx="319088" cy="290512"/>
            <a:chOff x="4819650" y="10625138"/>
            <a:chExt cx="319088" cy="290512"/>
          </a:xfrm>
        </xdr:grpSpPr>
        <xdr:sp macro="" textlink="">
          <xdr:nvSpPr>
            <xdr:cNvPr id="3212" name="Oval 3211">
              <a:extLst>
                <a:ext uri="{FF2B5EF4-FFF2-40B4-BE49-F238E27FC236}">
                  <a16:creationId xmlns:a16="http://schemas.microsoft.com/office/drawing/2014/main" id="{C9DBB791-366A-A869-D717-B055567F2E85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213" name="Straight Connector 3212">
              <a:extLst>
                <a:ext uri="{FF2B5EF4-FFF2-40B4-BE49-F238E27FC236}">
                  <a16:creationId xmlns:a16="http://schemas.microsoft.com/office/drawing/2014/main" id="{0D4496DD-4CA8-BFEF-2E04-B7E752FCEC9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14" name="Straight Connector 3213">
              <a:extLst>
                <a:ext uri="{FF2B5EF4-FFF2-40B4-BE49-F238E27FC236}">
                  <a16:creationId xmlns:a16="http://schemas.microsoft.com/office/drawing/2014/main" id="{228BA5BA-065A-3639-5782-E637A32053B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215" name="Group 3214">
            <a:extLst>
              <a:ext uri="{FF2B5EF4-FFF2-40B4-BE49-F238E27FC236}">
                <a16:creationId xmlns:a16="http://schemas.microsoft.com/office/drawing/2014/main" id="{5123853E-CB03-451E-B009-1531730B2167}"/>
              </a:ext>
            </a:extLst>
          </xdr:cNvPr>
          <xdr:cNvGrpSpPr/>
        </xdr:nvGrpSpPr>
        <xdr:grpSpPr>
          <a:xfrm>
            <a:off x="4200525" y="12544425"/>
            <a:ext cx="319088" cy="290512"/>
            <a:chOff x="4819650" y="10625138"/>
            <a:chExt cx="319088" cy="290512"/>
          </a:xfrm>
        </xdr:grpSpPr>
        <xdr:sp macro="" textlink="">
          <xdr:nvSpPr>
            <xdr:cNvPr id="3216" name="Oval 3215">
              <a:extLst>
                <a:ext uri="{FF2B5EF4-FFF2-40B4-BE49-F238E27FC236}">
                  <a16:creationId xmlns:a16="http://schemas.microsoft.com/office/drawing/2014/main" id="{0225B745-0D10-C274-D884-26999ED65818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217" name="Straight Connector 3216">
              <a:extLst>
                <a:ext uri="{FF2B5EF4-FFF2-40B4-BE49-F238E27FC236}">
                  <a16:creationId xmlns:a16="http://schemas.microsoft.com/office/drawing/2014/main" id="{A7E6B54B-0FB7-1FB6-FF2B-9ADB8382900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18" name="Straight Connector 3217">
              <a:extLst>
                <a:ext uri="{FF2B5EF4-FFF2-40B4-BE49-F238E27FC236}">
                  <a16:creationId xmlns:a16="http://schemas.microsoft.com/office/drawing/2014/main" id="{69C00ACD-3C1A-7083-BAB8-5F687C1BFCB1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219" name="Group 3218">
            <a:extLst>
              <a:ext uri="{FF2B5EF4-FFF2-40B4-BE49-F238E27FC236}">
                <a16:creationId xmlns:a16="http://schemas.microsoft.com/office/drawing/2014/main" id="{900A77C8-E42B-42C3-BD4F-743961FC1BA8}"/>
              </a:ext>
            </a:extLst>
          </xdr:cNvPr>
          <xdr:cNvGrpSpPr/>
        </xdr:nvGrpSpPr>
        <xdr:grpSpPr>
          <a:xfrm>
            <a:off x="5476875" y="13030200"/>
            <a:ext cx="319088" cy="290512"/>
            <a:chOff x="4819650" y="10625138"/>
            <a:chExt cx="319088" cy="290512"/>
          </a:xfrm>
        </xdr:grpSpPr>
        <xdr:sp macro="" textlink="">
          <xdr:nvSpPr>
            <xdr:cNvPr id="3220" name="Oval 3219">
              <a:extLst>
                <a:ext uri="{FF2B5EF4-FFF2-40B4-BE49-F238E27FC236}">
                  <a16:creationId xmlns:a16="http://schemas.microsoft.com/office/drawing/2014/main" id="{9CCD3306-56EF-4C3D-9AB9-3C020674AB2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221" name="Straight Connector 3220">
              <a:extLst>
                <a:ext uri="{FF2B5EF4-FFF2-40B4-BE49-F238E27FC236}">
                  <a16:creationId xmlns:a16="http://schemas.microsoft.com/office/drawing/2014/main" id="{BA9A2460-A189-1710-E28E-FE100248490B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22" name="Straight Connector 3221">
              <a:extLst>
                <a:ext uri="{FF2B5EF4-FFF2-40B4-BE49-F238E27FC236}">
                  <a16:creationId xmlns:a16="http://schemas.microsoft.com/office/drawing/2014/main" id="{2BFFEF42-B971-B545-EDE5-85B343A2BCC5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223" name="Group 3222">
            <a:extLst>
              <a:ext uri="{FF2B5EF4-FFF2-40B4-BE49-F238E27FC236}">
                <a16:creationId xmlns:a16="http://schemas.microsoft.com/office/drawing/2014/main" id="{835466BE-8C82-4459-972A-EE2B4B8BD8C2}"/>
              </a:ext>
            </a:extLst>
          </xdr:cNvPr>
          <xdr:cNvGrpSpPr/>
        </xdr:nvGrpSpPr>
        <xdr:grpSpPr>
          <a:xfrm>
            <a:off x="6324600" y="14297025"/>
            <a:ext cx="319088" cy="290512"/>
            <a:chOff x="4819650" y="10625138"/>
            <a:chExt cx="319088" cy="290512"/>
          </a:xfrm>
        </xdr:grpSpPr>
        <xdr:sp macro="" textlink="">
          <xdr:nvSpPr>
            <xdr:cNvPr id="3224" name="Oval 3223">
              <a:extLst>
                <a:ext uri="{FF2B5EF4-FFF2-40B4-BE49-F238E27FC236}">
                  <a16:creationId xmlns:a16="http://schemas.microsoft.com/office/drawing/2014/main" id="{A85F8556-BCF0-D205-1005-44AB1297A264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225" name="Straight Connector 3224">
              <a:extLst>
                <a:ext uri="{FF2B5EF4-FFF2-40B4-BE49-F238E27FC236}">
                  <a16:creationId xmlns:a16="http://schemas.microsoft.com/office/drawing/2014/main" id="{7289A2ED-C25F-2774-273F-45CE358953D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26" name="Straight Connector 3225">
              <a:extLst>
                <a:ext uri="{FF2B5EF4-FFF2-40B4-BE49-F238E27FC236}">
                  <a16:creationId xmlns:a16="http://schemas.microsoft.com/office/drawing/2014/main" id="{04272B66-4259-DCC3-3D3B-C792906412F5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3229" name="Straight Connector 3228">
            <a:extLst>
              <a:ext uri="{FF2B5EF4-FFF2-40B4-BE49-F238E27FC236}">
                <a16:creationId xmlns:a16="http://schemas.microsoft.com/office/drawing/2014/main" id="{A8CAE4EA-6851-E380-E253-E187EBB9A7E4}"/>
              </a:ext>
            </a:extLst>
          </xdr:cNvPr>
          <xdr:cNvCxnSpPr/>
        </xdr:nvCxnSpPr>
        <xdr:spPr>
          <a:xfrm flipH="1">
            <a:off x="5429250" y="14668500"/>
            <a:ext cx="49530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31" name="Arc 3230">
            <a:extLst>
              <a:ext uri="{FF2B5EF4-FFF2-40B4-BE49-F238E27FC236}">
                <a16:creationId xmlns:a16="http://schemas.microsoft.com/office/drawing/2014/main" id="{44B736F1-EC64-E098-6D19-8235CF828EFF}"/>
              </a:ext>
            </a:extLst>
          </xdr:cNvPr>
          <xdr:cNvSpPr/>
        </xdr:nvSpPr>
        <xdr:spPr>
          <a:xfrm rot="14348410">
            <a:off x="5698779" y="14480829"/>
            <a:ext cx="261044" cy="261044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3234" name="Straight Connector 3233">
            <a:extLst>
              <a:ext uri="{FF2B5EF4-FFF2-40B4-BE49-F238E27FC236}">
                <a16:creationId xmlns:a16="http://schemas.microsoft.com/office/drawing/2014/main" id="{973D66B1-F549-4F18-A244-3C4E5A02F05D}"/>
              </a:ext>
            </a:extLst>
          </xdr:cNvPr>
          <xdr:cNvCxnSpPr/>
        </xdr:nvCxnSpPr>
        <xdr:spPr>
          <a:xfrm>
            <a:off x="1052511" y="10744194"/>
            <a:ext cx="405288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35" name="Straight Connector 3234">
            <a:extLst>
              <a:ext uri="{FF2B5EF4-FFF2-40B4-BE49-F238E27FC236}">
                <a16:creationId xmlns:a16="http://schemas.microsoft.com/office/drawing/2014/main" id="{E7A2E103-0048-41E5-88F8-5AAFA4BC5D16}"/>
              </a:ext>
            </a:extLst>
          </xdr:cNvPr>
          <xdr:cNvCxnSpPr/>
        </xdr:nvCxnSpPr>
        <xdr:spPr>
          <a:xfrm flipH="1">
            <a:off x="1090610" y="10706100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36" name="Straight Connector 3235">
            <a:extLst>
              <a:ext uri="{FF2B5EF4-FFF2-40B4-BE49-F238E27FC236}">
                <a16:creationId xmlns:a16="http://schemas.microsoft.com/office/drawing/2014/main" id="{04523BF9-0AC9-4DA2-8D90-622181D1EA0F}"/>
              </a:ext>
            </a:extLst>
          </xdr:cNvPr>
          <xdr:cNvCxnSpPr/>
        </xdr:nvCxnSpPr>
        <xdr:spPr>
          <a:xfrm flipH="1">
            <a:off x="4981573" y="10706100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37" name="Straight Connector 3236">
            <a:extLst>
              <a:ext uri="{FF2B5EF4-FFF2-40B4-BE49-F238E27FC236}">
                <a16:creationId xmlns:a16="http://schemas.microsoft.com/office/drawing/2014/main" id="{484A0581-FBF6-4BF5-9F46-09F4F8B422C7}"/>
              </a:ext>
            </a:extLst>
          </xdr:cNvPr>
          <xdr:cNvCxnSpPr/>
        </xdr:nvCxnSpPr>
        <xdr:spPr>
          <a:xfrm flipV="1">
            <a:off x="2305047" y="10939463"/>
            <a:ext cx="0" cy="4762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38" name="Straight Connector 3237">
            <a:extLst>
              <a:ext uri="{FF2B5EF4-FFF2-40B4-BE49-F238E27FC236}">
                <a16:creationId xmlns:a16="http://schemas.microsoft.com/office/drawing/2014/main" id="{F0AEC9B0-8B34-4F4B-8CF2-006F719B29FB}"/>
              </a:ext>
            </a:extLst>
          </xdr:cNvPr>
          <xdr:cNvCxnSpPr/>
        </xdr:nvCxnSpPr>
        <xdr:spPr>
          <a:xfrm flipH="1">
            <a:off x="2262182" y="10987088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0" name="Straight Connector 3239">
            <a:extLst>
              <a:ext uri="{FF2B5EF4-FFF2-40B4-BE49-F238E27FC236}">
                <a16:creationId xmlns:a16="http://schemas.microsoft.com/office/drawing/2014/main" id="{49B35302-BFBD-4E53-B584-83BB0C88E518}"/>
              </a:ext>
            </a:extLst>
          </xdr:cNvPr>
          <xdr:cNvCxnSpPr/>
        </xdr:nvCxnSpPr>
        <xdr:spPr>
          <a:xfrm flipV="1">
            <a:off x="4543422" y="10944230"/>
            <a:ext cx="0" cy="49053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1" name="Straight Connector 3240">
            <a:extLst>
              <a:ext uri="{FF2B5EF4-FFF2-40B4-BE49-F238E27FC236}">
                <a16:creationId xmlns:a16="http://schemas.microsoft.com/office/drawing/2014/main" id="{29A34E36-87EC-4629-85D8-42B1EA4E0ADA}"/>
              </a:ext>
            </a:extLst>
          </xdr:cNvPr>
          <xdr:cNvCxnSpPr/>
        </xdr:nvCxnSpPr>
        <xdr:spPr>
          <a:xfrm flipH="1">
            <a:off x="4500557" y="10991855"/>
            <a:ext cx="80962" cy="809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35" name="Straight Connector 3334">
            <a:extLst>
              <a:ext uri="{FF2B5EF4-FFF2-40B4-BE49-F238E27FC236}">
                <a16:creationId xmlns:a16="http://schemas.microsoft.com/office/drawing/2014/main" id="{8E24E7D0-385B-498E-A19B-32CB96606D0B}"/>
              </a:ext>
            </a:extLst>
          </xdr:cNvPr>
          <xdr:cNvCxnSpPr/>
        </xdr:nvCxnSpPr>
        <xdr:spPr>
          <a:xfrm flipV="1">
            <a:off x="2305046" y="11520494"/>
            <a:ext cx="0" cy="1047744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38" name="Straight Connector 3337">
            <a:extLst>
              <a:ext uri="{FF2B5EF4-FFF2-40B4-BE49-F238E27FC236}">
                <a16:creationId xmlns:a16="http://schemas.microsoft.com/office/drawing/2014/main" id="{5D601D64-4806-4D9C-9AFD-064788570850}"/>
              </a:ext>
            </a:extLst>
          </xdr:cNvPr>
          <xdr:cNvCxnSpPr/>
        </xdr:nvCxnSpPr>
        <xdr:spPr>
          <a:xfrm flipV="1">
            <a:off x="2305044" y="12696823"/>
            <a:ext cx="0" cy="1047744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1" name="Straight Connector 3340">
            <a:extLst>
              <a:ext uri="{FF2B5EF4-FFF2-40B4-BE49-F238E27FC236}">
                <a16:creationId xmlns:a16="http://schemas.microsoft.com/office/drawing/2014/main" id="{DDC240A0-845E-4805-BEE8-717D0460C2E3}"/>
              </a:ext>
            </a:extLst>
          </xdr:cNvPr>
          <xdr:cNvCxnSpPr/>
        </xdr:nvCxnSpPr>
        <xdr:spPr>
          <a:xfrm flipV="1">
            <a:off x="4543421" y="11510976"/>
            <a:ext cx="0" cy="1047744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2" name="Straight Connector 3341">
            <a:extLst>
              <a:ext uri="{FF2B5EF4-FFF2-40B4-BE49-F238E27FC236}">
                <a16:creationId xmlns:a16="http://schemas.microsoft.com/office/drawing/2014/main" id="{DF8BA0E1-D7F5-4A7E-83D2-5C246744C8A2}"/>
              </a:ext>
            </a:extLst>
          </xdr:cNvPr>
          <xdr:cNvCxnSpPr/>
        </xdr:nvCxnSpPr>
        <xdr:spPr>
          <a:xfrm flipV="1">
            <a:off x="4543419" y="12687305"/>
            <a:ext cx="0" cy="1047744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6" name="Straight Connector 3345">
            <a:extLst>
              <a:ext uri="{FF2B5EF4-FFF2-40B4-BE49-F238E27FC236}">
                <a16:creationId xmlns:a16="http://schemas.microsoft.com/office/drawing/2014/main" id="{71E8EA02-1014-412D-9879-B067F3C02283}"/>
              </a:ext>
            </a:extLst>
          </xdr:cNvPr>
          <xdr:cNvCxnSpPr/>
        </xdr:nvCxnSpPr>
        <xdr:spPr>
          <a:xfrm flipV="1">
            <a:off x="4610098" y="11863385"/>
            <a:ext cx="719140" cy="71914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7" name="Straight Connector 3346">
            <a:extLst>
              <a:ext uri="{FF2B5EF4-FFF2-40B4-BE49-F238E27FC236}">
                <a16:creationId xmlns:a16="http://schemas.microsoft.com/office/drawing/2014/main" id="{5378B15A-23FB-475F-B1EC-D2AF69F4A819}"/>
              </a:ext>
            </a:extLst>
          </xdr:cNvPr>
          <xdr:cNvCxnSpPr/>
        </xdr:nvCxnSpPr>
        <xdr:spPr>
          <a:xfrm flipV="1">
            <a:off x="5514974" y="12511086"/>
            <a:ext cx="471489" cy="471489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8" name="Straight Connector 3347">
            <a:extLst>
              <a:ext uri="{FF2B5EF4-FFF2-40B4-BE49-F238E27FC236}">
                <a16:creationId xmlns:a16="http://schemas.microsoft.com/office/drawing/2014/main" id="{5D0063D1-6553-4605-97E6-C86366BEE263}"/>
              </a:ext>
            </a:extLst>
          </xdr:cNvPr>
          <xdr:cNvCxnSpPr/>
        </xdr:nvCxnSpPr>
        <xdr:spPr>
          <a:xfrm flipV="1">
            <a:off x="6719885" y="13711235"/>
            <a:ext cx="452440" cy="45244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123817</xdr:colOff>
      <xdr:row>84</xdr:row>
      <xdr:rowOff>47635</xdr:rowOff>
    </xdr:from>
    <xdr:to>
      <xdr:col>33</xdr:col>
      <xdr:colOff>71438</xdr:colOff>
      <xdr:row>87</xdr:row>
      <xdr:rowOff>69919</xdr:rowOff>
    </xdr:to>
    <xdr:cxnSp macro="">
      <xdr:nvCxnSpPr>
        <xdr:cNvPr id="3138" name="Straight Connector 3137">
          <a:extLst>
            <a:ext uri="{FF2B5EF4-FFF2-40B4-BE49-F238E27FC236}">
              <a16:creationId xmlns:a16="http://schemas.microsoft.com/office/drawing/2014/main" id="{7832B31D-89C0-5986-24C0-EF38F59C39E7}"/>
            </a:ext>
          </a:extLst>
        </xdr:cNvPr>
        <xdr:cNvCxnSpPr/>
      </xdr:nvCxnSpPr>
      <xdr:spPr>
        <a:xfrm>
          <a:off x="4333867" y="12934960"/>
          <a:ext cx="1081096" cy="4509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160177</xdr:colOff>
      <xdr:row>82</xdr:row>
      <xdr:rowOff>45165</xdr:rowOff>
    </xdr:from>
    <xdr:to>
      <xdr:col>28</xdr:col>
      <xdr:colOff>730</xdr:colOff>
      <xdr:row>85</xdr:row>
      <xdr:rowOff>3848</xdr:rowOff>
    </xdr:to>
    <xdr:cxnSp macro="">
      <xdr:nvCxnSpPr>
        <xdr:cNvPr id="3140" name="Straight Connector 3139">
          <a:extLst>
            <a:ext uri="{FF2B5EF4-FFF2-40B4-BE49-F238E27FC236}">
              <a16:creationId xmlns:a16="http://schemas.microsoft.com/office/drawing/2014/main" id="{107D8128-C2A6-BBAA-A4BE-CC38B5BFE83E}"/>
            </a:ext>
          </a:extLst>
        </xdr:cNvPr>
        <xdr:cNvCxnSpPr/>
      </xdr:nvCxnSpPr>
      <xdr:spPr>
        <a:xfrm flipH="1">
          <a:off x="4370227" y="12646740"/>
          <a:ext cx="164403" cy="3873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14288</xdr:colOff>
      <xdr:row>84</xdr:row>
      <xdr:rowOff>19051</xdr:rowOff>
    </xdr:from>
    <xdr:to>
      <xdr:col>27</xdr:col>
      <xdr:colOff>38100</xdr:colOff>
      <xdr:row>84</xdr:row>
      <xdr:rowOff>128589</xdr:rowOff>
    </xdr:to>
    <xdr:cxnSp macro="">
      <xdr:nvCxnSpPr>
        <xdr:cNvPr id="3155" name="Straight Connector 3154">
          <a:extLst>
            <a:ext uri="{FF2B5EF4-FFF2-40B4-BE49-F238E27FC236}">
              <a16:creationId xmlns:a16="http://schemas.microsoft.com/office/drawing/2014/main" id="{A8C92D7F-811B-5076-5121-23C6BACF28CA}"/>
            </a:ext>
          </a:extLst>
        </xdr:cNvPr>
        <xdr:cNvCxnSpPr/>
      </xdr:nvCxnSpPr>
      <xdr:spPr>
        <a:xfrm>
          <a:off x="4386263" y="12906376"/>
          <a:ext cx="23812" cy="1095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147638</xdr:colOff>
      <xdr:row>86</xdr:row>
      <xdr:rowOff>123827</xdr:rowOff>
    </xdr:from>
    <xdr:to>
      <xdr:col>33</xdr:col>
      <xdr:colOff>9525</xdr:colOff>
      <xdr:row>87</xdr:row>
      <xdr:rowOff>90490</xdr:rowOff>
    </xdr:to>
    <xdr:cxnSp macro="">
      <xdr:nvCxnSpPr>
        <xdr:cNvPr id="3167" name="Straight Connector 3166">
          <a:extLst>
            <a:ext uri="{FF2B5EF4-FFF2-40B4-BE49-F238E27FC236}">
              <a16:creationId xmlns:a16="http://schemas.microsoft.com/office/drawing/2014/main" id="{F035A1D7-7D16-4BA0-9B48-F5E27FEE6668}"/>
            </a:ext>
          </a:extLst>
        </xdr:cNvPr>
        <xdr:cNvCxnSpPr/>
      </xdr:nvCxnSpPr>
      <xdr:spPr>
        <a:xfrm>
          <a:off x="5329238" y="13296902"/>
          <a:ext cx="23812" cy="1095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1339</xdr:row>
      <xdr:rowOff>66675</xdr:rowOff>
    </xdr:from>
    <xdr:to>
      <xdr:col>56</xdr:col>
      <xdr:colOff>85735</xdr:colOff>
      <xdr:row>1373</xdr:row>
      <xdr:rowOff>80963</xdr:rowOff>
    </xdr:to>
    <xdr:grpSp>
      <xdr:nvGrpSpPr>
        <xdr:cNvPr id="3572" name="Group 3571">
          <a:extLst>
            <a:ext uri="{FF2B5EF4-FFF2-40B4-BE49-F238E27FC236}">
              <a16:creationId xmlns:a16="http://schemas.microsoft.com/office/drawing/2014/main" id="{AF2CAB16-9A7F-B46F-3C03-903514A8651B}"/>
            </a:ext>
          </a:extLst>
        </xdr:cNvPr>
        <xdr:cNvGrpSpPr/>
      </xdr:nvGrpSpPr>
      <xdr:grpSpPr>
        <a:xfrm>
          <a:off x="238125" y="201558525"/>
          <a:ext cx="8915410" cy="4872038"/>
          <a:chOff x="238125" y="201558525"/>
          <a:chExt cx="8915410" cy="4872038"/>
        </a:xfrm>
      </xdr:grpSpPr>
      <xdr:sp macro="" textlink="">
        <xdr:nvSpPr>
          <xdr:cNvPr id="3454" name="Rectangle 3453">
            <a:extLst>
              <a:ext uri="{FF2B5EF4-FFF2-40B4-BE49-F238E27FC236}">
                <a16:creationId xmlns:a16="http://schemas.microsoft.com/office/drawing/2014/main" id="{B35E52B8-0A96-43AA-8211-C23CAB103710}"/>
              </a:ext>
            </a:extLst>
          </xdr:cNvPr>
          <xdr:cNvSpPr/>
        </xdr:nvSpPr>
        <xdr:spPr>
          <a:xfrm>
            <a:off x="971550" y="202215750"/>
            <a:ext cx="7610476" cy="3714750"/>
          </a:xfrm>
          <a:prstGeom prst="rect">
            <a:avLst/>
          </a:pr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385" name="Rectangle 3384">
            <a:extLst>
              <a:ext uri="{FF2B5EF4-FFF2-40B4-BE49-F238E27FC236}">
                <a16:creationId xmlns:a16="http://schemas.microsoft.com/office/drawing/2014/main" id="{DBC9DA3D-A5B3-4B35-B929-CB6CFD557992}"/>
              </a:ext>
            </a:extLst>
          </xdr:cNvPr>
          <xdr:cNvSpPr/>
        </xdr:nvSpPr>
        <xdr:spPr>
          <a:xfrm>
            <a:off x="1457326" y="202692000"/>
            <a:ext cx="6638924" cy="2743199"/>
          </a:xfrm>
          <a:prstGeom prst="rect">
            <a:avLst/>
          </a:prstGeom>
          <a:noFill/>
          <a:ln w="6350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3387" name="Straight Connector 3386">
            <a:extLst>
              <a:ext uri="{FF2B5EF4-FFF2-40B4-BE49-F238E27FC236}">
                <a16:creationId xmlns:a16="http://schemas.microsoft.com/office/drawing/2014/main" id="{98D450BB-3B57-BD21-2CBB-837BD8B8CB2D}"/>
              </a:ext>
            </a:extLst>
          </xdr:cNvPr>
          <xdr:cNvCxnSpPr/>
        </xdr:nvCxnSpPr>
        <xdr:spPr>
          <a:xfrm>
            <a:off x="971550" y="202206225"/>
            <a:ext cx="1857375" cy="185737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89" name="Straight Connector 3388">
            <a:extLst>
              <a:ext uri="{FF2B5EF4-FFF2-40B4-BE49-F238E27FC236}">
                <a16:creationId xmlns:a16="http://schemas.microsoft.com/office/drawing/2014/main" id="{1F1ACB04-32D4-1A5D-DD17-B560E099AE88}"/>
              </a:ext>
            </a:extLst>
          </xdr:cNvPr>
          <xdr:cNvCxnSpPr/>
        </xdr:nvCxnSpPr>
        <xdr:spPr>
          <a:xfrm flipV="1">
            <a:off x="976312" y="204058837"/>
            <a:ext cx="1857375" cy="185737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0" name="Straight Connector 2569">
            <a:extLst>
              <a:ext uri="{FF2B5EF4-FFF2-40B4-BE49-F238E27FC236}">
                <a16:creationId xmlns:a16="http://schemas.microsoft.com/office/drawing/2014/main" id="{09F6515C-0525-94E8-4628-F1AB02903B0E}"/>
              </a:ext>
            </a:extLst>
          </xdr:cNvPr>
          <xdr:cNvCxnSpPr/>
        </xdr:nvCxnSpPr>
        <xdr:spPr>
          <a:xfrm flipH="1" flipV="1">
            <a:off x="6719886" y="204063600"/>
            <a:ext cx="1866902" cy="186690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52" name="Straight Connector 2651">
            <a:extLst>
              <a:ext uri="{FF2B5EF4-FFF2-40B4-BE49-F238E27FC236}">
                <a16:creationId xmlns:a16="http://schemas.microsoft.com/office/drawing/2014/main" id="{4B9AAFC5-19AD-B66E-2C3B-E899A71925F0}"/>
              </a:ext>
            </a:extLst>
          </xdr:cNvPr>
          <xdr:cNvCxnSpPr/>
        </xdr:nvCxnSpPr>
        <xdr:spPr>
          <a:xfrm flipH="1">
            <a:off x="6724650" y="202206225"/>
            <a:ext cx="1857375" cy="185737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6" name="Straight Connector 2685">
            <a:extLst>
              <a:ext uri="{FF2B5EF4-FFF2-40B4-BE49-F238E27FC236}">
                <a16:creationId xmlns:a16="http://schemas.microsoft.com/office/drawing/2014/main" id="{ABC4253A-1D72-C6EC-3505-A5D358C28A3F}"/>
              </a:ext>
            </a:extLst>
          </xdr:cNvPr>
          <xdr:cNvCxnSpPr/>
        </xdr:nvCxnSpPr>
        <xdr:spPr>
          <a:xfrm>
            <a:off x="2838450" y="204063600"/>
            <a:ext cx="38957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92" name="Straight Connector 3391">
            <a:extLst>
              <a:ext uri="{FF2B5EF4-FFF2-40B4-BE49-F238E27FC236}">
                <a16:creationId xmlns:a16="http://schemas.microsoft.com/office/drawing/2014/main" id="{62851BC0-2256-09EC-284C-C9F8FDD76583}"/>
              </a:ext>
            </a:extLst>
          </xdr:cNvPr>
          <xdr:cNvCxnSpPr/>
        </xdr:nvCxnSpPr>
        <xdr:spPr>
          <a:xfrm>
            <a:off x="576263" y="202206225"/>
            <a:ext cx="34766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94" name="Straight Connector 3393">
            <a:extLst>
              <a:ext uri="{FF2B5EF4-FFF2-40B4-BE49-F238E27FC236}">
                <a16:creationId xmlns:a16="http://schemas.microsoft.com/office/drawing/2014/main" id="{8671B173-F3BC-DEE4-5C52-5946E4E749E9}"/>
              </a:ext>
            </a:extLst>
          </xdr:cNvPr>
          <xdr:cNvCxnSpPr/>
        </xdr:nvCxnSpPr>
        <xdr:spPr>
          <a:xfrm>
            <a:off x="647700" y="202130028"/>
            <a:ext cx="0" cy="385762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96" name="Straight Connector 3395">
            <a:extLst>
              <a:ext uri="{FF2B5EF4-FFF2-40B4-BE49-F238E27FC236}">
                <a16:creationId xmlns:a16="http://schemas.microsoft.com/office/drawing/2014/main" id="{2D6CE037-93F2-A373-E949-BBCD851AC21A}"/>
              </a:ext>
            </a:extLst>
          </xdr:cNvPr>
          <xdr:cNvCxnSpPr/>
        </xdr:nvCxnSpPr>
        <xdr:spPr>
          <a:xfrm flipH="1">
            <a:off x="609600" y="202172893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99" name="Straight Connector 3398">
            <a:extLst>
              <a:ext uri="{FF2B5EF4-FFF2-40B4-BE49-F238E27FC236}">
                <a16:creationId xmlns:a16="http://schemas.microsoft.com/office/drawing/2014/main" id="{9F120D18-39D4-45D4-9635-5E6164F0C77F}"/>
              </a:ext>
            </a:extLst>
          </xdr:cNvPr>
          <xdr:cNvCxnSpPr/>
        </xdr:nvCxnSpPr>
        <xdr:spPr>
          <a:xfrm flipH="1">
            <a:off x="609600" y="202658663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01" name="Straight Connector 3400">
            <a:extLst>
              <a:ext uri="{FF2B5EF4-FFF2-40B4-BE49-F238E27FC236}">
                <a16:creationId xmlns:a16="http://schemas.microsoft.com/office/drawing/2014/main" id="{42E70990-4BE6-4922-892E-9F74C865AEC3}"/>
              </a:ext>
            </a:extLst>
          </xdr:cNvPr>
          <xdr:cNvCxnSpPr/>
        </xdr:nvCxnSpPr>
        <xdr:spPr>
          <a:xfrm>
            <a:off x="238125" y="202691993"/>
            <a:ext cx="69055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02" name="Straight Connector 3401">
            <a:extLst>
              <a:ext uri="{FF2B5EF4-FFF2-40B4-BE49-F238E27FC236}">
                <a16:creationId xmlns:a16="http://schemas.microsoft.com/office/drawing/2014/main" id="{53D393FA-8FB7-4BAD-970B-026D5457EEB7}"/>
              </a:ext>
            </a:extLst>
          </xdr:cNvPr>
          <xdr:cNvCxnSpPr/>
        </xdr:nvCxnSpPr>
        <xdr:spPr>
          <a:xfrm flipH="1">
            <a:off x="609593" y="204030262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03" name="Straight Connector 3402">
            <a:extLst>
              <a:ext uri="{FF2B5EF4-FFF2-40B4-BE49-F238E27FC236}">
                <a16:creationId xmlns:a16="http://schemas.microsoft.com/office/drawing/2014/main" id="{7975C576-D576-418E-84D0-EE023C299A67}"/>
              </a:ext>
            </a:extLst>
          </xdr:cNvPr>
          <xdr:cNvCxnSpPr/>
        </xdr:nvCxnSpPr>
        <xdr:spPr>
          <a:xfrm>
            <a:off x="581013" y="204063597"/>
            <a:ext cx="34766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04" name="Straight Connector 3403">
            <a:extLst>
              <a:ext uri="{FF2B5EF4-FFF2-40B4-BE49-F238E27FC236}">
                <a16:creationId xmlns:a16="http://schemas.microsoft.com/office/drawing/2014/main" id="{B9D53BAD-DC35-40B4-AB80-6E1D0052A7EE}"/>
              </a:ext>
            </a:extLst>
          </xdr:cNvPr>
          <xdr:cNvCxnSpPr/>
        </xdr:nvCxnSpPr>
        <xdr:spPr>
          <a:xfrm flipH="1">
            <a:off x="614355" y="205882881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05" name="Straight Connector 3404">
            <a:extLst>
              <a:ext uri="{FF2B5EF4-FFF2-40B4-BE49-F238E27FC236}">
                <a16:creationId xmlns:a16="http://schemas.microsoft.com/office/drawing/2014/main" id="{F5DA5784-3444-427B-BFE4-D5E493CED9C6}"/>
              </a:ext>
            </a:extLst>
          </xdr:cNvPr>
          <xdr:cNvCxnSpPr/>
        </xdr:nvCxnSpPr>
        <xdr:spPr>
          <a:xfrm>
            <a:off x="581013" y="205920972"/>
            <a:ext cx="34766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07" name="Straight Connector 3406">
            <a:extLst>
              <a:ext uri="{FF2B5EF4-FFF2-40B4-BE49-F238E27FC236}">
                <a16:creationId xmlns:a16="http://schemas.microsoft.com/office/drawing/2014/main" id="{B18D3EF6-C82C-46FA-BEF4-ADC16D0CA950}"/>
              </a:ext>
            </a:extLst>
          </xdr:cNvPr>
          <xdr:cNvCxnSpPr/>
        </xdr:nvCxnSpPr>
        <xdr:spPr>
          <a:xfrm flipH="1">
            <a:off x="609601" y="205411394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08" name="Straight Connector 3407">
            <a:extLst>
              <a:ext uri="{FF2B5EF4-FFF2-40B4-BE49-F238E27FC236}">
                <a16:creationId xmlns:a16="http://schemas.microsoft.com/office/drawing/2014/main" id="{982BE9AD-B1D5-4558-A6A7-CA7F3868EE4B}"/>
              </a:ext>
            </a:extLst>
          </xdr:cNvPr>
          <xdr:cNvCxnSpPr/>
        </xdr:nvCxnSpPr>
        <xdr:spPr>
          <a:xfrm>
            <a:off x="257175" y="205444729"/>
            <a:ext cx="67150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11" name="Straight Connector 3410">
            <a:extLst>
              <a:ext uri="{FF2B5EF4-FFF2-40B4-BE49-F238E27FC236}">
                <a16:creationId xmlns:a16="http://schemas.microsoft.com/office/drawing/2014/main" id="{7EC7ACBC-72D3-486D-8981-DBA88AF72213}"/>
              </a:ext>
            </a:extLst>
          </xdr:cNvPr>
          <xdr:cNvCxnSpPr/>
        </xdr:nvCxnSpPr>
        <xdr:spPr>
          <a:xfrm>
            <a:off x="323850" y="202634850"/>
            <a:ext cx="0" cy="2867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12" name="Straight Connector 3411">
            <a:extLst>
              <a:ext uri="{FF2B5EF4-FFF2-40B4-BE49-F238E27FC236}">
                <a16:creationId xmlns:a16="http://schemas.microsoft.com/office/drawing/2014/main" id="{14238090-8F6C-4017-BDC8-2B5AF70A64CE}"/>
              </a:ext>
            </a:extLst>
          </xdr:cNvPr>
          <xdr:cNvCxnSpPr/>
        </xdr:nvCxnSpPr>
        <xdr:spPr>
          <a:xfrm flipH="1">
            <a:off x="285750" y="202658656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14" name="Straight Connector 3413">
            <a:extLst>
              <a:ext uri="{FF2B5EF4-FFF2-40B4-BE49-F238E27FC236}">
                <a16:creationId xmlns:a16="http://schemas.microsoft.com/office/drawing/2014/main" id="{017A18E0-4501-49AB-9935-9E464E9176BB}"/>
              </a:ext>
            </a:extLst>
          </xdr:cNvPr>
          <xdr:cNvCxnSpPr/>
        </xdr:nvCxnSpPr>
        <xdr:spPr>
          <a:xfrm flipH="1">
            <a:off x="285751" y="205411396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17" name="Straight Connector 3416">
            <a:extLst>
              <a:ext uri="{FF2B5EF4-FFF2-40B4-BE49-F238E27FC236}">
                <a16:creationId xmlns:a16="http://schemas.microsoft.com/office/drawing/2014/main" id="{C8C25B10-808C-C294-98C0-E35856BB5A65}"/>
              </a:ext>
            </a:extLst>
          </xdr:cNvPr>
          <xdr:cNvCxnSpPr/>
        </xdr:nvCxnSpPr>
        <xdr:spPr>
          <a:xfrm flipV="1">
            <a:off x="971550" y="201834750"/>
            <a:ext cx="0" cy="2952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19" name="Straight Connector 3418">
            <a:extLst>
              <a:ext uri="{FF2B5EF4-FFF2-40B4-BE49-F238E27FC236}">
                <a16:creationId xmlns:a16="http://schemas.microsoft.com/office/drawing/2014/main" id="{B914459E-B516-8C5C-DA05-3FBC18999D5C}"/>
              </a:ext>
            </a:extLst>
          </xdr:cNvPr>
          <xdr:cNvCxnSpPr/>
        </xdr:nvCxnSpPr>
        <xdr:spPr>
          <a:xfrm>
            <a:off x="895353" y="201920477"/>
            <a:ext cx="776287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20" name="Straight Connector 3419">
            <a:extLst>
              <a:ext uri="{FF2B5EF4-FFF2-40B4-BE49-F238E27FC236}">
                <a16:creationId xmlns:a16="http://schemas.microsoft.com/office/drawing/2014/main" id="{A8E1BE15-B616-4FB7-88F5-3AD96BFF09EE}"/>
              </a:ext>
            </a:extLst>
          </xdr:cNvPr>
          <xdr:cNvCxnSpPr/>
        </xdr:nvCxnSpPr>
        <xdr:spPr>
          <a:xfrm flipH="1">
            <a:off x="933449" y="201887138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21" name="Straight Connector 3420">
            <a:extLst>
              <a:ext uri="{FF2B5EF4-FFF2-40B4-BE49-F238E27FC236}">
                <a16:creationId xmlns:a16="http://schemas.microsoft.com/office/drawing/2014/main" id="{BAA581D0-D534-474A-BD07-BB0042B4385A}"/>
              </a:ext>
            </a:extLst>
          </xdr:cNvPr>
          <xdr:cNvCxnSpPr/>
        </xdr:nvCxnSpPr>
        <xdr:spPr>
          <a:xfrm flipV="1">
            <a:off x="1457325" y="201558525"/>
            <a:ext cx="0" cy="57150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22" name="Straight Connector 3421">
            <a:extLst>
              <a:ext uri="{FF2B5EF4-FFF2-40B4-BE49-F238E27FC236}">
                <a16:creationId xmlns:a16="http://schemas.microsoft.com/office/drawing/2014/main" id="{50224715-8C1D-4F2D-B346-75A79747C068}"/>
              </a:ext>
            </a:extLst>
          </xdr:cNvPr>
          <xdr:cNvCxnSpPr/>
        </xdr:nvCxnSpPr>
        <xdr:spPr>
          <a:xfrm flipH="1">
            <a:off x="1419224" y="201887140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24" name="Straight Connector 3423">
            <a:extLst>
              <a:ext uri="{FF2B5EF4-FFF2-40B4-BE49-F238E27FC236}">
                <a16:creationId xmlns:a16="http://schemas.microsoft.com/office/drawing/2014/main" id="{8B3845FA-C5E2-4393-A45C-BCB29A7949F7}"/>
              </a:ext>
            </a:extLst>
          </xdr:cNvPr>
          <xdr:cNvCxnSpPr/>
        </xdr:nvCxnSpPr>
        <xdr:spPr>
          <a:xfrm>
            <a:off x="1381125" y="201634726"/>
            <a:ext cx="678180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25" name="Straight Connector 3424">
            <a:extLst>
              <a:ext uri="{FF2B5EF4-FFF2-40B4-BE49-F238E27FC236}">
                <a16:creationId xmlns:a16="http://schemas.microsoft.com/office/drawing/2014/main" id="{EB7B7A7C-0BAA-4090-969F-41203BDE15B4}"/>
              </a:ext>
            </a:extLst>
          </xdr:cNvPr>
          <xdr:cNvCxnSpPr/>
        </xdr:nvCxnSpPr>
        <xdr:spPr>
          <a:xfrm flipH="1">
            <a:off x="1419223" y="201601387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29" name="Straight Connector 3428">
            <a:extLst>
              <a:ext uri="{FF2B5EF4-FFF2-40B4-BE49-F238E27FC236}">
                <a16:creationId xmlns:a16="http://schemas.microsoft.com/office/drawing/2014/main" id="{CE2F1468-86E4-43FE-96E3-83264D6DE468}"/>
              </a:ext>
            </a:extLst>
          </xdr:cNvPr>
          <xdr:cNvCxnSpPr/>
        </xdr:nvCxnSpPr>
        <xdr:spPr>
          <a:xfrm flipV="1">
            <a:off x="8582025" y="201834750"/>
            <a:ext cx="0" cy="2952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30" name="Straight Connector 3429">
            <a:extLst>
              <a:ext uri="{FF2B5EF4-FFF2-40B4-BE49-F238E27FC236}">
                <a16:creationId xmlns:a16="http://schemas.microsoft.com/office/drawing/2014/main" id="{F73027CE-9F95-42A7-87B0-737D594BB928}"/>
              </a:ext>
            </a:extLst>
          </xdr:cNvPr>
          <xdr:cNvCxnSpPr/>
        </xdr:nvCxnSpPr>
        <xdr:spPr>
          <a:xfrm flipH="1">
            <a:off x="8543924" y="201887138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31" name="Straight Connector 3430">
            <a:extLst>
              <a:ext uri="{FF2B5EF4-FFF2-40B4-BE49-F238E27FC236}">
                <a16:creationId xmlns:a16="http://schemas.microsoft.com/office/drawing/2014/main" id="{4CA93639-9D07-48A5-9985-718F5FF13506}"/>
              </a:ext>
            </a:extLst>
          </xdr:cNvPr>
          <xdr:cNvCxnSpPr/>
        </xdr:nvCxnSpPr>
        <xdr:spPr>
          <a:xfrm flipV="1">
            <a:off x="8096250" y="201558525"/>
            <a:ext cx="0" cy="57150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32" name="Straight Connector 3431">
            <a:extLst>
              <a:ext uri="{FF2B5EF4-FFF2-40B4-BE49-F238E27FC236}">
                <a16:creationId xmlns:a16="http://schemas.microsoft.com/office/drawing/2014/main" id="{A1685D07-0525-4B24-A6AF-C2817947AF0B}"/>
              </a:ext>
            </a:extLst>
          </xdr:cNvPr>
          <xdr:cNvCxnSpPr/>
        </xdr:nvCxnSpPr>
        <xdr:spPr>
          <a:xfrm flipH="1">
            <a:off x="8058149" y="201887140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33" name="Straight Connector 3432">
            <a:extLst>
              <a:ext uri="{FF2B5EF4-FFF2-40B4-BE49-F238E27FC236}">
                <a16:creationId xmlns:a16="http://schemas.microsoft.com/office/drawing/2014/main" id="{E85BE25C-0814-404C-B53F-84C148FCA49B}"/>
              </a:ext>
            </a:extLst>
          </xdr:cNvPr>
          <xdr:cNvCxnSpPr/>
        </xdr:nvCxnSpPr>
        <xdr:spPr>
          <a:xfrm flipH="1">
            <a:off x="8058148" y="201601387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34" name="Straight Connector 3433">
            <a:extLst>
              <a:ext uri="{FF2B5EF4-FFF2-40B4-BE49-F238E27FC236}">
                <a16:creationId xmlns:a16="http://schemas.microsoft.com/office/drawing/2014/main" id="{E538E441-627F-4A48-AEF5-FD36F1E8F65B}"/>
              </a:ext>
            </a:extLst>
          </xdr:cNvPr>
          <xdr:cNvCxnSpPr/>
        </xdr:nvCxnSpPr>
        <xdr:spPr>
          <a:xfrm flipV="1">
            <a:off x="2828930" y="201844276"/>
            <a:ext cx="0" cy="2857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35" name="Straight Connector 3434">
            <a:extLst>
              <a:ext uri="{FF2B5EF4-FFF2-40B4-BE49-F238E27FC236}">
                <a16:creationId xmlns:a16="http://schemas.microsoft.com/office/drawing/2014/main" id="{463701ED-5AD2-4899-8507-C00A8F03D47B}"/>
              </a:ext>
            </a:extLst>
          </xdr:cNvPr>
          <xdr:cNvCxnSpPr/>
        </xdr:nvCxnSpPr>
        <xdr:spPr>
          <a:xfrm flipH="1">
            <a:off x="2790828" y="201887138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37" name="Straight Connector 3436">
            <a:extLst>
              <a:ext uri="{FF2B5EF4-FFF2-40B4-BE49-F238E27FC236}">
                <a16:creationId xmlns:a16="http://schemas.microsoft.com/office/drawing/2014/main" id="{F21AEF8B-4C6F-4FB8-A6C9-E4C14E5416B6}"/>
              </a:ext>
            </a:extLst>
          </xdr:cNvPr>
          <xdr:cNvCxnSpPr/>
        </xdr:nvCxnSpPr>
        <xdr:spPr>
          <a:xfrm flipV="1">
            <a:off x="2828929" y="202939650"/>
            <a:ext cx="0" cy="107156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39" name="Straight Connector 3438">
            <a:extLst>
              <a:ext uri="{FF2B5EF4-FFF2-40B4-BE49-F238E27FC236}">
                <a16:creationId xmlns:a16="http://schemas.microsoft.com/office/drawing/2014/main" id="{D8ACBA80-1F2F-4F21-A5D1-A4316B3E4FAB}"/>
              </a:ext>
            </a:extLst>
          </xdr:cNvPr>
          <xdr:cNvCxnSpPr/>
        </xdr:nvCxnSpPr>
        <xdr:spPr>
          <a:xfrm flipV="1">
            <a:off x="2828930" y="202301475"/>
            <a:ext cx="0" cy="476247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41" name="Straight Connector 3440">
            <a:extLst>
              <a:ext uri="{FF2B5EF4-FFF2-40B4-BE49-F238E27FC236}">
                <a16:creationId xmlns:a16="http://schemas.microsoft.com/office/drawing/2014/main" id="{FE77BE60-CCAB-4B10-AFE2-2716B47C527A}"/>
              </a:ext>
            </a:extLst>
          </xdr:cNvPr>
          <xdr:cNvCxnSpPr/>
        </xdr:nvCxnSpPr>
        <xdr:spPr>
          <a:xfrm flipV="1">
            <a:off x="6729418" y="201844272"/>
            <a:ext cx="0" cy="28574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42" name="Straight Connector 3441">
            <a:extLst>
              <a:ext uri="{FF2B5EF4-FFF2-40B4-BE49-F238E27FC236}">
                <a16:creationId xmlns:a16="http://schemas.microsoft.com/office/drawing/2014/main" id="{056BA311-8E98-4C7E-B21B-A5E3E6C77786}"/>
              </a:ext>
            </a:extLst>
          </xdr:cNvPr>
          <xdr:cNvCxnSpPr/>
        </xdr:nvCxnSpPr>
        <xdr:spPr>
          <a:xfrm flipH="1">
            <a:off x="6691316" y="201887134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43" name="Straight Connector 3442">
            <a:extLst>
              <a:ext uri="{FF2B5EF4-FFF2-40B4-BE49-F238E27FC236}">
                <a16:creationId xmlns:a16="http://schemas.microsoft.com/office/drawing/2014/main" id="{64298F7E-C53A-4ADA-9902-12E184335A66}"/>
              </a:ext>
            </a:extLst>
          </xdr:cNvPr>
          <xdr:cNvCxnSpPr/>
        </xdr:nvCxnSpPr>
        <xdr:spPr>
          <a:xfrm flipV="1">
            <a:off x="6729417" y="202939646"/>
            <a:ext cx="0" cy="107156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44" name="Straight Connector 3443">
            <a:extLst>
              <a:ext uri="{FF2B5EF4-FFF2-40B4-BE49-F238E27FC236}">
                <a16:creationId xmlns:a16="http://schemas.microsoft.com/office/drawing/2014/main" id="{93E1B17C-6AC6-4D67-A410-DE5F52648CD3}"/>
              </a:ext>
            </a:extLst>
          </xdr:cNvPr>
          <xdr:cNvCxnSpPr/>
        </xdr:nvCxnSpPr>
        <xdr:spPr>
          <a:xfrm flipV="1">
            <a:off x="6729418" y="202301471"/>
            <a:ext cx="0" cy="476247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45" name="Isosceles Triangle 3444">
            <a:extLst>
              <a:ext uri="{FF2B5EF4-FFF2-40B4-BE49-F238E27FC236}">
                <a16:creationId xmlns:a16="http://schemas.microsoft.com/office/drawing/2014/main" id="{5E01C920-12F3-AF2A-DFFD-B00AD6BDFE47}"/>
              </a:ext>
            </a:extLst>
          </xdr:cNvPr>
          <xdr:cNvSpPr/>
        </xdr:nvSpPr>
        <xdr:spPr>
          <a:xfrm rot="16200000">
            <a:off x="4639056" y="201996675"/>
            <a:ext cx="132588" cy="114300"/>
          </a:xfrm>
          <a:prstGeom prst="triangle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3447" name="Straight Connector 3446">
            <a:extLst>
              <a:ext uri="{FF2B5EF4-FFF2-40B4-BE49-F238E27FC236}">
                <a16:creationId xmlns:a16="http://schemas.microsoft.com/office/drawing/2014/main" id="{AD726CF7-757C-38FC-FB69-DB871D7CC1E1}"/>
              </a:ext>
            </a:extLst>
          </xdr:cNvPr>
          <xdr:cNvCxnSpPr/>
        </xdr:nvCxnSpPr>
        <xdr:spPr>
          <a:xfrm>
            <a:off x="4810125" y="201996675"/>
            <a:ext cx="0" cy="62865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49" name="Straight Connector 3448">
            <a:extLst>
              <a:ext uri="{FF2B5EF4-FFF2-40B4-BE49-F238E27FC236}">
                <a16:creationId xmlns:a16="http://schemas.microsoft.com/office/drawing/2014/main" id="{9FC0710E-0A5F-47DE-B136-FE684666CED8}"/>
              </a:ext>
            </a:extLst>
          </xdr:cNvPr>
          <xdr:cNvCxnSpPr/>
        </xdr:nvCxnSpPr>
        <xdr:spPr>
          <a:xfrm>
            <a:off x="4810125" y="205511400"/>
            <a:ext cx="0" cy="62865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50" name="Isosceles Triangle 3449">
            <a:extLst>
              <a:ext uri="{FF2B5EF4-FFF2-40B4-BE49-F238E27FC236}">
                <a16:creationId xmlns:a16="http://schemas.microsoft.com/office/drawing/2014/main" id="{2F8D13FD-E464-45D8-A609-EB727B79910B}"/>
              </a:ext>
            </a:extLst>
          </xdr:cNvPr>
          <xdr:cNvSpPr/>
        </xdr:nvSpPr>
        <xdr:spPr>
          <a:xfrm rot="16200000">
            <a:off x="4639056" y="205978125"/>
            <a:ext cx="132588" cy="114300"/>
          </a:xfrm>
          <a:prstGeom prst="triangle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grpSp>
        <xdr:nvGrpSpPr>
          <xdr:cNvPr id="3455" name="Group 3454">
            <a:extLst>
              <a:ext uri="{FF2B5EF4-FFF2-40B4-BE49-F238E27FC236}">
                <a16:creationId xmlns:a16="http://schemas.microsoft.com/office/drawing/2014/main" id="{76B53D04-34C7-4F7B-BC7A-711B00CF5696}"/>
              </a:ext>
            </a:extLst>
          </xdr:cNvPr>
          <xdr:cNvGrpSpPr/>
        </xdr:nvGrpSpPr>
        <xdr:grpSpPr>
          <a:xfrm>
            <a:off x="2829166" y="204026523"/>
            <a:ext cx="319300" cy="290685"/>
            <a:chOff x="4819650" y="10625138"/>
            <a:chExt cx="319088" cy="290512"/>
          </a:xfrm>
        </xdr:grpSpPr>
        <xdr:sp macro="" textlink="">
          <xdr:nvSpPr>
            <xdr:cNvPr id="3456" name="Oval 3455">
              <a:extLst>
                <a:ext uri="{FF2B5EF4-FFF2-40B4-BE49-F238E27FC236}">
                  <a16:creationId xmlns:a16="http://schemas.microsoft.com/office/drawing/2014/main" id="{F62EBE54-1EED-5258-E442-BC1FDE15F7F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457" name="Straight Connector 3456">
              <a:extLst>
                <a:ext uri="{FF2B5EF4-FFF2-40B4-BE49-F238E27FC236}">
                  <a16:creationId xmlns:a16="http://schemas.microsoft.com/office/drawing/2014/main" id="{8C929D4B-1AB8-A786-78F8-81AD5E2B0257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58" name="Straight Connector 3457">
              <a:extLst>
                <a:ext uri="{FF2B5EF4-FFF2-40B4-BE49-F238E27FC236}">
                  <a16:creationId xmlns:a16="http://schemas.microsoft.com/office/drawing/2014/main" id="{96BCD9E6-194C-E63F-1D65-8B1968A1939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459" name="Rectangle 3458">
            <a:extLst>
              <a:ext uri="{FF2B5EF4-FFF2-40B4-BE49-F238E27FC236}">
                <a16:creationId xmlns:a16="http://schemas.microsoft.com/office/drawing/2014/main" id="{E2037183-3AD3-4B0E-8CCE-289E09107384}"/>
              </a:ext>
            </a:extLst>
          </xdr:cNvPr>
          <xdr:cNvSpPr/>
        </xdr:nvSpPr>
        <xdr:spPr>
          <a:xfrm>
            <a:off x="2428875" y="203654024"/>
            <a:ext cx="4695825" cy="800101"/>
          </a:xfrm>
          <a:prstGeom prst="rect">
            <a:avLst/>
          </a:prstGeom>
          <a:noFill/>
          <a:ln w="6350">
            <a:solidFill>
              <a:schemeClr val="tx1"/>
            </a:solidFill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3468" name="Straight Connector 3467">
            <a:extLst>
              <a:ext uri="{FF2B5EF4-FFF2-40B4-BE49-F238E27FC236}">
                <a16:creationId xmlns:a16="http://schemas.microsoft.com/office/drawing/2014/main" id="{4E058495-743A-8002-7FD0-B9F80546EFED}"/>
              </a:ext>
            </a:extLst>
          </xdr:cNvPr>
          <xdr:cNvCxnSpPr/>
        </xdr:nvCxnSpPr>
        <xdr:spPr>
          <a:xfrm>
            <a:off x="8720146" y="202692000"/>
            <a:ext cx="42861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70" name="Straight Connector 3469">
            <a:extLst>
              <a:ext uri="{FF2B5EF4-FFF2-40B4-BE49-F238E27FC236}">
                <a16:creationId xmlns:a16="http://schemas.microsoft.com/office/drawing/2014/main" id="{352422AD-0EC3-E999-FEBF-B9AB7E77B3AA}"/>
              </a:ext>
            </a:extLst>
          </xdr:cNvPr>
          <xdr:cNvCxnSpPr/>
        </xdr:nvCxnSpPr>
        <xdr:spPr>
          <a:xfrm>
            <a:off x="8653463" y="202206225"/>
            <a:ext cx="50006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72" name="Straight Connector 3471">
            <a:extLst>
              <a:ext uri="{FF2B5EF4-FFF2-40B4-BE49-F238E27FC236}">
                <a16:creationId xmlns:a16="http://schemas.microsoft.com/office/drawing/2014/main" id="{CF3E1F9D-D263-5661-38BF-C20C074352B3}"/>
              </a:ext>
            </a:extLst>
          </xdr:cNvPr>
          <xdr:cNvCxnSpPr/>
        </xdr:nvCxnSpPr>
        <xdr:spPr>
          <a:xfrm>
            <a:off x="9067801" y="202134790"/>
            <a:ext cx="0" cy="387191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75" name="Straight Connector 3474">
            <a:extLst>
              <a:ext uri="{FF2B5EF4-FFF2-40B4-BE49-F238E27FC236}">
                <a16:creationId xmlns:a16="http://schemas.microsoft.com/office/drawing/2014/main" id="{E15032B0-23D4-411C-9F64-C1508E826AB2}"/>
              </a:ext>
            </a:extLst>
          </xdr:cNvPr>
          <xdr:cNvCxnSpPr/>
        </xdr:nvCxnSpPr>
        <xdr:spPr>
          <a:xfrm flipH="1">
            <a:off x="9029700" y="202172887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76" name="Straight Connector 3475">
            <a:extLst>
              <a:ext uri="{FF2B5EF4-FFF2-40B4-BE49-F238E27FC236}">
                <a16:creationId xmlns:a16="http://schemas.microsoft.com/office/drawing/2014/main" id="{A3F6D7C1-584F-4A22-A259-4CAE1AAA867F}"/>
              </a:ext>
            </a:extLst>
          </xdr:cNvPr>
          <xdr:cNvCxnSpPr/>
        </xdr:nvCxnSpPr>
        <xdr:spPr>
          <a:xfrm flipH="1">
            <a:off x="9029699" y="202658662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77" name="Straight Connector 3476">
            <a:extLst>
              <a:ext uri="{FF2B5EF4-FFF2-40B4-BE49-F238E27FC236}">
                <a16:creationId xmlns:a16="http://schemas.microsoft.com/office/drawing/2014/main" id="{C382BFEB-E4B5-420D-AF79-6A3F322851CF}"/>
              </a:ext>
            </a:extLst>
          </xdr:cNvPr>
          <xdr:cNvCxnSpPr/>
        </xdr:nvCxnSpPr>
        <xdr:spPr>
          <a:xfrm>
            <a:off x="8191513" y="202692001"/>
            <a:ext cx="29526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79" name="Straight Connector 3478">
            <a:extLst>
              <a:ext uri="{FF2B5EF4-FFF2-40B4-BE49-F238E27FC236}">
                <a16:creationId xmlns:a16="http://schemas.microsoft.com/office/drawing/2014/main" id="{4622A17B-F30B-4B45-AE99-A5543A19CF9C}"/>
              </a:ext>
            </a:extLst>
          </xdr:cNvPr>
          <xdr:cNvCxnSpPr/>
        </xdr:nvCxnSpPr>
        <xdr:spPr>
          <a:xfrm>
            <a:off x="8724918" y="203654025"/>
            <a:ext cx="42861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80" name="Straight Connector 3479">
            <a:extLst>
              <a:ext uri="{FF2B5EF4-FFF2-40B4-BE49-F238E27FC236}">
                <a16:creationId xmlns:a16="http://schemas.microsoft.com/office/drawing/2014/main" id="{878A2793-38E3-4B15-B98E-9C1C51F14BCA}"/>
              </a:ext>
            </a:extLst>
          </xdr:cNvPr>
          <xdr:cNvCxnSpPr/>
        </xdr:nvCxnSpPr>
        <xdr:spPr>
          <a:xfrm flipH="1">
            <a:off x="9034471" y="203620687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81" name="Straight Connector 3480">
            <a:extLst>
              <a:ext uri="{FF2B5EF4-FFF2-40B4-BE49-F238E27FC236}">
                <a16:creationId xmlns:a16="http://schemas.microsoft.com/office/drawing/2014/main" id="{9CAD35DE-FFEC-4961-933A-44120001B911}"/>
              </a:ext>
            </a:extLst>
          </xdr:cNvPr>
          <xdr:cNvCxnSpPr/>
        </xdr:nvCxnSpPr>
        <xdr:spPr>
          <a:xfrm>
            <a:off x="8196285" y="203654026"/>
            <a:ext cx="29526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82" name="Straight Connector 3481">
            <a:extLst>
              <a:ext uri="{FF2B5EF4-FFF2-40B4-BE49-F238E27FC236}">
                <a16:creationId xmlns:a16="http://schemas.microsoft.com/office/drawing/2014/main" id="{00DF465B-A8E0-4C6D-B33F-53014AFFD181}"/>
              </a:ext>
            </a:extLst>
          </xdr:cNvPr>
          <xdr:cNvCxnSpPr/>
        </xdr:nvCxnSpPr>
        <xdr:spPr>
          <a:xfrm>
            <a:off x="7277100" y="203654027"/>
            <a:ext cx="68580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86" name="Straight Connector 3485">
            <a:extLst>
              <a:ext uri="{FF2B5EF4-FFF2-40B4-BE49-F238E27FC236}">
                <a16:creationId xmlns:a16="http://schemas.microsoft.com/office/drawing/2014/main" id="{F6D2EF8E-D56C-4A93-B003-1156BB377563}"/>
              </a:ext>
            </a:extLst>
          </xdr:cNvPr>
          <xdr:cNvCxnSpPr/>
        </xdr:nvCxnSpPr>
        <xdr:spPr>
          <a:xfrm>
            <a:off x="8720161" y="204454125"/>
            <a:ext cx="42861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87" name="Straight Connector 3486">
            <a:extLst>
              <a:ext uri="{FF2B5EF4-FFF2-40B4-BE49-F238E27FC236}">
                <a16:creationId xmlns:a16="http://schemas.microsoft.com/office/drawing/2014/main" id="{917F3458-5ADA-4710-A421-8A3EA2893B89}"/>
              </a:ext>
            </a:extLst>
          </xdr:cNvPr>
          <xdr:cNvCxnSpPr/>
        </xdr:nvCxnSpPr>
        <xdr:spPr>
          <a:xfrm flipH="1">
            <a:off x="9029714" y="204420787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88" name="Straight Connector 3487">
            <a:extLst>
              <a:ext uri="{FF2B5EF4-FFF2-40B4-BE49-F238E27FC236}">
                <a16:creationId xmlns:a16="http://schemas.microsoft.com/office/drawing/2014/main" id="{AE41954C-F06D-4477-8548-8DC0C79B08F9}"/>
              </a:ext>
            </a:extLst>
          </xdr:cNvPr>
          <xdr:cNvCxnSpPr/>
        </xdr:nvCxnSpPr>
        <xdr:spPr>
          <a:xfrm>
            <a:off x="8191528" y="204454126"/>
            <a:ext cx="29526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89" name="Straight Connector 3488">
            <a:extLst>
              <a:ext uri="{FF2B5EF4-FFF2-40B4-BE49-F238E27FC236}">
                <a16:creationId xmlns:a16="http://schemas.microsoft.com/office/drawing/2014/main" id="{3BDAFF54-EB09-49E9-BF17-BED67F2F7429}"/>
              </a:ext>
            </a:extLst>
          </xdr:cNvPr>
          <xdr:cNvCxnSpPr/>
        </xdr:nvCxnSpPr>
        <xdr:spPr>
          <a:xfrm>
            <a:off x="7272343" y="204454127"/>
            <a:ext cx="685800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90" name="Straight Connector 3489">
            <a:extLst>
              <a:ext uri="{FF2B5EF4-FFF2-40B4-BE49-F238E27FC236}">
                <a16:creationId xmlns:a16="http://schemas.microsoft.com/office/drawing/2014/main" id="{4C5482BE-E037-48AD-BE29-C75215F8DA0D}"/>
              </a:ext>
            </a:extLst>
          </xdr:cNvPr>
          <xdr:cNvCxnSpPr/>
        </xdr:nvCxnSpPr>
        <xdr:spPr>
          <a:xfrm>
            <a:off x="8720133" y="205420919"/>
            <a:ext cx="42861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91" name="Straight Connector 3490">
            <a:extLst>
              <a:ext uri="{FF2B5EF4-FFF2-40B4-BE49-F238E27FC236}">
                <a16:creationId xmlns:a16="http://schemas.microsoft.com/office/drawing/2014/main" id="{B2699A1C-AFD5-427A-9FC2-95E130A1B603}"/>
              </a:ext>
            </a:extLst>
          </xdr:cNvPr>
          <xdr:cNvCxnSpPr/>
        </xdr:nvCxnSpPr>
        <xdr:spPr>
          <a:xfrm flipH="1">
            <a:off x="9029686" y="205387581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92" name="Straight Connector 3491">
            <a:extLst>
              <a:ext uri="{FF2B5EF4-FFF2-40B4-BE49-F238E27FC236}">
                <a16:creationId xmlns:a16="http://schemas.microsoft.com/office/drawing/2014/main" id="{E6948A51-3BC7-44B7-A16F-BBE7A3A6BC59}"/>
              </a:ext>
            </a:extLst>
          </xdr:cNvPr>
          <xdr:cNvCxnSpPr/>
        </xdr:nvCxnSpPr>
        <xdr:spPr>
          <a:xfrm>
            <a:off x="8191500" y="205420920"/>
            <a:ext cx="295264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94" name="Straight Connector 3493">
            <a:extLst>
              <a:ext uri="{FF2B5EF4-FFF2-40B4-BE49-F238E27FC236}">
                <a16:creationId xmlns:a16="http://schemas.microsoft.com/office/drawing/2014/main" id="{BA452235-D606-462E-A38A-23D5CD207704}"/>
              </a:ext>
            </a:extLst>
          </xdr:cNvPr>
          <xdr:cNvCxnSpPr/>
        </xdr:nvCxnSpPr>
        <xdr:spPr>
          <a:xfrm>
            <a:off x="8653463" y="205920975"/>
            <a:ext cx="50006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95" name="Straight Connector 3494">
            <a:extLst>
              <a:ext uri="{FF2B5EF4-FFF2-40B4-BE49-F238E27FC236}">
                <a16:creationId xmlns:a16="http://schemas.microsoft.com/office/drawing/2014/main" id="{25EDE108-80AD-492E-BD11-ECF7FF936543}"/>
              </a:ext>
            </a:extLst>
          </xdr:cNvPr>
          <xdr:cNvCxnSpPr/>
        </xdr:nvCxnSpPr>
        <xdr:spPr>
          <a:xfrm flipH="1">
            <a:off x="9029700" y="205887637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97" name="Straight Connector 3496">
            <a:extLst>
              <a:ext uri="{FF2B5EF4-FFF2-40B4-BE49-F238E27FC236}">
                <a16:creationId xmlns:a16="http://schemas.microsoft.com/office/drawing/2014/main" id="{2ACD1250-3E6A-0CD7-ADE4-2CD2F95795F0}"/>
              </a:ext>
            </a:extLst>
          </xdr:cNvPr>
          <xdr:cNvCxnSpPr/>
        </xdr:nvCxnSpPr>
        <xdr:spPr>
          <a:xfrm>
            <a:off x="971550" y="206054325"/>
            <a:ext cx="0" cy="3762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99" name="Straight Connector 3498">
            <a:extLst>
              <a:ext uri="{FF2B5EF4-FFF2-40B4-BE49-F238E27FC236}">
                <a16:creationId xmlns:a16="http://schemas.microsoft.com/office/drawing/2014/main" id="{1F9B91C4-C8E6-9746-8DB7-0F7674BE563F}"/>
              </a:ext>
            </a:extLst>
          </xdr:cNvPr>
          <xdr:cNvCxnSpPr/>
        </xdr:nvCxnSpPr>
        <xdr:spPr>
          <a:xfrm>
            <a:off x="890588" y="206349600"/>
            <a:ext cx="776287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00" name="Straight Connector 3499">
            <a:extLst>
              <a:ext uri="{FF2B5EF4-FFF2-40B4-BE49-F238E27FC236}">
                <a16:creationId xmlns:a16="http://schemas.microsoft.com/office/drawing/2014/main" id="{E5B9E814-F5AF-43E9-87DE-F43C17545CC5}"/>
              </a:ext>
            </a:extLst>
          </xdr:cNvPr>
          <xdr:cNvCxnSpPr/>
        </xdr:nvCxnSpPr>
        <xdr:spPr>
          <a:xfrm flipH="1">
            <a:off x="933451" y="206316265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02" name="Straight Connector 3501">
            <a:extLst>
              <a:ext uri="{FF2B5EF4-FFF2-40B4-BE49-F238E27FC236}">
                <a16:creationId xmlns:a16="http://schemas.microsoft.com/office/drawing/2014/main" id="{FCFD7C80-B7B7-469E-8318-4CBE8A0C1539}"/>
              </a:ext>
            </a:extLst>
          </xdr:cNvPr>
          <xdr:cNvCxnSpPr/>
        </xdr:nvCxnSpPr>
        <xdr:spPr>
          <a:xfrm>
            <a:off x="1457325" y="206054325"/>
            <a:ext cx="0" cy="3762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03" name="Straight Connector 3502">
            <a:extLst>
              <a:ext uri="{FF2B5EF4-FFF2-40B4-BE49-F238E27FC236}">
                <a16:creationId xmlns:a16="http://schemas.microsoft.com/office/drawing/2014/main" id="{C127A23C-83D8-41C7-BCB4-69301AC6585D}"/>
              </a:ext>
            </a:extLst>
          </xdr:cNvPr>
          <xdr:cNvCxnSpPr/>
        </xdr:nvCxnSpPr>
        <xdr:spPr>
          <a:xfrm flipH="1">
            <a:off x="1419226" y="206316265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04" name="Straight Connector 3503">
            <a:extLst>
              <a:ext uri="{FF2B5EF4-FFF2-40B4-BE49-F238E27FC236}">
                <a16:creationId xmlns:a16="http://schemas.microsoft.com/office/drawing/2014/main" id="{EBB5604A-7010-4FC1-AF31-3FC943D53121}"/>
              </a:ext>
            </a:extLst>
          </xdr:cNvPr>
          <xdr:cNvCxnSpPr/>
        </xdr:nvCxnSpPr>
        <xdr:spPr>
          <a:xfrm>
            <a:off x="2428875" y="206054325"/>
            <a:ext cx="0" cy="3762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05" name="Straight Connector 3504">
            <a:extLst>
              <a:ext uri="{FF2B5EF4-FFF2-40B4-BE49-F238E27FC236}">
                <a16:creationId xmlns:a16="http://schemas.microsoft.com/office/drawing/2014/main" id="{0167964A-974D-49E7-ABFC-7AEECC05A5C1}"/>
              </a:ext>
            </a:extLst>
          </xdr:cNvPr>
          <xdr:cNvCxnSpPr/>
        </xdr:nvCxnSpPr>
        <xdr:spPr>
          <a:xfrm flipH="1">
            <a:off x="2390776" y="206316265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06" name="Straight Connector 3505">
            <a:extLst>
              <a:ext uri="{FF2B5EF4-FFF2-40B4-BE49-F238E27FC236}">
                <a16:creationId xmlns:a16="http://schemas.microsoft.com/office/drawing/2014/main" id="{C6634F72-842B-4512-B212-BC2E4E273B63}"/>
              </a:ext>
            </a:extLst>
          </xdr:cNvPr>
          <xdr:cNvCxnSpPr/>
        </xdr:nvCxnSpPr>
        <xdr:spPr>
          <a:xfrm>
            <a:off x="2428874" y="204620813"/>
            <a:ext cx="0" cy="62865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08" name="Straight Connector 3507">
            <a:extLst>
              <a:ext uri="{FF2B5EF4-FFF2-40B4-BE49-F238E27FC236}">
                <a16:creationId xmlns:a16="http://schemas.microsoft.com/office/drawing/2014/main" id="{6DF46AC6-3E6E-45C0-ABFE-A6E6F2875B7B}"/>
              </a:ext>
            </a:extLst>
          </xdr:cNvPr>
          <xdr:cNvCxnSpPr/>
        </xdr:nvCxnSpPr>
        <xdr:spPr>
          <a:xfrm>
            <a:off x="2428873" y="205520925"/>
            <a:ext cx="0" cy="357188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10" name="Straight Connector 3509">
            <a:extLst>
              <a:ext uri="{FF2B5EF4-FFF2-40B4-BE49-F238E27FC236}">
                <a16:creationId xmlns:a16="http://schemas.microsoft.com/office/drawing/2014/main" id="{7CA96F87-6F98-4414-83CD-BAEDABAA47D1}"/>
              </a:ext>
            </a:extLst>
          </xdr:cNvPr>
          <xdr:cNvCxnSpPr/>
        </xdr:nvCxnSpPr>
        <xdr:spPr>
          <a:xfrm>
            <a:off x="7124698" y="206049576"/>
            <a:ext cx="0" cy="3762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11" name="Straight Connector 3510">
            <a:extLst>
              <a:ext uri="{FF2B5EF4-FFF2-40B4-BE49-F238E27FC236}">
                <a16:creationId xmlns:a16="http://schemas.microsoft.com/office/drawing/2014/main" id="{9B9F1FEC-C876-4B75-876B-262E6500D4C2}"/>
              </a:ext>
            </a:extLst>
          </xdr:cNvPr>
          <xdr:cNvCxnSpPr/>
        </xdr:nvCxnSpPr>
        <xdr:spPr>
          <a:xfrm flipH="1">
            <a:off x="7086599" y="206311516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12" name="Straight Connector 3511">
            <a:extLst>
              <a:ext uri="{FF2B5EF4-FFF2-40B4-BE49-F238E27FC236}">
                <a16:creationId xmlns:a16="http://schemas.microsoft.com/office/drawing/2014/main" id="{BE3079EA-4876-47AE-B5B6-CB1CFEAA7433}"/>
              </a:ext>
            </a:extLst>
          </xdr:cNvPr>
          <xdr:cNvCxnSpPr/>
        </xdr:nvCxnSpPr>
        <xdr:spPr>
          <a:xfrm>
            <a:off x="7124700" y="204611305"/>
            <a:ext cx="0" cy="62865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13" name="Straight Connector 3512">
            <a:extLst>
              <a:ext uri="{FF2B5EF4-FFF2-40B4-BE49-F238E27FC236}">
                <a16:creationId xmlns:a16="http://schemas.microsoft.com/office/drawing/2014/main" id="{F85A5F7A-80AB-4EE0-97BF-00D2A0C598B1}"/>
              </a:ext>
            </a:extLst>
          </xdr:cNvPr>
          <xdr:cNvCxnSpPr/>
        </xdr:nvCxnSpPr>
        <xdr:spPr>
          <a:xfrm>
            <a:off x="7124699" y="205511417"/>
            <a:ext cx="0" cy="357188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14" name="Straight Connector 3513">
            <a:extLst>
              <a:ext uri="{FF2B5EF4-FFF2-40B4-BE49-F238E27FC236}">
                <a16:creationId xmlns:a16="http://schemas.microsoft.com/office/drawing/2014/main" id="{4BAF54B2-7C81-4805-BBB9-1F810EE83B85}"/>
              </a:ext>
            </a:extLst>
          </xdr:cNvPr>
          <xdr:cNvCxnSpPr/>
        </xdr:nvCxnSpPr>
        <xdr:spPr>
          <a:xfrm>
            <a:off x="8096250" y="206054325"/>
            <a:ext cx="0" cy="3762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15" name="Straight Connector 3514">
            <a:extLst>
              <a:ext uri="{FF2B5EF4-FFF2-40B4-BE49-F238E27FC236}">
                <a16:creationId xmlns:a16="http://schemas.microsoft.com/office/drawing/2014/main" id="{81A9251B-D4D9-4114-9B25-85B6C512DCBD}"/>
              </a:ext>
            </a:extLst>
          </xdr:cNvPr>
          <xdr:cNvCxnSpPr/>
        </xdr:nvCxnSpPr>
        <xdr:spPr>
          <a:xfrm flipH="1">
            <a:off x="8058151" y="206316265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16" name="Straight Connector 3515">
            <a:extLst>
              <a:ext uri="{FF2B5EF4-FFF2-40B4-BE49-F238E27FC236}">
                <a16:creationId xmlns:a16="http://schemas.microsoft.com/office/drawing/2014/main" id="{E961EBFF-847E-4B1E-9040-120A63659DAC}"/>
              </a:ext>
            </a:extLst>
          </xdr:cNvPr>
          <xdr:cNvCxnSpPr/>
        </xdr:nvCxnSpPr>
        <xdr:spPr>
          <a:xfrm>
            <a:off x="8582025" y="206054325"/>
            <a:ext cx="0" cy="37623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17" name="Straight Connector 3516">
            <a:extLst>
              <a:ext uri="{FF2B5EF4-FFF2-40B4-BE49-F238E27FC236}">
                <a16:creationId xmlns:a16="http://schemas.microsoft.com/office/drawing/2014/main" id="{85B912C8-AAA9-41B8-8AB6-EB21DA13C070}"/>
              </a:ext>
            </a:extLst>
          </xdr:cNvPr>
          <xdr:cNvCxnSpPr/>
        </xdr:nvCxnSpPr>
        <xdr:spPr>
          <a:xfrm flipH="1">
            <a:off x="8543926" y="206316265"/>
            <a:ext cx="71437" cy="7143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519" name="Group 3518">
            <a:extLst>
              <a:ext uri="{FF2B5EF4-FFF2-40B4-BE49-F238E27FC236}">
                <a16:creationId xmlns:a16="http://schemas.microsoft.com/office/drawing/2014/main" id="{F42281AB-C881-4D9E-B189-0E62F24148CA}"/>
              </a:ext>
            </a:extLst>
          </xdr:cNvPr>
          <xdr:cNvGrpSpPr/>
        </xdr:nvGrpSpPr>
        <xdr:grpSpPr>
          <a:xfrm>
            <a:off x="2181466" y="203597898"/>
            <a:ext cx="319300" cy="290685"/>
            <a:chOff x="4819650" y="10625138"/>
            <a:chExt cx="319088" cy="290512"/>
          </a:xfrm>
        </xdr:grpSpPr>
        <xdr:sp macro="" textlink="">
          <xdr:nvSpPr>
            <xdr:cNvPr id="3520" name="Oval 3519">
              <a:extLst>
                <a:ext uri="{FF2B5EF4-FFF2-40B4-BE49-F238E27FC236}">
                  <a16:creationId xmlns:a16="http://schemas.microsoft.com/office/drawing/2014/main" id="{9EA03429-646A-AB68-AEA3-6DA4455769E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521" name="Straight Connector 3520">
              <a:extLst>
                <a:ext uri="{FF2B5EF4-FFF2-40B4-BE49-F238E27FC236}">
                  <a16:creationId xmlns:a16="http://schemas.microsoft.com/office/drawing/2014/main" id="{8E102569-226B-4057-160D-EA01DAD895F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22" name="Straight Connector 3521">
              <a:extLst>
                <a:ext uri="{FF2B5EF4-FFF2-40B4-BE49-F238E27FC236}">
                  <a16:creationId xmlns:a16="http://schemas.microsoft.com/office/drawing/2014/main" id="{4A8D5BCF-E572-B09B-AA24-399FFFC0769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523" name="Group 3522">
            <a:extLst>
              <a:ext uri="{FF2B5EF4-FFF2-40B4-BE49-F238E27FC236}">
                <a16:creationId xmlns:a16="http://schemas.microsoft.com/office/drawing/2014/main" id="{D0D037B2-9A01-40A5-ACE3-C81AB4FECCD9}"/>
              </a:ext>
            </a:extLst>
          </xdr:cNvPr>
          <xdr:cNvGrpSpPr/>
        </xdr:nvGrpSpPr>
        <xdr:grpSpPr>
          <a:xfrm>
            <a:off x="2181466" y="204598023"/>
            <a:ext cx="319300" cy="290685"/>
            <a:chOff x="4819650" y="10625138"/>
            <a:chExt cx="319088" cy="290512"/>
          </a:xfrm>
        </xdr:grpSpPr>
        <xdr:sp macro="" textlink="">
          <xdr:nvSpPr>
            <xdr:cNvPr id="3524" name="Oval 3523">
              <a:extLst>
                <a:ext uri="{FF2B5EF4-FFF2-40B4-BE49-F238E27FC236}">
                  <a16:creationId xmlns:a16="http://schemas.microsoft.com/office/drawing/2014/main" id="{C7C6B740-7678-DEA7-DA86-00B72C345C98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525" name="Straight Connector 3524">
              <a:extLst>
                <a:ext uri="{FF2B5EF4-FFF2-40B4-BE49-F238E27FC236}">
                  <a16:creationId xmlns:a16="http://schemas.microsoft.com/office/drawing/2014/main" id="{A7B84A82-E115-984A-A044-5A2D41612A40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26" name="Straight Connector 3525">
              <a:extLst>
                <a:ext uri="{FF2B5EF4-FFF2-40B4-BE49-F238E27FC236}">
                  <a16:creationId xmlns:a16="http://schemas.microsoft.com/office/drawing/2014/main" id="{57660542-2476-C08C-97E2-8676F20FF43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527" name="Group 3526">
            <a:extLst>
              <a:ext uri="{FF2B5EF4-FFF2-40B4-BE49-F238E27FC236}">
                <a16:creationId xmlns:a16="http://schemas.microsoft.com/office/drawing/2014/main" id="{D5AD8212-1D36-4F33-9A4C-2720AC7064C6}"/>
              </a:ext>
            </a:extLst>
          </xdr:cNvPr>
          <xdr:cNvGrpSpPr/>
        </xdr:nvGrpSpPr>
        <xdr:grpSpPr>
          <a:xfrm>
            <a:off x="6877291" y="204598023"/>
            <a:ext cx="319300" cy="290685"/>
            <a:chOff x="4819650" y="10625138"/>
            <a:chExt cx="319088" cy="290512"/>
          </a:xfrm>
        </xdr:grpSpPr>
        <xdr:sp macro="" textlink="">
          <xdr:nvSpPr>
            <xdr:cNvPr id="3528" name="Oval 3527">
              <a:extLst>
                <a:ext uri="{FF2B5EF4-FFF2-40B4-BE49-F238E27FC236}">
                  <a16:creationId xmlns:a16="http://schemas.microsoft.com/office/drawing/2014/main" id="{C00E9060-D937-43A4-DF07-86D2A0BF80E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529" name="Straight Connector 3528">
              <a:extLst>
                <a:ext uri="{FF2B5EF4-FFF2-40B4-BE49-F238E27FC236}">
                  <a16:creationId xmlns:a16="http://schemas.microsoft.com/office/drawing/2014/main" id="{3D0B370C-0384-AEF0-F263-FCA71FE141F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30" name="Straight Connector 3529">
              <a:extLst>
                <a:ext uri="{FF2B5EF4-FFF2-40B4-BE49-F238E27FC236}">
                  <a16:creationId xmlns:a16="http://schemas.microsoft.com/office/drawing/2014/main" id="{BB13FAEB-588A-71FE-F707-C17B6F6F0DD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531" name="Group 3530">
            <a:extLst>
              <a:ext uri="{FF2B5EF4-FFF2-40B4-BE49-F238E27FC236}">
                <a16:creationId xmlns:a16="http://schemas.microsoft.com/office/drawing/2014/main" id="{5DC77CAD-9148-4D29-84BF-AECD47240BFD}"/>
              </a:ext>
            </a:extLst>
          </xdr:cNvPr>
          <xdr:cNvGrpSpPr/>
        </xdr:nvGrpSpPr>
        <xdr:grpSpPr>
          <a:xfrm>
            <a:off x="6391516" y="204026523"/>
            <a:ext cx="319300" cy="290685"/>
            <a:chOff x="4819650" y="10625138"/>
            <a:chExt cx="319088" cy="290512"/>
          </a:xfrm>
        </xdr:grpSpPr>
        <xdr:sp macro="" textlink="">
          <xdr:nvSpPr>
            <xdr:cNvPr id="3532" name="Oval 3531">
              <a:extLst>
                <a:ext uri="{FF2B5EF4-FFF2-40B4-BE49-F238E27FC236}">
                  <a16:creationId xmlns:a16="http://schemas.microsoft.com/office/drawing/2014/main" id="{81EA6EDB-8324-B334-830A-75E84B10066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533" name="Straight Connector 3532">
              <a:extLst>
                <a:ext uri="{FF2B5EF4-FFF2-40B4-BE49-F238E27FC236}">
                  <a16:creationId xmlns:a16="http://schemas.microsoft.com/office/drawing/2014/main" id="{C78AF6DA-D3FC-73F4-147F-080381F885A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34" name="Straight Connector 3533">
              <a:extLst>
                <a:ext uri="{FF2B5EF4-FFF2-40B4-BE49-F238E27FC236}">
                  <a16:creationId xmlns:a16="http://schemas.microsoft.com/office/drawing/2014/main" id="{9FBC2CA0-A2A8-4E0A-D1F3-A0F953D7160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535" name="Group 3534">
            <a:extLst>
              <a:ext uri="{FF2B5EF4-FFF2-40B4-BE49-F238E27FC236}">
                <a16:creationId xmlns:a16="http://schemas.microsoft.com/office/drawing/2014/main" id="{761CBD2F-02BF-4433-80B2-3584778185EC}"/>
              </a:ext>
            </a:extLst>
          </xdr:cNvPr>
          <xdr:cNvGrpSpPr/>
        </xdr:nvGrpSpPr>
        <xdr:grpSpPr>
          <a:xfrm>
            <a:off x="6877291" y="203597898"/>
            <a:ext cx="319300" cy="290685"/>
            <a:chOff x="4819650" y="10625138"/>
            <a:chExt cx="319088" cy="290512"/>
          </a:xfrm>
        </xdr:grpSpPr>
        <xdr:sp macro="" textlink="">
          <xdr:nvSpPr>
            <xdr:cNvPr id="3536" name="Oval 3535">
              <a:extLst>
                <a:ext uri="{FF2B5EF4-FFF2-40B4-BE49-F238E27FC236}">
                  <a16:creationId xmlns:a16="http://schemas.microsoft.com/office/drawing/2014/main" id="{30C9340E-6DEE-ED54-ACE1-A6E7BEB25CF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537" name="Straight Connector 3536">
              <a:extLst>
                <a:ext uri="{FF2B5EF4-FFF2-40B4-BE49-F238E27FC236}">
                  <a16:creationId xmlns:a16="http://schemas.microsoft.com/office/drawing/2014/main" id="{04438D3B-39E5-755C-B444-490CE21E110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38" name="Straight Connector 3537">
              <a:extLst>
                <a:ext uri="{FF2B5EF4-FFF2-40B4-BE49-F238E27FC236}">
                  <a16:creationId xmlns:a16="http://schemas.microsoft.com/office/drawing/2014/main" id="{BB1E72C2-5EB6-C18C-8BA4-37E6440A42D8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539" name="Group 3538">
            <a:extLst>
              <a:ext uri="{FF2B5EF4-FFF2-40B4-BE49-F238E27FC236}">
                <a16:creationId xmlns:a16="http://schemas.microsoft.com/office/drawing/2014/main" id="{5FAFAEF3-1080-4F52-984F-003EF7F82D87}"/>
              </a:ext>
            </a:extLst>
          </xdr:cNvPr>
          <xdr:cNvGrpSpPr/>
        </xdr:nvGrpSpPr>
        <xdr:grpSpPr>
          <a:xfrm>
            <a:off x="714375" y="202168125"/>
            <a:ext cx="319300" cy="290685"/>
            <a:chOff x="4819650" y="10625138"/>
            <a:chExt cx="319088" cy="290512"/>
          </a:xfrm>
        </xdr:grpSpPr>
        <xdr:sp macro="" textlink="">
          <xdr:nvSpPr>
            <xdr:cNvPr id="3540" name="Oval 3539">
              <a:extLst>
                <a:ext uri="{FF2B5EF4-FFF2-40B4-BE49-F238E27FC236}">
                  <a16:creationId xmlns:a16="http://schemas.microsoft.com/office/drawing/2014/main" id="{E3672087-4C69-9D63-77D8-7EF1B14BA22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541" name="Straight Connector 3540">
              <a:extLst>
                <a:ext uri="{FF2B5EF4-FFF2-40B4-BE49-F238E27FC236}">
                  <a16:creationId xmlns:a16="http://schemas.microsoft.com/office/drawing/2014/main" id="{D8F9DE25-1FE5-97AC-ECAB-DD77A8B575A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42" name="Straight Connector 3541">
              <a:extLst>
                <a:ext uri="{FF2B5EF4-FFF2-40B4-BE49-F238E27FC236}">
                  <a16:creationId xmlns:a16="http://schemas.microsoft.com/office/drawing/2014/main" id="{772F7924-4F91-E057-A09C-8CA45E9715D0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543" name="Group 3542">
            <a:extLst>
              <a:ext uri="{FF2B5EF4-FFF2-40B4-BE49-F238E27FC236}">
                <a16:creationId xmlns:a16="http://schemas.microsoft.com/office/drawing/2014/main" id="{DEDCE38E-57C0-42DC-B7CF-11B6C05F1D3C}"/>
              </a:ext>
            </a:extLst>
          </xdr:cNvPr>
          <xdr:cNvGrpSpPr/>
        </xdr:nvGrpSpPr>
        <xdr:grpSpPr>
          <a:xfrm>
            <a:off x="8524875" y="202177650"/>
            <a:ext cx="319300" cy="290685"/>
            <a:chOff x="4819650" y="10625138"/>
            <a:chExt cx="319088" cy="290512"/>
          </a:xfrm>
        </xdr:grpSpPr>
        <xdr:sp macro="" textlink="">
          <xdr:nvSpPr>
            <xdr:cNvPr id="3544" name="Oval 3543">
              <a:extLst>
                <a:ext uri="{FF2B5EF4-FFF2-40B4-BE49-F238E27FC236}">
                  <a16:creationId xmlns:a16="http://schemas.microsoft.com/office/drawing/2014/main" id="{79243DD4-C834-7669-667F-1A067B86AF1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545" name="Straight Connector 3544">
              <a:extLst>
                <a:ext uri="{FF2B5EF4-FFF2-40B4-BE49-F238E27FC236}">
                  <a16:creationId xmlns:a16="http://schemas.microsoft.com/office/drawing/2014/main" id="{AC6B0ADE-CE72-381C-A922-0E0B6389872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46" name="Straight Connector 3545">
              <a:extLst>
                <a:ext uri="{FF2B5EF4-FFF2-40B4-BE49-F238E27FC236}">
                  <a16:creationId xmlns:a16="http://schemas.microsoft.com/office/drawing/2014/main" id="{F99B6CF9-1294-390E-BF2D-557F936F6FA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547" name="Group 3546">
            <a:extLst>
              <a:ext uri="{FF2B5EF4-FFF2-40B4-BE49-F238E27FC236}">
                <a16:creationId xmlns:a16="http://schemas.microsoft.com/office/drawing/2014/main" id="{1907B837-3C1B-42F7-86A5-058F35728185}"/>
              </a:ext>
            </a:extLst>
          </xdr:cNvPr>
          <xdr:cNvGrpSpPr/>
        </xdr:nvGrpSpPr>
        <xdr:grpSpPr>
          <a:xfrm>
            <a:off x="8458200" y="205854300"/>
            <a:ext cx="319300" cy="290685"/>
            <a:chOff x="4819650" y="10625138"/>
            <a:chExt cx="319088" cy="290512"/>
          </a:xfrm>
        </xdr:grpSpPr>
        <xdr:sp macro="" textlink="">
          <xdr:nvSpPr>
            <xdr:cNvPr id="3548" name="Oval 3547">
              <a:extLst>
                <a:ext uri="{FF2B5EF4-FFF2-40B4-BE49-F238E27FC236}">
                  <a16:creationId xmlns:a16="http://schemas.microsoft.com/office/drawing/2014/main" id="{8A007D7F-6295-4F41-78F9-7C5A209B1F3C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549" name="Straight Connector 3548">
              <a:extLst>
                <a:ext uri="{FF2B5EF4-FFF2-40B4-BE49-F238E27FC236}">
                  <a16:creationId xmlns:a16="http://schemas.microsoft.com/office/drawing/2014/main" id="{E9C6395F-A0BA-2F57-8C0D-159456BAFBE3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50" name="Straight Connector 3549">
              <a:extLst>
                <a:ext uri="{FF2B5EF4-FFF2-40B4-BE49-F238E27FC236}">
                  <a16:creationId xmlns:a16="http://schemas.microsoft.com/office/drawing/2014/main" id="{5E8B6F41-E406-8351-BD97-981A021DCE3F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551" name="Group 3550">
            <a:extLst>
              <a:ext uri="{FF2B5EF4-FFF2-40B4-BE49-F238E27FC236}">
                <a16:creationId xmlns:a16="http://schemas.microsoft.com/office/drawing/2014/main" id="{590CA5C4-4FC9-4316-8D20-BA75E80427E3}"/>
              </a:ext>
            </a:extLst>
          </xdr:cNvPr>
          <xdr:cNvGrpSpPr/>
        </xdr:nvGrpSpPr>
        <xdr:grpSpPr>
          <a:xfrm>
            <a:off x="704850" y="205863825"/>
            <a:ext cx="319300" cy="290685"/>
            <a:chOff x="4819650" y="10625138"/>
            <a:chExt cx="319088" cy="290512"/>
          </a:xfrm>
        </xdr:grpSpPr>
        <xdr:sp macro="" textlink="">
          <xdr:nvSpPr>
            <xdr:cNvPr id="3552" name="Oval 3551">
              <a:extLst>
                <a:ext uri="{FF2B5EF4-FFF2-40B4-BE49-F238E27FC236}">
                  <a16:creationId xmlns:a16="http://schemas.microsoft.com/office/drawing/2014/main" id="{6B3A7BB9-9B9A-5241-9899-706B5334416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553" name="Straight Connector 3552">
              <a:extLst>
                <a:ext uri="{FF2B5EF4-FFF2-40B4-BE49-F238E27FC236}">
                  <a16:creationId xmlns:a16="http://schemas.microsoft.com/office/drawing/2014/main" id="{F500F3FC-64CE-7D22-DB38-916B7A799F7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54" name="Straight Connector 3553">
              <a:extLst>
                <a:ext uri="{FF2B5EF4-FFF2-40B4-BE49-F238E27FC236}">
                  <a16:creationId xmlns:a16="http://schemas.microsoft.com/office/drawing/2014/main" id="{1851A185-F056-E7E5-BDAD-643CE4F1C77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</xdr:col>
      <xdr:colOff>71438</xdr:colOff>
      <xdr:row>1376</xdr:row>
      <xdr:rowOff>42863</xdr:rowOff>
    </xdr:from>
    <xdr:to>
      <xdr:col>56</xdr:col>
      <xdr:colOff>76200</xdr:colOff>
      <xdr:row>1409</xdr:row>
      <xdr:rowOff>80963</xdr:rowOff>
    </xdr:to>
    <xdr:grpSp>
      <xdr:nvGrpSpPr>
        <xdr:cNvPr id="3725" name="Group 3724">
          <a:extLst>
            <a:ext uri="{FF2B5EF4-FFF2-40B4-BE49-F238E27FC236}">
              <a16:creationId xmlns:a16="http://schemas.microsoft.com/office/drawing/2014/main" id="{90A69627-A585-73BB-D8D3-E30D9BE6268A}"/>
            </a:ext>
          </a:extLst>
        </xdr:cNvPr>
        <xdr:cNvGrpSpPr/>
      </xdr:nvGrpSpPr>
      <xdr:grpSpPr>
        <a:xfrm>
          <a:off x="233363" y="206821088"/>
          <a:ext cx="8910637" cy="4752975"/>
          <a:chOff x="233363" y="206821088"/>
          <a:chExt cx="8910637" cy="4752975"/>
        </a:xfrm>
      </xdr:grpSpPr>
      <xdr:sp macro="" textlink="">
        <xdr:nvSpPr>
          <xdr:cNvPr id="3366" name="Freeform: Shape 3365">
            <a:extLst>
              <a:ext uri="{FF2B5EF4-FFF2-40B4-BE49-F238E27FC236}">
                <a16:creationId xmlns:a16="http://schemas.microsoft.com/office/drawing/2014/main" id="{C1710C83-929C-344D-1C4D-1881ACB8B63B}"/>
              </a:ext>
            </a:extLst>
          </xdr:cNvPr>
          <xdr:cNvSpPr/>
        </xdr:nvSpPr>
        <xdr:spPr>
          <a:xfrm>
            <a:off x="976313" y="207773584"/>
            <a:ext cx="7605712" cy="1733550"/>
          </a:xfrm>
          <a:custGeom>
            <a:avLst/>
            <a:gdLst>
              <a:gd name="connsiteX0" fmla="*/ 0 w 7605712"/>
              <a:gd name="connsiteY0" fmla="*/ 1728788 h 1733550"/>
              <a:gd name="connsiteX1" fmla="*/ 1452562 w 7605712"/>
              <a:gd name="connsiteY1" fmla="*/ 581025 h 1733550"/>
              <a:gd name="connsiteX2" fmla="*/ 3805237 w 7605712"/>
              <a:gd name="connsiteY2" fmla="*/ 0 h 1733550"/>
              <a:gd name="connsiteX3" fmla="*/ 6157912 w 7605712"/>
              <a:gd name="connsiteY3" fmla="*/ 581025 h 1733550"/>
              <a:gd name="connsiteX4" fmla="*/ 7605712 w 7605712"/>
              <a:gd name="connsiteY4" fmla="*/ 1733550 h 17335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7605712" h="1733550">
                <a:moveTo>
                  <a:pt x="0" y="1728788"/>
                </a:moveTo>
                <a:lnTo>
                  <a:pt x="1452562" y="581025"/>
                </a:lnTo>
                <a:lnTo>
                  <a:pt x="3805237" y="0"/>
                </a:lnTo>
                <a:lnTo>
                  <a:pt x="6157912" y="581025"/>
                </a:lnTo>
                <a:lnTo>
                  <a:pt x="7605712" y="1733550"/>
                </a:lnTo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39" name="Freeform: Shape 3138">
            <a:extLst>
              <a:ext uri="{FF2B5EF4-FFF2-40B4-BE49-F238E27FC236}">
                <a16:creationId xmlns:a16="http://schemas.microsoft.com/office/drawing/2014/main" id="{3BC31357-2651-6418-2D59-D96F9A591F28}"/>
              </a:ext>
            </a:extLst>
          </xdr:cNvPr>
          <xdr:cNvSpPr/>
        </xdr:nvSpPr>
        <xdr:spPr>
          <a:xfrm>
            <a:off x="1462088" y="209635725"/>
            <a:ext cx="6634162" cy="1500188"/>
          </a:xfrm>
          <a:custGeom>
            <a:avLst/>
            <a:gdLst>
              <a:gd name="connsiteX0" fmla="*/ 3328987 w 6634162"/>
              <a:gd name="connsiteY0" fmla="*/ 1352550 h 1500188"/>
              <a:gd name="connsiteX1" fmla="*/ 3290887 w 6634162"/>
              <a:gd name="connsiteY1" fmla="*/ 1423988 h 1500188"/>
              <a:gd name="connsiteX2" fmla="*/ 0 w 6634162"/>
              <a:gd name="connsiteY2" fmla="*/ 1423988 h 1500188"/>
              <a:gd name="connsiteX3" fmla="*/ 0 w 6634162"/>
              <a:gd name="connsiteY3" fmla="*/ 0 h 1500188"/>
              <a:gd name="connsiteX4" fmla="*/ 6634162 w 6634162"/>
              <a:gd name="connsiteY4" fmla="*/ 0 h 1500188"/>
              <a:gd name="connsiteX5" fmla="*/ 6634162 w 6634162"/>
              <a:gd name="connsiteY5" fmla="*/ 1428750 h 1500188"/>
              <a:gd name="connsiteX6" fmla="*/ 3414712 w 6634162"/>
              <a:gd name="connsiteY6" fmla="*/ 1428750 h 1500188"/>
              <a:gd name="connsiteX7" fmla="*/ 3371850 w 6634162"/>
              <a:gd name="connsiteY7" fmla="*/ 1500188 h 1500188"/>
              <a:gd name="connsiteX8" fmla="*/ 3328987 w 6634162"/>
              <a:gd name="connsiteY8" fmla="*/ 1352550 h 15001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6634162" h="1500188">
                <a:moveTo>
                  <a:pt x="3328987" y="1352550"/>
                </a:moveTo>
                <a:lnTo>
                  <a:pt x="3290887" y="1423988"/>
                </a:lnTo>
                <a:lnTo>
                  <a:pt x="0" y="1423988"/>
                </a:lnTo>
                <a:lnTo>
                  <a:pt x="0" y="0"/>
                </a:lnTo>
                <a:lnTo>
                  <a:pt x="6634162" y="0"/>
                </a:lnTo>
                <a:lnTo>
                  <a:pt x="6634162" y="1428750"/>
                </a:lnTo>
                <a:lnTo>
                  <a:pt x="3414712" y="1428750"/>
                </a:lnTo>
                <a:lnTo>
                  <a:pt x="3371850" y="1500188"/>
                </a:lnTo>
                <a:lnTo>
                  <a:pt x="3328987" y="135255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3152" name="Straight Connector 3151">
            <a:extLst>
              <a:ext uri="{FF2B5EF4-FFF2-40B4-BE49-F238E27FC236}">
                <a16:creationId xmlns:a16="http://schemas.microsoft.com/office/drawing/2014/main" id="{5F1FF957-FEA9-F70F-2D28-B874922280D2}"/>
              </a:ext>
            </a:extLst>
          </xdr:cNvPr>
          <xdr:cNvCxnSpPr/>
        </xdr:nvCxnSpPr>
        <xdr:spPr>
          <a:xfrm>
            <a:off x="904876" y="210064350"/>
            <a:ext cx="161924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2" name="Straight Connector 3171">
            <a:extLst>
              <a:ext uri="{FF2B5EF4-FFF2-40B4-BE49-F238E27FC236}">
                <a16:creationId xmlns:a16="http://schemas.microsoft.com/office/drawing/2014/main" id="{CE188224-EEE2-3331-89F9-731209168873}"/>
              </a:ext>
            </a:extLst>
          </xdr:cNvPr>
          <xdr:cNvCxnSpPr/>
        </xdr:nvCxnSpPr>
        <xdr:spPr>
          <a:xfrm>
            <a:off x="971551" y="209740500"/>
            <a:ext cx="0" cy="4000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84" name="Straight Connector 3183">
            <a:extLst>
              <a:ext uri="{FF2B5EF4-FFF2-40B4-BE49-F238E27FC236}">
                <a16:creationId xmlns:a16="http://schemas.microsoft.com/office/drawing/2014/main" id="{029EF3C6-C953-F090-882B-6CB72DC267AD}"/>
              </a:ext>
            </a:extLst>
          </xdr:cNvPr>
          <xdr:cNvCxnSpPr/>
        </xdr:nvCxnSpPr>
        <xdr:spPr>
          <a:xfrm flipH="1">
            <a:off x="933451" y="210026251"/>
            <a:ext cx="762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85" name="Straight Connector 3184">
            <a:extLst>
              <a:ext uri="{FF2B5EF4-FFF2-40B4-BE49-F238E27FC236}">
                <a16:creationId xmlns:a16="http://schemas.microsoft.com/office/drawing/2014/main" id="{559395A9-5B5A-4C44-978B-3EDD17BB8182}"/>
              </a:ext>
            </a:extLst>
          </xdr:cNvPr>
          <xdr:cNvCxnSpPr/>
        </xdr:nvCxnSpPr>
        <xdr:spPr>
          <a:xfrm flipH="1">
            <a:off x="1419226" y="210026249"/>
            <a:ext cx="762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32" name="Straight Connector 3231">
            <a:extLst>
              <a:ext uri="{FF2B5EF4-FFF2-40B4-BE49-F238E27FC236}">
                <a16:creationId xmlns:a16="http://schemas.microsoft.com/office/drawing/2014/main" id="{EC109718-5C05-46E4-9BEA-5C692A5D6513}"/>
              </a:ext>
            </a:extLst>
          </xdr:cNvPr>
          <xdr:cNvCxnSpPr/>
        </xdr:nvCxnSpPr>
        <xdr:spPr>
          <a:xfrm>
            <a:off x="7029450" y="210064350"/>
            <a:ext cx="162401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39" name="Straight Connector 3238">
            <a:extLst>
              <a:ext uri="{FF2B5EF4-FFF2-40B4-BE49-F238E27FC236}">
                <a16:creationId xmlns:a16="http://schemas.microsoft.com/office/drawing/2014/main" id="{497CCFF7-FE03-4069-BDE7-D197BA1DD6FC}"/>
              </a:ext>
            </a:extLst>
          </xdr:cNvPr>
          <xdr:cNvCxnSpPr/>
        </xdr:nvCxnSpPr>
        <xdr:spPr>
          <a:xfrm>
            <a:off x="8582036" y="209740500"/>
            <a:ext cx="0" cy="4000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2" name="Straight Connector 3241">
            <a:extLst>
              <a:ext uri="{FF2B5EF4-FFF2-40B4-BE49-F238E27FC236}">
                <a16:creationId xmlns:a16="http://schemas.microsoft.com/office/drawing/2014/main" id="{BDD32E2D-CA16-4FB0-989C-BF7BB27D0814}"/>
              </a:ext>
            </a:extLst>
          </xdr:cNvPr>
          <xdr:cNvCxnSpPr/>
        </xdr:nvCxnSpPr>
        <xdr:spPr>
          <a:xfrm flipH="1">
            <a:off x="8543936" y="210026251"/>
            <a:ext cx="762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3" name="Straight Connector 3242">
            <a:extLst>
              <a:ext uri="{FF2B5EF4-FFF2-40B4-BE49-F238E27FC236}">
                <a16:creationId xmlns:a16="http://schemas.microsoft.com/office/drawing/2014/main" id="{07CD8966-44DB-4F9E-86B9-E35E588FBB1D}"/>
              </a:ext>
            </a:extLst>
          </xdr:cNvPr>
          <xdr:cNvCxnSpPr/>
        </xdr:nvCxnSpPr>
        <xdr:spPr>
          <a:xfrm flipH="1">
            <a:off x="8058152" y="210026250"/>
            <a:ext cx="762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6" name="Straight Connector 3245">
            <a:extLst>
              <a:ext uri="{FF2B5EF4-FFF2-40B4-BE49-F238E27FC236}">
                <a16:creationId xmlns:a16="http://schemas.microsoft.com/office/drawing/2014/main" id="{B97D5CB2-9D8A-40C5-85AD-B9494E1075D9}"/>
              </a:ext>
            </a:extLst>
          </xdr:cNvPr>
          <xdr:cNvCxnSpPr/>
        </xdr:nvCxnSpPr>
        <xdr:spPr>
          <a:xfrm>
            <a:off x="2428876" y="209745272"/>
            <a:ext cx="0" cy="4000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50" name="Straight Connector 3249">
            <a:extLst>
              <a:ext uri="{FF2B5EF4-FFF2-40B4-BE49-F238E27FC236}">
                <a16:creationId xmlns:a16="http://schemas.microsoft.com/office/drawing/2014/main" id="{53D03D2B-B6D5-4029-98C1-FB879CEA227E}"/>
              </a:ext>
            </a:extLst>
          </xdr:cNvPr>
          <xdr:cNvCxnSpPr/>
        </xdr:nvCxnSpPr>
        <xdr:spPr>
          <a:xfrm flipH="1">
            <a:off x="2390776" y="210031023"/>
            <a:ext cx="762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53" name="TextBox 3252">
            <a:extLst>
              <a:ext uri="{FF2B5EF4-FFF2-40B4-BE49-F238E27FC236}">
                <a16:creationId xmlns:a16="http://schemas.microsoft.com/office/drawing/2014/main" id="{8B7735B0-B81C-E053-0C3D-5634C7238748}"/>
              </a:ext>
            </a:extLst>
          </xdr:cNvPr>
          <xdr:cNvSpPr txBox="1"/>
        </xdr:nvSpPr>
        <xdr:spPr>
          <a:xfrm>
            <a:off x="1585913" y="209869087"/>
            <a:ext cx="690562" cy="2428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lang="tr-TR" sz="800">
                <a:latin typeface="Arial" panose="020B0604020202020204" pitchFamily="34" charset="0"/>
                <a:cs typeface="Arial" panose="020B0604020202020204" pitchFamily="34" charset="0"/>
              </a:rPr>
              <a:t>1,50 m</a:t>
            </a:r>
          </a:p>
        </xdr:txBody>
      </xdr:sp>
      <xdr:cxnSp macro="">
        <xdr:nvCxnSpPr>
          <xdr:cNvPr id="3256" name="Straight Connector 3255">
            <a:extLst>
              <a:ext uri="{FF2B5EF4-FFF2-40B4-BE49-F238E27FC236}">
                <a16:creationId xmlns:a16="http://schemas.microsoft.com/office/drawing/2014/main" id="{7426A485-CC0C-4241-BBDD-7D4D0F721671}"/>
              </a:ext>
            </a:extLst>
          </xdr:cNvPr>
          <xdr:cNvCxnSpPr/>
        </xdr:nvCxnSpPr>
        <xdr:spPr>
          <a:xfrm>
            <a:off x="7124700" y="209740500"/>
            <a:ext cx="0" cy="4000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0" name="Straight Connector 3259">
            <a:extLst>
              <a:ext uri="{FF2B5EF4-FFF2-40B4-BE49-F238E27FC236}">
                <a16:creationId xmlns:a16="http://schemas.microsoft.com/office/drawing/2014/main" id="{D65C0321-C111-4D0D-BF69-EBCA29513D98}"/>
              </a:ext>
            </a:extLst>
          </xdr:cNvPr>
          <xdr:cNvCxnSpPr/>
        </xdr:nvCxnSpPr>
        <xdr:spPr>
          <a:xfrm flipH="1">
            <a:off x="7086600" y="210026251"/>
            <a:ext cx="762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67" name="TextBox 3266">
            <a:extLst>
              <a:ext uri="{FF2B5EF4-FFF2-40B4-BE49-F238E27FC236}">
                <a16:creationId xmlns:a16="http://schemas.microsoft.com/office/drawing/2014/main" id="{D74EB552-9DEE-45BD-BBD9-1899190B71B3}"/>
              </a:ext>
            </a:extLst>
          </xdr:cNvPr>
          <xdr:cNvSpPr txBox="1"/>
        </xdr:nvSpPr>
        <xdr:spPr>
          <a:xfrm>
            <a:off x="7286625" y="209864324"/>
            <a:ext cx="690562" cy="2428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lang="tr-TR" sz="800">
                <a:latin typeface="Arial" panose="020B0604020202020204" pitchFamily="34" charset="0"/>
                <a:cs typeface="Arial" panose="020B0604020202020204" pitchFamily="34" charset="0"/>
              </a:rPr>
              <a:t>1,50 m</a:t>
            </a:r>
          </a:p>
        </xdr:txBody>
      </xdr:sp>
      <xdr:cxnSp macro="">
        <xdr:nvCxnSpPr>
          <xdr:cNvPr id="3275" name="Straight Connector 3274">
            <a:extLst>
              <a:ext uri="{FF2B5EF4-FFF2-40B4-BE49-F238E27FC236}">
                <a16:creationId xmlns:a16="http://schemas.microsoft.com/office/drawing/2014/main" id="{E853B72A-F6DB-33D0-F054-9A1DD230501F}"/>
              </a:ext>
            </a:extLst>
          </xdr:cNvPr>
          <xdr:cNvCxnSpPr/>
        </xdr:nvCxnSpPr>
        <xdr:spPr>
          <a:xfrm>
            <a:off x="566738" y="208349850"/>
            <a:ext cx="173831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84" name="Straight Connector 3283">
            <a:extLst>
              <a:ext uri="{FF2B5EF4-FFF2-40B4-BE49-F238E27FC236}">
                <a16:creationId xmlns:a16="http://schemas.microsoft.com/office/drawing/2014/main" id="{4B4C292F-C2BD-9BEA-C895-68BDB1ED1EBF}"/>
              </a:ext>
            </a:extLst>
          </xdr:cNvPr>
          <xdr:cNvCxnSpPr/>
        </xdr:nvCxnSpPr>
        <xdr:spPr>
          <a:xfrm>
            <a:off x="647700" y="207678338"/>
            <a:ext cx="0" cy="18954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88" name="Straight Connector 3287">
            <a:extLst>
              <a:ext uri="{FF2B5EF4-FFF2-40B4-BE49-F238E27FC236}">
                <a16:creationId xmlns:a16="http://schemas.microsoft.com/office/drawing/2014/main" id="{28954067-DFD6-E9C9-B427-C1D7121AF7C4}"/>
              </a:ext>
            </a:extLst>
          </xdr:cNvPr>
          <xdr:cNvCxnSpPr/>
        </xdr:nvCxnSpPr>
        <xdr:spPr>
          <a:xfrm flipH="1">
            <a:off x="604837" y="208306987"/>
            <a:ext cx="85725" cy="857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90" name="Straight Connector 3289">
            <a:extLst>
              <a:ext uri="{FF2B5EF4-FFF2-40B4-BE49-F238E27FC236}">
                <a16:creationId xmlns:a16="http://schemas.microsoft.com/office/drawing/2014/main" id="{45FC995F-5FB0-442A-A499-66A7F0FB7F36}"/>
              </a:ext>
            </a:extLst>
          </xdr:cNvPr>
          <xdr:cNvCxnSpPr/>
        </xdr:nvCxnSpPr>
        <xdr:spPr>
          <a:xfrm>
            <a:off x="233363" y="209492849"/>
            <a:ext cx="68103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94" name="Straight Connector 3293">
            <a:extLst>
              <a:ext uri="{FF2B5EF4-FFF2-40B4-BE49-F238E27FC236}">
                <a16:creationId xmlns:a16="http://schemas.microsoft.com/office/drawing/2014/main" id="{9EB8BF46-BBBB-44DC-B423-7748AA333092}"/>
              </a:ext>
            </a:extLst>
          </xdr:cNvPr>
          <xdr:cNvCxnSpPr/>
        </xdr:nvCxnSpPr>
        <xdr:spPr>
          <a:xfrm flipH="1">
            <a:off x="600080" y="209449986"/>
            <a:ext cx="85725" cy="857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3" name="Straight Connector 3342">
            <a:extLst>
              <a:ext uri="{FF2B5EF4-FFF2-40B4-BE49-F238E27FC236}">
                <a16:creationId xmlns:a16="http://schemas.microsoft.com/office/drawing/2014/main" id="{5D239918-BE23-4CE7-8734-15B55D70DEAC}"/>
              </a:ext>
            </a:extLst>
          </xdr:cNvPr>
          <xdr:cNvCxnSpPr/>
        </xdr:nvCxnSpPr>
        <xdr:spPr>
          <a:xfrm>
            <a:off x="7258050" y="208349850"/>
            <a:ext cx="188595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4" name="Straight Connector 3343">
            <a:extLst>
              <a:ext uri="{FF2B5EF4-FFF2-40B4-BE49-F238E27FC236}">
                <a16:creationId xmlns:a16="http://schemas.microsoft.com/office/drawing/2014/main" id="{94A344AD-217C-4D5F-B229-19CDE75881D5}"/>
              </a:ext>
            </a:extLst>
          </xdr:cNvPr>
          <xdr:cNvCxnSpPr/>
        </xdr:nvCxnSpPr>
        <xdr:spPr>
          <a:xfrm>
            <a:off x="9067793" y="207664050"/>
            <a:ext cx="0" cy="19097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5" name="Straight Connector 3344">
            <a:extLst>
              <a:ext uri="{FF2B5EF4-FFF2-40B4-BE49-F238E27FC236}">
                <a16:creationId xmlns:a16="http://schemas.microsoft.com/office/drawing/2014/main" id="{03C8C64B-2B1B-4A71-94A3-E47B8C976F3A}"/>
              </a:ext>
            </a:extLst>
          </xdr:cNvPr>
          <xdr:cNvCxnSpPr/>
        </xdr:nvCxnSpPr>
        <xdr:spPr>
          <a:xfrm flipH="1">
            <a:off x="9024930" y="208306987"/>
            <a:ext cx="85725" cy="857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9" name="Straight Connector 3348">
            <a:extLst>
              <a:ext uri="{FF2B5EF4-FFF2-40B4-BE49-F238E27FC236}">
                <a16:creationId xmlns:a16="http://schemas.microsoft.com/office/drawing/2014/main" id="{48B56FBA-F742-48AC-8686-D4FDB6AB3D19}"/>
              </a:ext>
            </a:extLst>
          </xdr:cNvPr>
          <xdr:cNvCxnSpPr/>
        </xdr:nvCxnSpPr>
        <xdr:spPr>
          <a:xfrm>
            <a:off x="8648700" y="209492849"/>
            <a:ext cx="48101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0" name="Straight Connector 3349">
            <a:extLst>
              <a:ext uri="{FF2B5EF4-FFF2-40B4-BE49-F238E27FC236}">
                <a16:creationId xmlns:a16="http://schemas.microsoft.com/office/drawing/2014/main" id="{EFA1FFD7-C2B1-45FC-838C-E7FB842790F2}"/>
              </a:ext>
            </a:extLst>
          </xdr:cNvPr>
          <xdr:cNvCxnSpPr/>
        </xdr:nvCxnSpPr>
        <xdr:spPr>
          <a:xfrm flipH="1">
            <a:off x="9020173" y="209449986"/>
            <a:ext cx="85725" cy="857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68" name="Straight Connector 3367">
            <a:extLst>
              <a:ext uri="{FF2B5EF4-FFF2-40B4-BE49-F238E27FC236}">
                <a16:creationId xmlns:a16="http://schemas.microsoft.com/office/drawing/2014/main" id="{982CCCD8-3160-4F83-CEE2-538AB8C1B925}"/>
              </a:ext>
            </a:extLst>
          </xdr:cNvPr>
          <xdr:cNvCxnSpPr/>
        </xdr:nvCxnSpPr>
        <xdr:spPr>
          <a:xfrm>
            <a:off x="2428875" y="208340326"/>
            <a:ext cx="0" cy="1157287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70" name="Straight Connector 3369">
            <a:extLst>
              <a:ext uri="{FF2B5EF4-FFF2-40B4-BE49-F238E27FC236}">
                <a16:creationId xmlns:a16="http://schemas.microsoft.com/office/drawing/2014/main" id="{B95E2BD4-252C-4141-B24A-9A1DA5EF3940}"/>
              </a:ext>
            </a:extLst>
          </xdr:cNvPr>
          <xdr:cNvCxnSpPr/>
        </xdr:nvCxnSpPr>
        <xdr:spPr>
          <a:xfrm>
            <a:off x="7124700" y="208340325"/>
            <a:ext cx="0" cy="1157287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71" name="Straight Connector 3370">
            <a:extLst>
              <a:ext uri="{FF2B5EF4-FFF2-40B4-BE49-F238E27FC236}">
                <a16:creationId xmlns:a16="http://schemas.microsoft.com/office/drawing/2014/main" id="{1385FFB6-EF47-4030-BA94-C4B88D717F27}"/>
              </a:ext>
            </a:extLst>
          </xdr:cNvPr>
          <xdr:cNvCxnSpPr/>
        </xdr:nvCxnSpPr>
        <xdr:spPr>
          <a:xfrm>
            <a:off x="4776787" y="207764063"/>
            <a:ext cx="0" cy="1738312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74" name="Straight Connector 3373">
            <a:extLst>
              <a:ext uri="{FF2B5EF4-FFF2-40B4-BE49-F238E27FC236}">
                <a16:creationId xmlns:a16="http://schemas.microsoft.com/office/drawing/2014/main" id="{BA46466B-C838-1C25-E6DB-15465DB778E1}"/>
              </a:ext>
            </a:extLst>
          </xdr:cNvPr>
          <xdr:cNvCxnSpPr/>
        </xdr:nvCxnSpPr>
        <xdr:spPr>
          <a:xfrm flipV="1">
            <a:off x="2428874" y="207135413"/>
            <a:ext cx="0" cy="10858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76" name="Straight Connector 3375">
            <a:extLst>
              <a:ext uri="{FF2B5EF4-FFF2-40B4-BE49-F238E27FC236}">
                <a16:creationId xmlns:a16="http://schemas.microsoft.com/office/drawing/2014/main" id="{3757F91C-FA4B-EBFE-F7BC-E30599E38E52}"/>
              </a:ext>
            </a:extLst>
          </xdr:cNvPr>
          <xdr:cNvCxnSpPr/>
        </xdr:nvCxnSpPr>
        <xdr:spPr>
          <a:xfrm>
            <a:off x="909638" y="207492601"/>
            <a:ext cx="774858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78" name="Straight Connector 3377">
            <a:extLst>
              <a:ext uri="{FF2B5EF4-FFF2-40B4-BE49-F238E27FC236}">
                <a16:creationId xmlns:a16="http://schemas.microsoft.com/office/drawing/2014/main" id="{04080555-42D4-378D-B060-60A52D302DA4}"/>
              </a:ext>
            </a:extLst>
          </xdr:cNvPr>
          <xdr:cNvCxnSpPr/>
        </xdr:nvCxnSpPr>
        <xdr:spPr>
          <a:xfrm flipH="1">
            <a:off x="2386012" y="20745450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80" name="Straight Connector 3379">
            <a:extLst>
              <a:ext uri="{FF2B5EF4-FFF2-40B4-BE49-F238E27FC236}">
                <a16:creationId xmlns:a16="http://schemas.microsoft.com/office/drawing/2014/main" id="{6C216606-241C-4895-A133-9D2002073108}"/>
              </a:ext>
            </a:extLst>
          </xdr:cNvPr>
          <xdr:cNvCxnSpPr/>
        </xdr:nvCxnSpPr>
        <xdr:spPr>
          <a:xfrm flipV="1">
            <a:off x="4776786" y="207397348"/>
            <a:ext cx="0" cy="30480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81" name="Straight Connector 3380">
            <a:extLst>
              <a:ext uri="{FF2B5EF4-FFF2-40B4-BE49-F238E27FC236}">
                <a16:creationId xmlns:a16="http://schemas.microsoft.com/office/drawing/2014/main" id="{15FEF593-513C-46F6-B1CA-4BF30F92800B}"/>
              </a:ext>
            </a:extLst>
          </xdr:cNvPr>
          <xdr:cNvCxnSpPr/>
        </xdr:nvCxnSpPr>
        <xdr:spPr>
          <a:xfrm flipH="1">
            <a:off x="4733924" y="207454498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83" name="Straight Connector 3382">
            <a:extLst>
              <a:ext uri="{FF2B5EF4-FFF2-40B4-BE49-F238E27FC236}">
                <a16:creationId xmlns:a16="http://schemas.microsoft.com/office/drawing/2014/main" id="{075AB295-0B5F-4D64-B981-69359B8BAA3B}"/>
              </a:ext>
            </a:extLst>
          </xdr:cNvPr>
          <xdr:cNvCxnSpPr/>
        </xdr:nvCxnSpPr>
        <xdr:spPr>
          <a:xfrm flipV="1">
            <a:off x="7124700" y="207135413"/>
            <a:ext cx="0" cy="108584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84" name="Straight Connector 3383">
            <a:extLst>
              <a:ext uri="{FF2B5EF4-FFF2-40B4-BE49-F238E27FC236}">
                <a16:creationId xmlns:a16="http://schemas.microsoft.com/office/drawing/2014/main" id="{4B976CC6-8DB4-4CE2-B8D0-72D9EF3C8143}"/>
              </a:ext>
            </a:extLst>
          </xdr:cNvPr>
          <xdr:cNvCxnSpPr/>
        </xdr:nvCxnSpPr>
        <xdr:spPr>
          <a:xfrm flipH="1">
            <a:off x="7081838" y="207454498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63" name="Straight Connector 3162">
            <a:extLst>
              <a:ext uri="{FF2B5EF4-FFF2-40B4-BE49-F238E27FC236}">
                <a16:creationId xmlns:a16="http://schemas.microsoft.com/office/drawing/2014/main" id="{BFFB6834-1035-4CF0-B6DB-DD4992B4C03B}"/>
              </a:ext>
            </a:extLst>
          </xdr:cNvPr>
          <xdr:cNvCxnSpPr/>
        </xdr:nvCxnSpPr>
        <xdr:spPr>
          <a:xfrm flipV="1">
            <a:off x="8582025" y="206863950"/>
            <a:ext cx="0" cy="135729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73" name="Straight Connector 3172">
            <a:extLst>
              <a:ext uri="{FF2B5EF4-FFF2-40B4-BE49-F238E27FC236}">
                <a16:creationId xmlns:a16="http://schemas.microsoft.com/office/drawing/2014/main" id="{8058ED90-8D18-4990-A6C3-CCAFFD564084}"/>
              </a:ext>
            </a:extLst>
          </xdr:cNvPr>
          <xdr:cNvCxnSpPr/>
        </xdr:nvCxnSpPr>
        <xdr:spPr>
          <a:xfrm flipH="1">
            <a:off x="8539163" y="207454485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30" name="Straight Connector 3229">
            <a:extLst>
              <a:ext uri="{FF2B5EF4-FFF2-40B4-BE49-F238E27FC236}">
                <a16:creationId xmlns:a16="http://schemas.microsoft.com/office/drawing/2014/main" id="{0238AF3F-DE13-4BC6-820E-6603EB562CBB}"/>
              </a:ext>
            </a:extLst>
          </xdr:cNvPr>
          <xdr:cNvCxnSpPr/>
        </xdr:nvCxnSpPr>
        <xdr:spPr>
          <a:xfrm flipV="1">
            <a:off x="8582026" y="208435560"/>
            <a:ext cx="0" cy="8239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55" name="Straight Connector 3254">
            <a:extLst>
              <a:ext uri="{FF2B5EF4-FFF2-40B4-BE49-F238E27FC236}">
                <a16:creationId xmlns:a16="http://schemas.microsoft.com/office/drawing/2014/main" id="{00DF8140-AA4D-4D9A-B764-D4420E45D43D}"/>
              </a:ext>
            </a:extLst>
          </xdr:cNvPr>
          <xdr:cNvCxnSpPr/>
        </xdr:nvCxnSpPr>
        <xdr:spPr>
          <a:xfrm flipV="1">
            <a:off x="971548" y="206821088"/>
            <a:ext cx="0" cy="8858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6" name="Straight Connector 3265">
            <a:extLst>
              <a:ext uri="{FF2B5EF4-FFF2-40B4-BE49-F238E27FC236}">
                <a16:creationId xmlns:a16="http://schemas.microsoft.com/office/drawing/2014/main" id="{619F9EBF-9FA8-45B1-8E99-4E08862D8F32}"/>
              </a:ext>
            </a:extLst>
          </xdr:cNvPr>
          <xdr:cNvCxnSpPr/>
        </xdr:nvCxnSpPr>
        <xdr:spPr>
          <a:xfrm flipH="1">
            <a:off x="928686" y="207454494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69" name="Straight Connector 3268">
            <a:extLst>
              <a:ext uri="{FF2B5EF4-FFF2-40B4-BE49-F238E27FC236}">
                <a16:creationId xmlns:a16="http://schemas.microsoft.com/office/drawing/2014/main" id="{0B432F10-C512-4E59-B9E6-D337AF7D5106}"/>
              </a:ext>
            </a:extLst>
          </xdr:cNvPr>
          <xdr:cNvCxnSpPr/>
        </xdr:nvCxnSpPr>
        <xdr:spPr>
          <a:xfrm flipV="1">
            <a:off x="971549" y="208435569"/>
            <a:ext cx="0" cy="8239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71" name="Straight Connector 3270">
            <a:extLst>
              <a:ext uri="{FF2B5EF4-FFF2-40B4-BE49-F238E27FC236}">
                <a16:creationId xmlns:a16="http://schemas.microsoft.com/office/drawing/2014/main" id="{AA33B59A-CD04-6811-9A11-832E961E3E02}"/>
              </a:ext>
            </a:extLst>
          </xdr:cNvPr>
          <xdr:cNvCxnSpPr/>
        </xdr:nvCxnSpPr>
        <xdr:spPr>
          <a:xfrm>
            <a:off x="1457325" y="211188300"/>
            <a:ext cx="0" cy="3857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79" name="Straight Connector 3278">
            <a:extLst>
              <a:ext uri="{FF2B5EF4-FFF2-40B4-BE49-F238E27FC236}">
                <a16:creationId xmlns:a16="http://schemas.microsoft.com/office/drawing/2014/main" id="{71466933-4AE5-3286-09D4-28268B9C1C1C}"/>
              </a:ext>
            </a:extLst>
          </xdr:cNvPr>
          <xdr:cNvCxnSpPr/>
        </xdr:nvCxnSpPr>
        <xdr:spPr>
          <a:xfrm>
            <a:off x="1385888" y="211493101"/>
            <a:ext cx="67913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83" name="Straight Connector 3282">
            <a:extLst>
              <a:ext uri="{FF2B5EF4-FFF2-40B4-BE49-F238E27FC236}">
                <a16:creationId xmlns:a16="http://schemas.microsoft.com/office/drawing/2014/main" id="{9FCA148C-6FB3-4A86-9F77-36F6DC7B2A2F}"/>
              </a:ext>
            </a:extLst>
          </xdr:cNvPr>
          <xdr:cNvCxnSpPr/>
        </xdr:nvCxnSpPr>
        <xdr:spPr>
          <a:xfrm flipH="1">
            <a:off x="1419225" y="211454999"/>
            <a:ext cx="762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33" name="Straight Connector 3332">
            <a:extLst>
              <a:ext uri="{FF2B5EF4-FFF2-40B4-BE49-F238E27FC236}">
                <a16:creationId xmlns:a16="http://schemas.microsoft.com/office/drawing/2014/main" id="{7634E62F-12E9-456A-B4F1-06740DC1748D}"/>
              </a:ext>
            </a:extLst>
          </xdr:cNvPr>
          <xdr:cNvCxnSpPr/>
        </xdr:nvCxnSpPr>
        <xdr:spPr>
          <a:xfrm>
            <a:off x="8096250" y="211188300"/>
            <a:ext cx="0" cy="3857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34" name="Straight Connector 3333">
            <a:extLst>
              <a:ext uri="{FF2B5EF4-FFF2-40B4-BE49-F238E27FC236}">
                <a16:creationId xmlns:a16="http://schemas.microsoft.com/office/drawing/2014/main" id="{74E10244-321A-4755-AB38-712FE6D5208E}"/>
              </a:ext>
            </a:extLst>
          </xdr:cNvPr>
          <xdr:cNvCxnSpPr/>
        </xdr:nvCxnSpPr>
        <xdr:spPr>
          <a:xfrm flipH="1">
            <a:off x="8058150" y="211454999"/>
            <a:ext cx="76200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39" name="Straight Connector 3338">
            <a:extLst>
              <a:ext uri="{FF2B5EF4-FFF2-40B4-BE49-F238E27FC236}">
                <a16:creationId xmlns:a16="http://schemas.microsoft.com/office/drawing/2014/main" id="{326FC70D-6BFD-4838-9037-40D6B9D2F6CB}"/>
              </a:ext>
            </a:extLst>
          </xdr:cNvPr>
          <xdr:cNvCxnSpPr/>
        </xdr:nvCxnSpPr>
        <xdr:spPr>
          <a:xfrm>
            <a:off x="909637" y="206921117"/>
            <a:ext cx="774858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40" name="Straight Connector 3339">
            <a:extLst>
              <a:ext uri="{FF2B5EF4-FFF2-40B4-BE49-F238E27FC236}">
                <a16:creationId xmlns:a16="http://schemas.microsoft.com/office/drawing/2014/main" id="{B79960E1-0DA7-4A08-BDFC-6660871E9301}"/>
              </a:ext>
            </a:extLst>
          </xdr:cNvPr>
          <xdr:cNvCxnSpPr/>
        </xdr:nvCxnSpPr>
        <xdr:spPr>
          <a:xfrm flipH="1">
            <a:off x="8539162" y="206883001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1" name="Straight Connector 3350">
            <a:extLst>
              <a:ext uri="{FF2B5EF4-FFF2-40B4-BE49-F238E27FC236}">
                <a16:creationId xmlns:a16="http://schemas.microsoft.com/office/drawing/2014/main" id="{99BC2961-AE99-4994-988D-9A12F7BC13A5}"/>
              </a:ext>
            </a:extLst>
          </xdr:cNvPr>
          <xdr:cNvCxnSpPr/>
        </xdr:nvCxnSpPr>
        <xdr:spPr>
          <a:xfrm flipH="1">
            <a:off x="928685" y="20688301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3" name="Straight Connector 3352">
            <a:extLst>
              <a:ext uri="{FF2B5EF4-FFF2-40B4-BE49-F238E27FC236}">
                <a16:creationId xmlns:a16="http://schemas.microsoft.com/office/drawing/2014/main" id="{B551D0DE-9274-4CF0-BA04-B11E7B569E35}"/>
              </a:ext>
            </a:extLst>
          </xdr:cNvPr>
          <xdr:cNvCxnSpPr/>
        </xdr:nvCxnSpPr>
        <xdr:spPr>
          <a:xfrm>
            <a:off x="261938" y="207759296"/>
            <a:ext cx="207645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4" name="Straight Connector 3353">
            <a:extLst>
              <a:ext uri="{FF2B5EF4-FFF2-40B4-BE49-F238E27FC236}">
                <a16:creationId xmlns:a16="http://schemas.microsoft.com/office/drawing/2014/main" id="{032183F6-0983-4A18-887A-4C12E3E2BF76}"/>
              </a:ext>
            </a:extLst>
          </xdr:cNvPr>
          <xdr:cNvCxnSpPr/>
        </xdr:nvCxnSpPr>
        <xdr:spPr>
          <a:xfrm>
            <a:off x="323849" y="207702150"/>
            <a:ext cx="0" cy="187642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59" name="Straight Connector 3358">
            <a:extLst>
              <a:ext uri="{FF2B5EF4-FFF2-40B4-BE49-F238E27FC236}">
                <a16:creationId xmlns:a16="http://schemas.microsoft.com/office/drawing/2014/main" id="{2F038D87-5147-43E5-A7ED-678C840CE5D9}"/>
              </a:ext>
            </a:extLst>
          </xdr:cNvPr>
          <xdr:cNvCxnSpPr/>
        </xdr:nvCxnSpPr>
        <xdr:spPr>
          <a:xfrm flipH="1">
            <a:off x="276229" y="209454751"/>
            <a:ext cx="85725" cy="857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64" name="Straight Connector 3363">
            <a:extLst>
              <a:ext uri="{FF2B5EF4-FFF2-40B4-BE49-F238E27FC236}">
                <a16:creationId xmlns:a16="http://schemas.microsoft.com/office/drawing/2014/main" id="{6B717E5B-1F35-8449-7A36-57A260ECEE94}"/>
              </a:ext>
            </a:extLst>
          </xdr:cNvPr>
          <xdr:cNvCxnSpPr/>
        </xdr:nvCxnSpPr>
        <xdr:spPr>
          <a:xfrm>
            <a:off x="2500313" y="207759298"/>
            <a:ext cx="219075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37" name="Rectangle 3136">
            <a:extLst>
              <a:ext uri="{FF2B5EF4-FFF2-40B4-BE49-F238E27FC236}">
                <a16:creationId xmlns:a16="http://schemas.microsoft.com/office/drawing/2014/main" id="{1574101A-A06F-C050-F107-ADB91B2357FB}"/>
              </a:ext>
            </a:extLst>
          </xdr:cNvPr>
          <xdr:cNvSpPr/>
        </xdr:nvSpPr>
        <xdr:spPr>
          <a:xfrm>
            <a:off x="971550" y="209497613"/>
            <a:ext cx="7610475" cy="138112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3356" name="Arc 3355">
            <a:extLst>
              <a:ext uri="{FF2B5EF4-FFF2-40B4-BE49-F238E27FC236}">
                <a16:creationId xmlns:a16="http://schemas.microsoft.com/office/drawing/2014/main" id="{F8076A9C-9B9C-BA24-F6A0-FF26E33C42ED}"/>
              </a:ext>
            </a:extLst>
          </xdr:cNvPr>
          <xdr:cNvSpPr/>
        </xdr:nvSpPr>
        <xdr:spPr>
          <a:xfrm rot="1449006">
            <a:off x="1009651" y="209311876"/>
            <a:ext cx="266700" cy="266700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3372" name="Arc 3371">
            <a:extLst>
              <a:ext uri="{FF2B5EF4-FFF2-40B4-BE49-F238E27FC236}">
                <a16:creationId xmlns:a16="http://schemas.microsoft.com/office/drawing/2014/main" id="{D207B0D2-3C74-431E-93B0-6777E16340C2}"/>
              </a:ext>
            </a:extLst>
          </xdr:cNvPr>
          <xdr:cNvSpPr/>
        </xdr:nvSpPr>
        <xdr:spPr>
          <a:xfrm rot="2093657">
            <a:off x="2613084" y="208234022"/>
            <a:ext cx="184030" cy="184030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3375" name="Straight Connector 3374">
            <a:extLst>
              <a:ext uri="{FF2B5EF4-FFF2-40B4-BE49-F238E27FC236}">
                <a16:creationId xmlns:a16="http://schemas.microsoft.com/office/drawing/2014/main" id="{A96669D9-C75F-740A-88C6-7C0D9EC31721}"/>
              </a:ext>
            </a:extLst>
          </xdr:cNvPr>
          <xdr:cNvCxnSpPr/>
        </xdr:nvCxnSpPr>
        <xdr:spPr>
          <a:xfrm>
            <a:off x="2443163" y="208354613"/>
            <a:ext cx="419100" cy="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77" name="Straight Connector 3376">
            <a:extLst>
              <a:ext uri="{FF2B5EF4-FFF2-40B4-BE49-F238E27FC236}">
                <a16:creationId xmlns:a16="http://schemas.microsoft.com/office/drawing/2014/main" id="{94D426E1-5BEB-4818-81B1-06B96A0D8A5A}"/>
              </a:ext>
            </a:extLst>
          </xdr:cNvPr>
          <xdr:cNvCxnSpPr/>
        </xdr:nvCxnSpPr>
        <xdr:spPr>
          <a:xfrm>
            <a:off x="6691313" y="208354613"/>
            <a:ext cx="419100" cy="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79" name="Arc 3378">
            <a:extLst>
              <a:ext uri="{FF2B5EF4-FFF2-40B4-BE49-F238E27FC236}">
                <a16:creationId xmlns:a16="http://schemas.microsoft.com/office/drawing/2014/main" id="{DC65432E-CE32-44A9-B318-B462C387DC13}"/>
              </a:ext>
            </a:extLst>
          </xdr:cNvPr>
          <xdr:cNvSpPr/>
        </xdr:nvSpPr>
        <xdr:spPr>
          <a:xfrm rot="13536143">
            <a:off x="6786560" y="208216500"/>
            <a:ext cx="184030" cy="184030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3357" name="Arc 3356">
            <a:extLst>
              <a:ext uri="{FF2B5EF4-FFF2-40B4-BE49-F238E27FC236}">
                <a16:creationId xmlns:a16="http://schemas.microsoft.com/office/drawing/2014/main" id="{A9E093F9-0F07-4743-813C-EB8CEF46AEB6}"/>
              </a:ext>
            </a:extLst>
          </xdr:cNvPr>
          <xdr:cNvSpPr/>
        </xdr:nvSpPr>
        <xdr:spPr>
          <a:xfrm rot="14745013">
            <a:off x="8267700" y="209307111"/>
            <a:ext cx="266700" cy="266700"/>
          </a:xfrm>
          <a:prstGeom prst="arc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3452" name="Straight Connector 3451">
            <a:extLst>
              <a:ext uri="{FF2B5EF4-FFF2-40B4-BE49-F238E27FC236}">
                <a16:creationId xmlns:a16="http://schemas.microsoft.com/office/drawing/2014/main" id="{9E5DD87A-A918-CC76-12A7-6CB8DEC0736B}"/>
              </a:ext>
            </a:extLst>
          </xdr:cNvPr>
          <xdr:cNvCxnSpPr/>
        </xdr:nvCxnSpPr>
        <xdr:spPr>
          <a:xfrm>
            <a:off x="971550" y="207845025"/>
            <a:ext cx="0" cy="4191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56" name="Rectangle: Beveled 3555">
            <a:extLst>
              <a:ext uri="{FF2B5EF4-FFF2-40B4-BE49-F238E27FC236}">
                <a16:creationId xmlns:a16="http://schemas.microsoft.com/office/drawing/2014/main" id="{0882996A-B42F-20F0-4CE6-E820ED520518}"/>
              </a:ext>
            </a:extLst>
          </xdr:cNvPr>
          <xdr:cNvSpPr/>
        </xdr:nvSpPr>
        <xdr:spPr>
          <a:xfrm>
            <a:off x="2609850" y="210016725"/>
            <a:ext cx="419100" cy="752475"/>
          </a:xfrm>
          <a:prstGeom prst="bevel">
            <a:avLst/>
          </a:prstGeom>
          <a:solidFill>
            <a:schemeClr val="bg1">
              <a:lumMod val="95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3557" name="Rectangle: Beveled 3556">
            <a:extLst>
              <a:ext uri="{FF2B5EF4-FFF2-40B4-BE49-F238E27FC236}">
                <a16:creationId xmlns:a16="http://schemas.microsoft.com/office/drawing/2014/main" id="{F26D7052-5695-40A6-BA3F-73B599685AC8}"/>
              </a:ext>
            </a:extLst>
          </xdr:cNvPr>
          <xdr:cNvSpPr/>
        </xdr:nvSpPr>
        <xdr:spPr>
          <a:xfrm>
            <a:off x="6524625" y="210045300"/>
            <a:ext cx="419100" cy="752475"/>
          </a:xfrm>
          <a:prstGeom prst="bevel">
            <a:avLst/>
          </a:prstGeom>
          <a:solidFill>
            <a:schemeClr val="bg1">
              <a:lumMod val="95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sp macro="" textlink="">
        <xdr:nvSpPr>
          <xdr:cNvPr id="3558" name="Rectangle: Beveled 3557">
            <a:extLst>
              <a:ext uri="{FF2B5EF4-FFF2-40B4-BE49-F238E27FC236}">
                <a16:creationId xmlns:a16="http://schemas.microsoft.com/office/drawing/2014/main" id="{541633A7-67CA-4BB7-9BF1-196010869965}"/>
              </a:ext>
            </a:extLst>
          </xdr:cNvPr>
          <xdr:cNvSpPr/>
        </xdr:nvSpPr>
        <xdr:spPr>
          <a:xfrm>
            <a:off x="3914775" y="209950050"/>
            <a:ext cx="419100" cy="1104900"/>
          </a:xfrm>
          <a:prstGeom prst="bevel">
            <a:avLst/>
          </a:prstGeom>
          <a:solidFill>
            <a:schemeClr val="bg1">
              <a:lumMod val="95000"/>
            </a:schemeClr>
          </a:solidFill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grpSp>
        <xdr:nvGrpSpPr>
          <xdr:cNvPr id="3564" name="Group 3563">
            <a:extLst>
              <a:ext uri="{FF2B5EF4-FFF2-40B4-BE49-F238E27FC236}">
                <a16:creationId xmlns:a16="http://schemas.microsoft.com/office/drawing/2014/main" id="{AB3D5D12-D408-F310-48DE-F77D42FDA6DA}"/>
              </a:ext>
            </a:extLst>
          </xdr:cNvPr>
          <xdr:cNvGrpSpPr/>
        </xdr:nvGrpSpPr>
        <xdr:grpSpPr>
          <a:xfrm>
            <a:off x="8605837" y="209230912"/>
            <a:ext cx="295275" cy="266700"/>
            <a:chOff x="11172825" y="206954437"/>
            <a:chExt cx="295275" cy="266700"/>
          </a:xfrm>
        </xdr:grpSpPr>
        <xdr:sp macro="" textlink="">
          <xdr:nvSpPr>
            <xdr:cNvPr id="3559" name="Isosceles Triangle 3558">
              <a:extLst>
                <a:ext uri="{FF2B5EF4-FFF2-40B4-BE49-F238E27FC236}">
                  <a16:creationId xmlns:a16="http://schemas.microsoft.com/office/drawing/2014/main" id="{4CED44FA-73EC-1F8F-413F-ED3697EBA42A}"/>
                </a:ext>
              </a:extLst>
            </xdr:cNvPr>
            <xdr:cNvSpPr/>
          </xdr:nvSpPr>
          <xdr:spPr>
            <a:xfrm rot="10800000">
              <a:off x="11182350" y="207119483"/>
              <a:ext cx="114300" cy="98534"/>
            </a:xfrm>
            <a:prstGeom prst="triangle">
              <a:avLst/>
            </a:prstGeom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561" name="Straight Connector 3560">
              <a:extLst>
                <a:ext uri="{FF2B5EF4-FFF2-40B4-BE49-F238E27FC236}">
                  <a16:creationId xmlns:a16="http://schemas.microsoft.com/office/drawing/2014/main" id="{FD2E2A73-7DC2-43AE-F0FF-1510A6DEA6A7}"/>
                </a:ext>
              </a:extLst>
            </xdr:cNvPr>
            <xdr:cNvCxnSpPr/>
          </xdr:nvCxnSpPr>
          <xdr:spPr>
            <a:xfrm flipV="1">
              <a:off x="11239499" y="206954437"/>
              <a:ext cx="0" cy="2667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63" name="Straight Connector 3562">
              <a:extLst>
                <a:ext uri="{FF2B5EF4-FFF2-40B4-BE49-F238E27FC236}">
                  <a16:creationId xmlns:a16="http://schemas.microsoft.com/office/drawing/2014/main" id="{E085638E-2BFC-052D-A446-676A52FE92C8}"/>
                </a:ext>
              </a:extLst>
            </xdr:cNvPr>
            <xdr:cNvCxnSpPr/>
          </xdr:nvCxnSpPr>
          <xdr:spPr>
            <a:xfrm>
              <a:off x="11172825" y="207073502"/>
              <a:ext cx="2952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565" name="Group 3564">
            <a:extLst>
              <a:ext uri="{FF2B5EF4-FFF2-40B4-BE49-F238E27FC236}">
                <a16:creationId xmlns:a16="http://schemas.microsoft.com/office/drawing/2014/main" id="{1EADC28E-84CB-44FD-8FE8-00968F291288}"/>
              </a:ext>
            </a:extLst>
          </xdr:cNvPr>
          <xdr:cNvGrpSpPr/>
        </xdr:nvGrpSpPr>
        <xdr:grpSpPr>
          <a:xfrm>
            <a:off x="671512" y="209230912"/>
            <a:ext cx="295275" cy="266700"/>
            <a:chOff x="11172825" y="206954437"/>
            <a:chExt cx="295275" cy="266700"/>
          </a:xfrm>
        </xdr:grpSpPr>
        <xdr:sp macro="" textlink="">
          <xdr:nvSpPr>
            <xdr:cNvPr id="3566" name="Isosceles Triangle 3565">
              <a:extLst>
                <a:ext uri="{FF2B5EF4-FFF2-40B4-BE49-F238E27FC236}">
                  <a16:creationId xmlns:a16="http://schemas.microsoft.com/office/drawing/2014/main" id="{A0FCCD63-1C40-C63E-EECA-A10AF947525D}"/>
                </a:ext>
              </a:extLst>
            </xdr:cNvPr>
            <xdr:cNvSpPr/>
          </xdr:nvSpPr>
          <xdr:spPr>
            <a:xfrm rot="10800000">
              <a:off x="11182350" y="207119483"/>
              <a:ext cx="114300" cy="98534"/>
            </a:xfrm>
            <a:prstGeom prst="triangle">
              <a:avLst/>
            </a:prstGeom>
            <a:solidFill>
              <a:schemeClr val="bg1">
                <a:lumMod val="95000"/>
              </a:schemeClr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567" name="Straight Connector 3566">
              <a:extLst>
                <a:ext uri="{FF2B5EF4-FFF2-40B4-BE49-F238E27FC236}">
                  <a16:creationId xmlns:a16="http://schemas.microsoft.com/office/drawing/2014/main" id="{DA154BB3-5EBA-E1F3-88C8-0355D6BD6096}"/>
                </a:ext>
              </a:extLst>
            </xdr:cNvPr>
            <xdr:cNvCxnSpPr/>
          </xdr:nvCxnSpPr>
          <xdr:spPr>
            <a:xfrm flipV="1">
              <a:off x="11239499" y="206954437"/>
              <a:ext cx="0" cy="2667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68" name="Straight Connector 3567">
              <a:extLst>
                <a:ext uri="{FF2B5EF4-FFF2-40B4-BE49-F238E27FC236}">
                  <a16:creationId xmlns:a16="http://schemas.microsoft.com/office/drawing/2014/main" id="{1BAAB901-A7A4-2A80-6470-0CCC2EDDA691}"/>
                </a:ext>
              </a:extLst>
            </xdr:cNvPr>
            <xdr:cNvCxnSpPr/>
          </xdr:nvCxnSpPr>
          <xdr:spPr>
            <a:xfrm>
              <a:off x="11172825" y="207063977"/>
              <a:ext cx="2952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3569" name="Straight Connector 3568">
            <a:extLst>
              <a:ext uri="{FF2B5EF4-FFF2-40B4-BE49-F238E27FC236}">
                <a16:creationId xmlns:a16="http://schemas.microsoft.com/office/drawing/2014/main" id="{DA21CEF2-78C9-495F-A3AC-A2E67DC8479C}"/>
              </a:ext>
            </a:extLst>
          </xdr:cNvPr>
          <xdr:cNvCxnSpPr/>
        </xdr:nvCxnSpPr>
        <xdr:spPr>
          <a:xfrm flipH="1">
            <a:off x="280988" y="207721200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44" name="Straight Connector 3243">
            <a:extLst>
              <a:ext uri="{FF2B5EF4-FFF2-40B4-BE49-F238E27FC236}">
                <a16:creationId xmlns:a16="http://schemas.microsoft.com/office/drawing/2014/main" id="{5AAA334F-0048-464C-BEB5-49EA1AD00ECA}"/>
              </a:ext>
            </a:extLst>
          </xdr:cNvPr>
          <xdr:cNvCxnSpPr/>
        </xdr:nvCxnSpPr>
        <xdr:spPr>
          <a:xfrm flipH="1">
            <a:off x="604838" y="207716439"/>
            <a:ext cx="85725" cy="857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70" name="Straight Connector 3269">
            <a:extLst>
              <a:ext uri="{FF2B5EF4-FFF2-40B4-BE49-F238E27FC236}">
                <a16:creationId xmlns:a16="http://schemas.microsoft.com/office/drawing/2014/main" id="{964D6440-8012-473C-A009-5F720E009AA2}"/>
              </a:ext>
            </a:extLst>
          </xdr:cNvPr>
          <xdr:cNvCxnSpPr/>
        </xdr:nvCxnSpPr>
        <xdr:spPr>
          <a:xfrm>
            <a:off x="8667750" y="207759301"/>
            <a:ext cx="47625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73" name="Straight Connector 3272">
            <a:extLst>
              <a:ext uri="{FF2B5EF4-FFF2-40B4-BE49-F238E27FC236}">
                <a16:creationId xmlns:a16="http://schemas.microsoft.com/office/drawing/2014/main" id="{71EE9011-6494-4345-9361-8E7EF1E59660}"/>
              </a:ext>
            </a:extLst>
          </xdr:cNvPr>
          <xdr:cNvCxnSpPr/>
        </xdr:nvCxnSpPr>
        <xdr:spPr>
          <a:xfrm flipH="1">
            <a:off x="9024939" y="207716438"/>
            <a:ext cx="85725" cy="857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61" name="Straight Connector 3360">
            <a:extLst>
              <a:ext uri="{FF2B5EF4-FFF2-40B4-BE49-F238E27FC236}">
                <a16:creationId xmlns:a16="http://schemas.microsoft.com/office/drawing/2014/main" id="{13EC5B4F-4526-4EB9-9036-3168E804D850}"/>
              </a:ext>
            </a:extLst>
          </xdr:cNvPr>
          <xdr:cNvCxnSpPr/>
        </xdr:nvCxnSpPr>
        <xdr:spPr>
          <a:xfrm>
            <a:off x="7210425" y="207759300"/>
            <a:ext cx="129538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63" name="Straight Connector 3362">
            <a:extLst>
              <a:ext uri="{FF2B5EF4-FFF2-40B4-BE49-F238E27FC236}">
                <a16:creationId xmlns:a16="http://schemas.microsoft.com/office/drawing/2014/main" id="{B8EA6F52-3F61-4E6C-B3C9-130E110B1488}"/>
              </a:ext>
            </a:extLst>
          </xdr:cNvPr>
          <xdr:cNvCxnSpPr/>
        </xdr:nvCxnSpPr>
        <xdr:spPr>
          <a:xfrm>
            <a:off x="4905375" y="207759300"/>
            <a:ext cx="211929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88" name="Straight Connector 3387">
            <a:extLst>
              <a:ext uri="{FF2B5EF4-FFF2-40B4-BE49-F238E27FC236}">
                <a16:creationId xmlns:a16="http://schemas.microsoft.com/office/drawing/2014/main" id="{7D449EC0-29C5-4810-1852-2F6EFEA32B0B}"/>
              </a:ext>
            </a:extLst>
          </xdr:cNvPr>
          <xdr:cNvCxnSpPr/>
        </xdr:nvCxnSpPr>
        <xdr:spPr>
          <a:xfrm>
            <a:off x="2352673" y="207206850"/>
            <a:ext cx="483870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91" name="Straight Connector 3390">
            <a:extLst>
              <a:ext uri="{FF2B5EF4-FFF2-40B4-BE49-F238E27FC236}">
                <a16:creationId xmlns:a16="http://schemas.microsoft.com/office/drawing/2014/main" id="{F02B8E25-9CFF-4269-BCA6-6B4B47E42C62}"/>
              </a:ext>
            </a:extLst>
          </xdr:cNvPr>
          <xdr:cNvCxnSpPr/>
        </xdr:nvCxnSpPr>
        <xdr:spPr>
          <a:xfrm flipH="1">
            <a:off x="2386009" y="207168759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93" name="Straight Connector 3392">
            <a:extLst>
              <a:ext uri="{FF2B5EF4-FFF2-40B4-BE49-F238E27FC236}">
                <a16:creationId xmlns:a16="http://schemas.microsoft.com/office/drawing/2014/main" id="{81318A35-DACB-418A-84A4-FA93BD10A15B}"/>
              </a:ext>
            </a:extLst>
          </xdr:cNvPr>
          <xdr:cNvCxnSpPr/>
        </xdr:nvCxnSpPr>
        <xdr:spPr>
          <a:xfrm flipH="1">
            <a:off x="7081835" y="207168757"/>
            <a:ext cx="80963" cy="809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123825</xdr:colOff>
      <xdr:row>1414</xdr:row>
      <xdr:rowOff>138113</xdr:rowOff>
    </xdr:from>
    <xdr:to>
      <xdr:col>21</xdr:col>
      <xdr:colOff>119063</xdr:colOff>
      <xdr:row>1417</xdr:row>
      <xdr:rowOff>0</xdr:rowOff>
    </xdr:to>
    <xdr:grpSp>
      <xdr:nvGrpSpPr>
        <xdr:cNvPr id="3652" name="Group 3651">
          <a:extLst>
            <a:ext uri="{FF2B5EF4-FFF2-40B4-BE49-F238E27FC236}">
              <a16:creationId xmlns:a16="http://schemas.microsoft.com/office/drawing/2014/main" id="{56A90646-EB11-462D-AEAB-C34D65AB5575}"/>
            </a:ext>
          </a:extLst>
        </xdr:cNvPr>
        <xdr:cNvGrpSpPr/>
      </xdr:nvGrpSpPr>
      <xdr:grpSpPr>
        <a:xfrm>
          <a:off x="3200400" y="212793263"/>
          <a:ext cx="319088" cy="290512"/>
          <a:chOff x="4819650" y="10625138"/>
          <a:chExt cx="319088" cy="290512"/>
        </a:xfrm>
      </xdr:grpSpPr>
      <xdr:sp macro="" textlink="">
        <xdr:nvSpPr>
          <xdr:cNvPr id="3653" name="Oval 3652">
            <a:extLst>
              <a:ext uri="{FF2B5EF4-FFF2-40B4-BE49-F238E27FC236}">
                <a16:creationId xmlns:a16="http://schemas.microsoft.com/office/drawing/2014/main" id="{9C33D2D1-A684-CD20-20C1-737B58BB1384}"/>
              </a:ext>
            </a:extLst>
          </xdr:cNvPr>
          <xdr:cNvSpPr/>
        </xdr:nvSpPr>
        <xdr:spPr>
          <a:xfrm>
            <a:off x="4914900" y="10696575"/>
            <a:ext cx="152400" cy="1524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  <xdr:cxnSp macro="">
        <xdr:nvCxnSpPr>
          <xdr:cNvPr id="3654" name="Straight Connector 3653">
            <a:extLst>
              <a:ext uri="{FF2B5EF4-FFF2-40B4-BE49-F238E27FC236}">
                <a16:creationId xmlns:a16="http://schemas.microsoft.com/office/drawing/2014/main" id="{4DEC225E-3D8E-35EE-BF2A-3EC69A943AFB}"/>
              </a:ext>
            </a:extLst>
          </xdr:cNvPr>
          <xdr:cNvCxnSpPr/>
        </xdr:nvCxnSpPr>
        <xdr:spPr>
          <a:xfrm>
            <a:off x="4819650" y="10772775"/>
            <a:ext cx="319088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55" name="Straight Connector 3654">
            <a:extLst>
              <a:ext uri="{FF2B5EF4-FFF2-40B4-BE49-F238E27FC236}">
                <a16:creationId xmlns:a16="http://schemas.microsoft.com/office/drawing/2014/main" id="{BDDAFEC5-7FE6-2CCB-BB5B-0719528FA3D5}"/>
              </a:ext>
            </a:extLst>
          </xdr:cNvPr>
          <xdr:cNvCxnSpPr/>
        </xdr:nvCxnSpPr>
        <xdr:spPr>
          <a:xfrm>
            <a:off x="4991101" y="10625138"/>
            <a:ext cx="0" cy="290512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0</xdr:colOff>
      <xdr:row>1413</xdr:row>
      <xdr:rowOff>76201</xdr:rowOff>
    </xdr:from>
    <xdr:to>
      <xdr:col>7</xdr:col>
      <xdr:colOff>57150</xdr:colOff>
      <xdr:row>1416</xdr:row>
      <xdr:rowOff>71438</xdr:rowOff>
    </xdr:to>
    <xdr:grpSp>
      <xdr:nvGrpSpPr>
        <xdr:cNvPr id="3656" name="Group 3655">
          <a:extLst>
            <a:ext uri="{FF2B5EF4-FFF2-40B4-BE49-F238E27FC236}">
              <a16:creationId xmlns:a16="http://schemas.microsoft.com/office/drawing/2014/main" id="{85BCBCC1-2B20-430B-A6DE-A545DE2635AB}"/>
            </a:ext>
          </a:extLst>
        </xdr:cNvPr>
        <xdr:cNvGrpSpPr/>
      </xdr:nvGrpSpPr>
      <xdr:grpSpPr>
        <a:xfrm>
          <a:off x="647700" y="212588476"/>
          <a:ext cx="542925" cy="423862"/>
          <a:chOff x="647700" y="9963151"/>
          <a:chExt cx="542925" cy="423862"/>
        </a:xfrm>
      </xdr:grpSpPr>
      <xdr:cxnSp macro="">
        <xdr:nvCxnSpPr>
          <xdr:cNvPr id="3657" name="Straight Connector 3656">
            <a:extLst>
              <a:ext uri="{FF2B5EF4-FFF2-40B4-BE49-F238E27FC236}">
                <a16:creationId xmlns:a16="http://schemas.microsoft.com/office/drawing/2014/main" id="{ED609E18-9659-6D2C-ABDD-467765BB6379}"/>
              </a:ext>
            </a:extLst>
          </xdr:cNvPr>
          <xdr:cNvCxnSpPr/>
        </xdr:nvCxnSpPr>
        <xdr:spPr>
          <a:xfrm>
            <a:off x="647700" y="10315575"/>
            <a:ext cx="542925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58" name="Straight Connector 3657">
            <a:extLst>
              <a:ext uri="{FF2B5EF4-FFF2-40B4-BE49-F238E27FC236}">
                <a16:creationId xmlns:a16="http://schemas.microsoft.com/office/drawing/2014/main" id="{716BCB73-DC06-CD48-1E0A-37A179280186}"/>
              </a:ext>
            </a:extLst>
          </xdr:cNvPr>
          <xdr:cNvCxnSpPr/>
        </xdr:nvCxnSpPr>
        <xdr:spPr>
          <a:xfrm flipV="1">
            <a:off x="647700" y="9963151"/>
            <a:ext cx="504825" cy="3524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59" name="Arc 3658">
            <a:extLst>
              <a:ext uri="{FF2B5EF4-FFF2-40B4-BE49-F238E27FC236}">
                <a16:creationId xmlns:a16="http://schemas.microsoft.com/office/drawing/2014/main" id="{4AA2AC85-E1A0-9EEF-3207-AE916E1AE6D1}"/>
              </a:ext>
            </a:extLst>
          </xdr:cNvPr>
          <xdr:cNvSpPr/>
        </xdr:nvSpPr>
        <xdr:spPr>
          <a:xfrm rot="1626782">
            <a:off x="714375" y="10120313"/>
            <a:ext cx="266700" cy="266700"/>
          </a:xfrm>
          <a:prstGeom prst="arc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tr-TR" sz="1100"/>
          </a:p>
        </xdr:txBody>
      </xdr:sp>
    </xdr:grpSp>
    <xdr:clientData/>
  </xdr:twoCellAnchor>
  <xdr:twoCellAnchor>
    <xdr:from>
      <xdr:col>6</xdr:col>
      <xdr:colOff>76143</xdr:colOff>
      <xdr:row>1418</xdr:row>
      <xdr:rowOff>61901</xdr:rowOff>
    </xdr:from>
    <xdr:to>
      <xdr:col>48</xdr:col>
      <xdr:colOff>90488</xdr:colOff>
      <xdr:row>1483</xdr:row>
      <xdr:rowOff>71442</xdr:rowOff>
    </xdr:to>
    <xdr:grpSp>
      <xdr:nvGrpSpPr>
        <xdr:cNvPr id="3727" name="Group 3726">
          <a:extLst>
            <a:ext uri="{FF2B5EF4-FFF2-40B4-BE49-F238E27FC236}">
              <a16:creationId xmlns:a16="http://schemas.microsoft.com/office/drawing/2014/main" id="{6ED3AE9B-5B34-49C7-31BF-18CC476F95E5}"/>
            </a:ext>
          </a:extLst>
        </xdr:cNvPr>
        <xdr:cNvGrpSpPr/>
      </xdr:nvGrpSpPr>
      <xdr:grpSpPr>
        <a:xfrm>
          <a:off x="1047693" y="213288551"/>
          <a:ext cx="6815195" cy="9296416"/>
          <a:chOff x="1066743" y="209002301"/>
          <a:chExt cx="6948545" cy="9090041"/>
        </a:xfrm>
      </xdr:grpSpPr>
      <xdr:sp macro="" textlink="">
        <xdr:nvSpPr>
          <xdr:cNvPr id="3726" name="Freeform: Shape 3725">
            <a:extLst>
              <a:ext uri="{FF2B5EF4-FFF2-40B4-BE49-F238E27FC236}">
                <a16:creationId xmlns:a16="http://schemas.microsoft.com/office/drawing/2014/main" id="{20754772-866D-085E-D8D1-72B7AA5458B7}"/>
              </a:ext>
            </a:extLst>
          </xdr:cNvPr>
          <xdr:cNvSpPr/>
        </xdr:nvSpPr>
        <xdr:spPr>
          <a:xfrm>
            <a:off x="1993106" y="209885756"/>
            <a:ext cx="5083969" cy="7448550"/>
          </a:xfrm>
          <a:custGeom>
            <a:avLst/>
            <a:gdLst>
              <a:gd name="connsiteX0" fmla="*/ 3190875 w 5131594"/>
              <a:gd name="connsiteY0" fmla="*/ 0 h 7620000"/>
              <a:gd name="connsiteX1" fmla="*/ 5131594 w 5131594"/>
              <a:gd name="connsiteY1" fmla="*/ 0 h 7620000"/>
              <a:gd name="connsiteX2" fmla="*/ 5131594 w 5131594"/>
              <a:gd name="connsiteY2" fmla="*/ 5715000 h 7620000"/>
              <a:gd name="connsiteX3" fmla="*/ 3667125 w 5131594"/>
              <a:gd name="connsiteY3" fmla="*/ 5715000 h 7620000"/>
              <a:gd name="connsiteX4" fmla="*/ 3667125 w 5131594"/>
              <a:gd name="connsiteY4" fmla="*/ 7620000 h 7620000"/>
              <a:gd name="connsiteX5" fmla="*/ 0 w 5131594"/>
              <a:gd name="connsiteY5" fmla="*/ 7620000 h 7620000"/>
              <a:gd name="connsiteX6" fmla="*/ 0 w 5131594"/>
              <a:gd name="connsiteY6" fmla="*/ 476250 h 7620000"/>
              <a:gd name="connsiteX7" fmla="*/ 2440781 w 5131594"/>
              <a:gd name="connsiteY7" fmla="*/ 476250 h 7620000"/>
              <a:gd name="connsiteX8" fmla="*/ 2440781 w 5131594"/>
              <a:gd name="connsiteY8" fmla="*/ 1178718 h 7620000"/>
              <a:gd name="connsiteX9" fmla="*/ 3190875 w 5131594"/>
              <a:gd name="connsiteY9" fmla="*/ 1178718 h 7620000"/>
              <a:gd name="connsiteX10" fmla="*/ 3190875 w 5131594"/>
              <a:gd name="connsiteY10" fmla="*/ 0 h 762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131594" h="7620000">
                <a:moveTo>
                  <a:pt x="3190875" y="0"/>
                </a:moveTo>
                <a:lnTo>
                  <a:pt x="5131594" y="0"/>
                </a:lnTo>
                <a:lnTo>
                  <a:pt x="5131594" y="5715000"/>
                </a:lnTo>
                <a:lnTo>
                  <a:pt x="3667125" y="5715000"/>
                </a:lnTo>
                <a:lnTo>
                  <a:pt x="3667125" y="7620000"/>
                </a:lnTo>
                <a:lnTo>
                  <a:pt x="0" y="7620000"/>
                </a:lnTo>
                <a:lnTo>
                  <a:pt x="0" y="476250"/>
                </a:lnTo>
                <a:lnTo>
                  <a:pt x="2440781" y="476250"/>
                </a:lnTo>
                <a:lnTo>
                  <a:pt x="2440781" y="1178718"/>
                </a:lnTo>
                <a:lnTo>
                  <a:pt x="3190875" y="1178718"/>
                </a:lnTo>
                <a:lnTo>
                  <a:pt x="3190875" y="0"/>
                </a:lnTo>
                <a:close/>
              </a:path>
            </a:pathLst>
          </a:custGeom>
          <a:blipFill dpi="0" rotWithShape="1">
            <a:blip xmlns:r="http://schemas.openxmlformats.org/officeDocument/2006/relationships" r:embed="rId1">
              <a:alphaModFix amt="34000"/>
            </a:blip>
            <a:srcRect/>
            <a:tile tx="0" ty="0" sx="100000" sy="100000" flip="none" algn="tl"/>
          </a:blip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tr-TR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cxnSp macro="">
        <xdr:nvCxnSpPr>
          <xdr:cNvPr id="2740" name="Straight Connector 2739">
            <a:extLst>
              <a:ext uri="{FF2B5EF4-FFF2-40B4-BE49-F238E27FC236}">
                <a16:creationId xmlns:a16="http://schemas.microsoft.com/office/drawing/2014/main" id="{93543F86-F8BC-4933-9C46-19E01EB6707D}"/>
              </a:ext>
            </a:extLst>
          </xdr:cNvPr>
          <xdr:cNvCxnSpPr/>
        </xdr:nvCxnSpPr>
        <xdr:spPr>
          <a:xfrm>
            <a:off x="7924801" y="209802415"/>
            <a:ext cx="0" cy="576103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10" name="Straight Connector 3409">
            <a:extLst>
              <a:ext uri="{FF2B5EF4-FFF2-40B4-BE49-F238E27FC236}">
                <a16:creationId xmlns:a16="http://schemas.microsoft.com/office/drawing/2014/main" id="{1DB08D47-9951-4FB2-B75F-69F703B53720}"/>
              </a:ext>
            </a:extLst>
          </xdr:cNvPr>
          <xdr:cNvCxnSpPr/>
        </xdr:nvCxnSpPr>
        <xdr:spPr>
          <a:xfrm>
            <a:off x="5067298" y="209083274"/>
            <a:ext cx="211772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3149" name="Picture 3148">
            <a:extLst>
              <a:ext uri="{FF2B5EF4-FFF2-40B4-BE49-F238E27FC236}">
                <a16:creationId xmlns:a16="http://schemas.microsoft.com/office/drawing/2014/main" id="{7C34C4E2-A5CA-B18F-AABC-EA8DA26DCE5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628" t="24029" r="63726" b="32086"/>
          <a:stretch>
            <a:fillRect/>
          </a:stretch>
        </xdr:blipFill>
        <xdr:spPr bwMode="auto">
          <a:xfrm>
            <a:off x="1818286" y="209753201"/>
            <a:ext cx="5421704" cy="77374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251" name="Straight Connector 3250">
            <a:extLst>
              <a:ext uri="{FF2B5EF4-FFF2-40B4-BE49-F238E27FC236}">
                <a16:creationId xmlns:a16="http://schemas.microsoft.com/office/drawing/2014/main" id="{D2D1C673-301F-9539-0471-201F3336C2E3}"/>
              </a:ext>
            </a:extLst>
          </xdr:cNvPr>
          <xdr:cNvCxnSpPr/>
        </xdr:nvCxnSpPr>
        <xdr:spPr>
          <a:xfrm>
            <a:off x="1887538" y="209359501"/>
            <a:ext cx="528796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36" name="Straight Connector 3335">
            <a:extLst>
              <a:ext uri="{FF2B5EF4-FFF2-40B4-BE49-F238E27FC236}">
                <a16:creationId xmlns:a16="http://schemas.microsoft.com/office/drawing/2014/main" id="{D5E454F9-A7D6-94A4-5C19-D505CE9213DD}"/>
              </a:ext>
            </a:extLst>
          </xdr:cNvPr>
          <xdr:cNvCxnSpPr/>
        </xdr:nvCxnSpPr>
        <xdr:spPr>
          <a:xfrm flipV="1">
            <a:off x="1981201" y="209007075"/>
            <a:ext cx="0" cy="129540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60" name="Straight Connector 3359">
            <a:extLst>
              <a:ext uri="{FF2B5EF4-FFF2-40B4-BE49-F238E27FC236}">
                <a16:creationId xmlns:a16="http://schemas.microsoft.com/office/drawing/2014/main" id="{B4664CD2-BF59-58DC-06C4-59DDDFA2BA50}"/>
              </a:ext>
            </a:extLst>
          </xdr:cNvPr>
          <xdr:cNvCxnSpPr/>
        </xdr:nvCxnSpPr>
        <xdr:spPr>
          <a:xfrm flipH="1">
            <a:off x="1939925" y="209324574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62" name="Straight Connector 3361">
            <a:extLst>
              <a:ext uri="{FF2B5EF4-FFF2-40B4-BE49-F238E27FC236}">
                <a16:creationId xmlns:a16="http://schemas.microsoft.com/office/drawing/2014/main" id="{39414CD5-1AB7-4FFA-A75B-433A985F16E7}"/>
              </a:ext>
            </a:extLst>
          </xdr:cNvPr>
          <xdr:cNvCxnSpPr/>
        </xdr:nvCxnSpPr>
        <xdr:spPr>
          <a:xfrm flipV="1">
            <a:off x="4411663" y="209026125"/>
            <a:ext cx="0" cy="127634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65" name="Straight Connector 3364">
            <a:extLst>
              <a:ext uri="{FF2B5EF4-FFF2-40B4-BE49-F238E27FC236}">
                <a16:creationId xmlns:a16="http://schemas.microsoft.com/office/drawing/2014/main" id="{977CB6F6-7A68-4C60-B8B0-58C154A5DC2A}"/>
              </a:ext>
            </a:extLst>
          </xdr:cNvPr>
          <xdr:cNvCxnSpPr/>
        </xdr:nvCxnSpPr>
        <xdr:spPr>
          <a:xfrm flipH="1">
            <a:off x="4373562" y="209324570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67" name="Straight Connector 3366">
            <a:extLst>
              <a:ext uri="{FF2B5EF4-FFF2-40B4-BE49-F238E27FC236}">
                <a16:creationId xmlns:a16="http://schemas.microsoft.com/office/drawing/2014/main" id="{5B40461B-3711-458B-8FC9-6D952501EC7A}"/>
              </a:ext>
            </a:extLst>
          </xdr:cNvPr>
          <xdr:cNvCxnSpPr/>
        </xdr:nvCxnSpPr>
        <xdr:spPr>
          <a:xfrm flipV="1">
            <a:off x="3198813" y="209281707"/>
            <a:ext cx="0" cy="10207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69" name="Straight Connector 3368">
            <a:extLst>
              <a:ext uri="{FF2B5EF4-FFF2-40B4-BE49-F238E27FC236}">
                <a16:creationId xmlns:a16="http://schemas.microsoft.com/office/drawing/2014/main" id="{9AD7002A-F454-433F-AC5B-DBDF5B3946B1}"/>
              </a:ext>
            </a:extLst>
          </xdr:cNvPr>
          <xdr:cNvCxnSpPr/>
        </xdr:nvCxnSpPr>
        <xdr:spPr>
          <a:xfrm flipH="1">
            <a:off x="3160712" y="209324568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90" name="Straight Connector 3389">
            <a:extLst>
              <a:ext uri="{FF2B5EF4-FFF2-40B4-BE49-F238E27FC236}">
                <a16:creationId xmlns:a16="http://schemas.microsoft.com/office/drawing/2014/main" id="{C8149ABB-4C37-6BE2-6C9E-1D2E92AB0201}"/>
              </a:ext>
            </a:extLst>
          </xdr:cNvPr>
          <xdr:cNvCxnSpPr/>
        </xdr:nvCxnSpPr>
        <xdr:spPr>
          <a:xfrm>
            <a:off x="1901827" y="209080101"/>
            <a:ext cx="260350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97" name="Straight Connector 3396">
            <a:extLst>
              <a:ext uri="{FF2B5EF4-FFF2-40B4-BE49-F238E27FC236}">
                <a16:creationId xmlns:a16="http://schemas.microsoft.com/office/drawing/2014/main" id="{673D3E93-0F3E-4ECF-863D-0FB460979D59}"/>
              </a:ext>
            </a:extLst>
          </xdr:cNvPr>
          <xdr:cNvCxnSpPr/>
        </xdr:nvCxnSpPr>
        <xdr:spPr>
          <a:xfrm flipH="1">
            <a:off x="1939924" y="209049936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98" name="Straight Connector 3397">
            <a:extLst>
              <a:ext uri="{FF2B5EF4-FFF2-40B4-BE49-F238E27FC236}">
                <a16:creationId xmlns:a16="http://schemas.microsoft.com/office/drawing/2014/main" id="{35409BF6-9D52-4734-AD4D-A995BCC52DF2}"/>
              </a:ext>
            </a:extLst>
          </xdr:cNvPr>
          <xdr:cNvCxnSpPr/>
        </xdr:nvCxnSpPr>
        <xdr:spPr>
          <a:xfrm flipH="1">
            <a:off x="4373561" y="209049932"/>
            <a:ext cx="76200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00" name="Straight Connector 3399">
            <a:extLst>
              <a:ext uri="{FF2B5EF4-FFF2-40B4-BE49-F238E27FC236}">
                <a16:creationId xmlns:a16="http://schemas.microsoft.com/office/drawing/2014/main" id="{8E50C2FD-BA0F-49CC-A632-D4D8BC3FAAD3}"/>
              </a:ext>
            </a:extLst>
          </xdr:cNvPr>
          <xdr:cNvCxnSpPr/>
        </xdr:nvCxnSpPr>
        <xdr:spPr>
          <a:xfrm flipV="1">
            <a:off x="5146676" y="209002303"/>
            <a:ext cx="0" cy="81916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06" name="Straight Connector 3405">
            <a:extLst>
              <a:ext uri="{FF2B5EF4-FFF2-40B4-BE49-F238E27FC236}">
                <a16:creationId xmlns:a16="http://schemas.microsoft.com/office/drawing/2014/main" id="{BC93A937-8CE4-4A27-A454-85228D593588}"/>
              </a:ext>
            </a:extLst>
          </xdr:cNvPr>
          <xdr:cNvCxnSpPr/>
        </xdr:nvCxnSpPr>
        <xdr:spPr>
          <a:xfrm flipH="1">
            <a:off x="5105400" y="209045164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13" name="Straight Connector 3412">
            <a:extLst>
              <a:ext uri="{FF2B5EF4-FFF2-40B4-BE49-F238E27FC236}">
                <a16:creationId xmlns:a16="http://schemas.microsoft.com/office/drawing/2014/main" id="{B415F5A4-918E-46D6-ADEC-AEEFE6C75D38}"/>
              </a:ext>
            </a:extLst>
          </xdr:cNvPr>
          <xdr:cNvCxnSpPr/>
        </xdr:nvCxnSpPr>
        <xdr:spPr>
          <a:xfrm flipV="1">
            <a:off x="7086601" y="209002301"/>
            <a:ext cx="0" cy="81916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15" name="Straight Connector 3414">
            <a:extLst>
              <a:ext uri="{FF2B5EF4-FFF2-40B4-BE49-F238E27FC236}">
                <a16:creationId xmlns:a16="http://schemas.microsoft.com/office/drawing/2014/main" id="{49E030BD-6815-4CC7-801B-27893469AD59}"/>
              </a:ext>
            </a:extLst>
          </xdr:cNvPr>
          <xdr:cNvCxnSpPr/>
        </xdr:nvCxnSpPr>
        <xdr:spPr>
          <a:xfrm flipH="1">
            <a:off x="7048500" y="209045162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16" name="Straight Connector 3415">
            <a:extLst>
              <a:ext uri="{FF2B5EF4-FFF2-40B4-BE49-F238E27FC236}">
                <a16:creationId xmlns:a16="http://schemas.microsoft.com/office/drawing/2014/main" id="{75B1FAB1-EC00-441F-AEAD-C353C1014E61}"/>
              </a:ext>
            </a:extLst>
          </xdr:cNvPr>
          <xdr:cNvCxnSpPr/>
        </xdr:nvCxnSpPr>
        <xdr:spPr>
          <a:xfrm flipV="1">
            <a:off x="6118225" y="209281696"/>
            <a:ext cx="0" cy="56357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18" name="Straight Connector 3417">
            <a:extLst>
              <a:ext uri="{FF2B5EF4-FFF2-40B4-BE49-F238E27FC236}">
                <a16:creationId xmlns:a16="http://schemas.microsoft.com/office/drawing/2014/main" id="{F0879EDC-B430-4267-8D14-BABA9E9960CC}"/>
              </a:ext>
            </a:extLst>
          </xdr:cNvPr>
          <xdr:cNvCxnSpPr/>
        </xdr:nvCxnSpPr>
        <xdr:spPr>
          <a:xfrm flipH="1">
            <a:off x="6076949" y="209324557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26" name="Straight Connector 3425">
            <a:extLst>
              <a:ext uri="{FF2B5EF4-FFF2-40B4-BE49-F238E27FC236}">
                <a16:creationId xmlns:a16="http://schemas.microsoft.com/office/drawing/2014/main" id="{D3E82FDC-24B3-41B5-A046-425AA015C5A0}"/>
              </a:ext>
            </a:extLst>
          </xdr:cNvPr>
          <xdr:cNvCxnSpPr/>
        </xdr:nvCxnSpPr>
        <xdr:spPr>
          <a:xfrm flipH="1">
            <a:off x="5105400" y="209324575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27" name="Straight Connector 3426">
            <a:extLst>
              <a:ext uri="{FF2B5EF4-FFF2-40B4-BE49-F238E27FC236}">
                <a16:creationId xmlns:a16="http://schemas.microsoft.com/office/drawing/2014/main" id="{5DA7248C-29C9-48E9-8DE7-E8590618FE95}"/>
              </a:ext>
            </a:extLst>
          </xdr:cNvPr>
          <xdr:cNvCxnSpPr/>
        </xdr:nvCxnSpPr>
        <xdr:spPr>
          <a:xfrm flipH="1">
            <a:off x="7048500" y="209324573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40" name="Straight Connector 3439">
            <a:extLst>
              <a:ext uri="{FF2B5EF4-FFF2-40B4-BE49-F238E27FC236}">
                <a16:creationId xmlns:a16="http://schemas.microsoft.com/office/drawing/2014/main" id="{370583DE-ED2F-1A9D-9F24-7221AD776B36}"/>
              </a:ext>
            </a:extLst>
          </xdr:cNvPr>
          <xdr:cNvCxnSpPr/>
        </xdr:nvCxnSpPr>
        <xdr:spPr>
          <a:xfrm>
            <a:off x="1397000" y="209873855"/>
            <a:ext cx="3703633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48" name="Straight Connector 3447">
            <a:extLst>
              <a:ext uri="{FF2B5EF4-FFF2-40B4-BE49-F238E27FC236}">
                <a16:creationId xmlns:a16="http://schemas.microsoft.com/office/drawing/2014/main" id="{A05F9DEE-3E66-B601-4369-61980D8FDEC4}"/>
              </a:ext>
            </a:extLst>
          </xdr:cNvPr>
          <xdr:cNvCxnSpPr/>
        </xdr:nvCxnSpPr>
        <xdr:spPr>
          <a:xfrm>
            <a:off x="1485900" y="209802413"/>
            <a:ext cx="0" cy="76247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60" name="Straight Connector 3459">
            <a:extLst>
              <a:ext uri="{FF2B5EF4-FFF2-40B4-BE49-F238E27FC236}">
                <a16:creationId xmlns:a16="http://schemas.microsoft.com/office/drawing/2014/main" id="{467F9976-FE42-4146-82B3-BF78E1F3CAA1}"/>
              </a:ext>
            </a:extLst>
          </xdr:cNvPr>
          <xdr:cNvCxnSpPr/>
        </xdr:nvCxnSpPr>
        <xdr:spPr>
          <a:xfrm flipH="1">
            <a:off x="1444625" y="209835751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63" name="Straight Connector 3462">
            <a:extLst>
              <a:ext uri="{FF2B5EF4-FFF2-40B4-BE49-F238E27FC236}">
                <a16:creationId xmlns:a16="http://schemas.microsoft.com/office/drawing/2014/main" id="{784CCE55-F9A5-3828-614B-A44A287365F4}"/>
              </a:ext>
            </a:extLst>
          </xdr:cNvPr>
          <xdr:cNvCxnSpPr/>
        </xdr:nvCxnSpPr>
        <xdr:spPr>
          <a:xfrm>
            <a:off x="1066800" y="210337400"/>
            <a:ext cx="88741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65" name="Straight Connector 3464">
            <a:extLst>
              <a:ext uri="{FF2B5EF4-FFF2-40B4-BE49-F238E27FC236}">
                <a16:creationId xmlns:a16="http://schemas.microsoft.com/office/drawing/2014/main" id="{65578185-87D6-4EE0-8C5D-2C71367CD6DA}"/>
              </a:ext>
            </a:extLst>
          </xdr:cNvPr>
          <xdr:cNvCxnSpPr/>
        </xdr:nvCxnSpPr>
        <xdr:spPr>
          <a:xfrm>
            <a:off x="1152524" y="210269138"/>
            <a:ext cx="0" cy="71532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66" name="Straight Connector 3465">
            <a:extLst>
              <a:ext uri="{FF2B5EF4-FFF2-40B4-BE49-F238E27FC236}">
                <a16:creationId xmlns:a16="http://schemas.microsoft.com/office/drawing/2014/main" id="{7CF20E9C-E347-4C0A-80EC-78DAAA9A0074}"/>
              </a:ext>
            </a:extLst>
          </xdr:cNvPr>
          <xdr:cNvCxnSpPr/>
        </xdr:nvCxnSpPr>
        <xdr:spPr>
          <a:xfrm flipH="1">
            <a:off x="1114424" y="210302476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67" name="Straight Connector 3466">
            <a:extLst>
              <a:ext uri="{FF2B5EF4-FFF2-40B4-BE49-F238E27FC236}">
                <a16:creationId xmlns:a16="http://schemas.microsoft.com/office/drawing/2014/main" id="{456BD9DF-7F10-4E44-82D7-02580D06AF6D}"/>
              </a:ext>
            </a:extLst>
          </xdr:cNvPr>
          <xdr:cNvCxnSpPr/>
        </xdr:nvCxnSpPr>
        <xdr:spPr>
          <a:xfrm flipH="1">
            <a:off x="1444627" y="210302475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69" name="Straight Connector 3468">
            <a:extLst>
              <a:ext uri="{FF2B5EF4-FFF2-40B4-BE49-F238E27FC236}">
                <a16:creationId xmlns:a16="http://schemas.microsoft.com/office/drawing/2014/main" id="{E05E3A18-9A6C-453F-95C7-B64B3DD2F85E}"/>
              </a:ext>
            </a:extLst>
          </xdr:cNvPr>
          <xdr:cNvCxnSpPr/>
        </xdr:nvCxnSpPr>
        <xdr:spPr>
          <a:xfrm>
            <a:off x="1396994" y="211507388"/>
            <a:ext cx="53816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71" name="Straight Connector 3470">
            <a:extLst>
              <a:ext uri="{FF2B5EF4-FFF2-40B4-BE49-F238E27FC236}">
                <a16:creationId xmlns:a16="http://schemas.microsoft.com/office/drawing/2014/main" id="{03915067-5933-488F-93F1-E8AA1D11A5E6}"/>
              </a:ext>
            </a:extLst>
          </xdr:cNvPr>
          <xdr:cNvCxnSpPr/>
        </xdr:nvCxnSpPr>
        <xdr:spPr>
          <a:xfrm flipH="1">
            <a:off x="1444618" y="211469289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78" name="Straight Connector 3477">
            <a:extLst>
              <a:ext uri="{FF2B5EF4-FFF2-40B4-BE49-F238E27FC236}">
                <a16:creationId xmlns:a16="http://schemas.microsoft.com/office/drawing/2014/main" id="{584CC3A8-2A6D-4392-9183-8A3DBAB48476}"/>
              </a:ext>
            </a:extLst>
          </xdr:cNvPr>
          <xdr:cNvCxnSpPr/>
        </xdr:nvCxnSpPr>
        <xdr:spPr>
          <a:xfrm>
            <a:off x="2028827" y="211507388"/>
            <a:ext cx="108108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93" name="Straight Connector 3492">
            <a:extLst>
              <a:ext uri="{FF2B5EF4-FFF2-40B4-BE49-F238E27FC236}">
                <a16:creationId xmlns:a16="http://schemas.microsoft.com/office/drawing/2014/main" id="{4B55217E-C548-47B3-A758-89790C72C69E}"/>
              </a:ext>
            </a:extLst>
          </xdr:cNvPr>
          <xdr:cNvCxnSpPr/>
        </xdr:nvCxnSpPr>
        <xdr:spPr>
          <a:xfrm>
            <a:off x="1396981" y="212205887"/>
            <a:ext cx="53816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96" name="Straight Connector 3495">
            <a:extLst>
              <a:ext uri="{FF2B5EF4-FFF2-40B4-BE49-F238E27FC236}">
                <a16:creationId xmlns:a16="http://schemas.microsoft.com/office/drawing/2014/main" id="{5F506F00-01EA-4670-95E0-D6428589A40B}"/>
              </a:ext>
            </a:extLst>
          </xdr:cNvPr>
          <xdr:cNvCxnSpPr/>
        </xdr:nvCxnSpPr>
        <xdr:spPr>
          <a:xfrm flipH="1">
            <a:off x="1444605" y="212167788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98" name="Straight Connector 3497">
            <a:extLst>
              <a:ext uri="{FF2B5EF4-FFF2-40B4-BE49-F238E27FC236}">
                <a16:creationId xmlns:a16="http://schemas.microsoft.com/office/drawing/2014/main" id="{B2D3B2F1-6C82-4F2D-8B29-202E0BDB06E7}"/>
              </a:ext>
            </a:extLst>
          </xdr:cNvPr>
          <xdr:cNvCxnSpPr/>
        </xdr:nvCxnSpPr>
        <xdr:spPr>
          <a:xfrm>
            <a:off x="2028814" y="212205887"/>
            <a:ext cx="108108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01" name="Straight Connector 3500">
            <a:extLst>
              <a:ext uri="{FF2B5EF4-FFF2-40B4-BE49-F238E27FC236}">
                <a16:creationId xmlns:a16="http://schemas.microsoft.com/office/drawing/2014/main" id="{A9A5707F-094E-4D85-B09C-84F30BCBE414}"/>
              </a:ext>
            </a:extLst>
          </xdr:cNvPr>
          <xdr:cNvCxnSpPr/>
        </xdr:nvCxnSpPr>
        <xdr:spPr>
          <a:xfrm>
            <a:off x="1396967" y="213264748"/>
            <a:ext cx="53816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07" name="Straight Connector 3506">
            <a:extLst>
              <a:ext uri="{FF2B5EF4-FFF2-40B4-BE49-F238E27FC236}">
                <a16:creationId xmlns:a16="http://schemas.microsoft.com/office/drawing/2014/main" id="{B03BF795-1D9E-4DA9-B86F-07EFFA0ECB25}"/>
              </a:ext>
            </a:extLst>
          </xdr:cNvPr>
          <xdr:cNvCxnSpPr/>
        </xdr:nvCxnSpPr>
        <xdr:spPr>
          <a:xfrm flipH="1">
            <a:off x="1444591" y="213226649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09" name="Straight Connector 3508">
            <a:extLst>
              <a:ext uri="{FF2B5EF4-FFF2-40B4-BE49-F238E27FC236}">
                <a16:creationId xmlns:a16="http://schemas.microsoft.com/office/drawing/2014/main" id="{62267E50-5AE0-407F-BFF0-D793277FFBFE}"/>
              </a:ext>
            </a:extLst>
          </xdr:cNvPr>
          <xdr:cNvCxnSpPr/>
        </xdr:nvCxnSpPr>
        <xdr:spPr>
          <a:xfrm>
            <a:off x="2028800" y="213264748"/>
            <a:ext cx="2038375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55" name="Straight Connector 3554">
            <a:extLst>
              <a:ext uri="{FF2B5EF4-FFF2-40B4-BE49-F238E27FC236}">
                <a16:creationId xmlns:a16="http://schemas.microsoft.com/office/drawing/2014/main" id="{4C733C68-DA74-4C26-A6B5-D22B78AA2EA8}"/>
              </a:ext>
            </a:extLst>
          </xdr:cNvPr>
          <xdr:cNvCxnSpPr/>
        </xdr:nvCxnSpPr>
        <xdr:spPr>
          <a:xfrm>
            <a:off x="1396964" y="213728297"/>
            <a:ext cx="53816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60" name="Straight Connector 3559">
            <a:extLst>
              <a:ext uri="{FF2B5EF4-FFF2-40B4-BE49-F238E27FC236}">
                <a16:creationId xmlns:a16="http://schemas.microsoft.com/office/drawing/2014/main" id="{2068C210-0F4B-4FEC-8544-67EDBF5B7A86}"/>
              </a:ext>
            </a:extLst>
          </xdr:cNvPr>
          <xdr:cNvCxnSpPr/>
        </xdr:nvCxnSpPr>
        <xdr:spPr>
          <a:xfrm flipH="1">
            <a:off x="1444588" y="213693373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62" name="Straight Connector 3561">
            <a:extLst>
              <a:ext uri="{FF2B5EF4-FFF2-40B4-BE49-F238E27FC236}">
                <a16:creationId xmlns:a16="http://schemas.microsoft.com/office/drawing/2014/main" id="{82929E08-3E9A-4EC7-A582-07DA80EAF6CB}"/>
              </a:ext>
            </a:extLst>
          </xdr:cNvPr>
          <xdr:cNvCxnSpPr/>
        </xdr:nvCxnSpPr>
        <xdr:spPr>
          <a:xfrm>
            <a:off x="2028797" y="213728297"/>
            <a:ext cx="168436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75" name="Straight Connector 3574">
            <a:extLst>
              <a:ext uri="{FF2B5EF4-FFF2-40B4-BE49-F238E27FC236}">
                <a16:creationId xmlns:a16="http://schemas.microsoft.com/office/drawing/2014/main" id="{6494F7A0-D853-435D-B69C-6E1129904DBB}"/>
              </a:ext>
            </a:extLst>
          </xdr:cNvPr>
          <xdr:cNvCxnSpPr/>
        </xdr:nvCxnSpPr>
        <xdr:spPr>
          <a:xfrm>
            <a:off x="1396955" y="215601547"/>
            <a:ext cx="538169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76" name="Straight Connector 3575">
            <a:extLst>
              <a:ext uri="{FF2B5EF4-FFF2-40B4-BE49-F238E27FC236}">
                <a16:creationId xmlns:a16="http://schemas.microsoft.com/office/drawing/2014/main" id="{13168DC5-AC9A-4B11-A25C-AA8D523377C5}"/>
              </a:ext>
            </a:extLst>
          </xdr:cNvPr>
          <xdr:cNvCxnSpPr/>
        </xdr:nvCxnSpPr>
        <xdr:spPr>
          <a:xfrm flipH="1">
            <a:off x="1444579" y="215563448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77" name="Straight Connector 3576">
            <a:extLst>
              <a:ext uri="{FF2B5EF4-FFF2-40B4-BE49-F238E27FC236}">
                <a16:creationId xmlns:a16="http://schemas.microsoft.com/office/drawing/2014/main" id="{5E663F80-4139-43D2-A721-4F84E802CF0F}"/>
              </a:ext>
            </a:extLst>
          </xdr:cNvPr>
          <xdr:cNvCxnSpPr/>
        </xdr:nvCxnSpPr>
        <xdr:spPr>
          <a:xfrm>
            <a:off x="2028788" y="215601547"/>
            <a:ext cx="168436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80" name="Straight Connector 3579">
            <a:extLst>
              <a:ext uri="{FF2B5EF4-FFF2-40B4-BE49-F238E27FC236}">
                <a16:creationId xmlns:a16="http://schemas.microsoft.com/office/drawing/2014/main" id="{53248686-9830-47D0-9A3F-2BE8CB46134D}"/>
              </a:ext>
            </a:extLst>
          </xdr:cNvPr>
          <xdr:cNvCxnSpPr/>
        </xdr:nvCxnSpPr>
        <xdr:spPr>
          <a:xfrm>
            <a:off x="1066743" y="217346209"/>
            <a:ext cx="87794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81" name="Straight Connector 3580">
            <a:extLst>
              <a:ext uri="{FF2B5EF4-FFF2-40B4-BE49-F238E27FC236}">
                <a16:creationId xmlns:a16="http://schemas.microsoft.com/office/drawing/2014/main" id="{6A6603B8-30C8-478C-A477-1310D701B644}"/>
              </a:ext>
            </a:extLst>
          </xdr:cNvPr>
          <xdr:cNvCxnSpPr/>
        </xdr:nvCxnSpPr>
        <xdr:spPr>
          <a:xfrm flipH="1">
            <a:off x="1114367" y="217311285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83" name="Straight Connector 3582">
            <a:extLst>
              <a:ext uri="{FF2B5EF4-FFF2-40B4-BE49-F238E27FC236}">
                <a16:creationId xmlns:a16="http://schemas.microsoft.com/office/drawing/2014/main" id="{3ED2C2E6-BBD8-40BB-A300-DE6622B5865F}"/>
              </a:ext>
            </a:extLst>
          </xdr:cNvPr>
          <xdr:cNvCxnSpPr/>
        </xdr:nvCxnSpPr>
        <xdr:spPr>
          <a:xfrm flipH="1">
            <a:off x="1444567" y="217311286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1" name="Straight Connector 2670">
            <a:extLst>
              <a:ext uri="{FF2B5EF4-FFF2-40B4-BE49-F238E27FC236}">
                <a16:creationId xmlns:a16="http://schemas.microsoft.com/office/drawing/2014/main" id="{0D908F41-3DAB-3F10-AF8E-377DAA9529AE}"/>
              </a:ext>
            </a:extLst>
          </xdr:cNvPr>
          <xdr:cNvCxnSpPr/>
        </xdr:nvCxnSpPr>
        <xdr:spPr>
          <a:xfrm>
            <a:off x="7146925" y="209873848"/>
            <a:ext cx="839788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1" name="Straight Connector 2700">
            <a:extLst>
              <a:ext uri="{FF2B5EF4-FFF2-40B4-BE49-F238E27FC236}">
                <a16:creationId xmlns:a16="http://schemas.microsoft.com/office/drawing/2014/main" id="{404245EB-B32F-73AF-5EC3-C1C22F50EA76}"/>
              </a:ext>
            </a:extLst>
          </xdr:cNvPr>
          <xdr:cNvCxnSpPr/>
        </xdr:nvCxnSpPr>
        <xdr:spPr>
          <a:xfrm>
            <a:off x="7594601" y="209807175"/>
            <a:ext cx="0" cy="76247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1" name="Straight Connector 2720">
            <a:extLst>
              <a:ext uri="{FF2B5EF4-FFF2-40B4-BE49-F238E27FC236}">
                <a16:creationId xmlns:a16="http://schemas.microsoft.com/office/drawing/2014/main" id="{95803062-70B1-48C7-91B5-209ADC834898}"/>
              </a:ext>
            </a:extLst>
          </xdr:cNvPr>
          <xdr:cNvCxnSpPr/>
        </xdr:nvCxnSpPr>
        <xdr:spPr>
          <a:xfrm flipH="1">
            <a:off x="7553322" y="209835748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9" name="Straight Connector 2738">
            <a:extLst>
              <a:ext uri="{FF2B5EF4-FFF2-40B4-BE49-F238E27FC236}">
                <a16:creationId xmlns:a16="http://schemas.microsoft.com/office/drawing/2014/main" id="{C62E116F-C9B3-4262-B1F7-43F349188306}"/>
              </a:ext>
            </a:extLst>
          </xdr:cNvPr>
          <xdr:cNvCxnSpPr/>
        </xdr:nvCxnSpPr>
        <xdr:spPr>
          <a:xfrm flipH="1">
            <a:off x="7883525" y="209835751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86" name="Straight Connector 3585">
            <a:extLst>
              <a:ext uri="{FF2B5EF4-FFF2-40B4-BE49-F238E27FC236}">
                <a16:creationId xmlns:a16="http://schemas.microsoft.com/office/drawing/2014/main" id="{24103C72-0B8A-4075-90B7-AF36BE384FB7}"/>
              </a:ext>
            </a:extLst>
          </xdr:cNvPr>
          <xdr:cNvCxnSpPr/>
        </xdr:nvCxnSpPr>
        <xdr:spPr>
          <a:xfrm>
            <a:off x="7146925" y="210808886"/>
            <a:ext cx="50959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87" name="Straight Connector 3586">
            <a:extLst>
              <a:ext uri="{FF2B5EF4-FFF2-40B4-BE49-F238E27FC236}">
                <a16:creationId xmlns:a16="http://schemas.microsoft.com/office/drawing/2014/main" id="{4933C692-B093-4F04-A8EE-642A9C91D25B}"/>
              </a:ext>
            </a:extLst>
          </xdr:cNvPr>
          <xdr:cNvCxnSpPr/>
        </xdr:nvCxnSpPr>
        <xdr:spPr>
          <a:xfrm flipH="1">
            <a:off x="7553331" y="210770789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89" name="Straight Connector 3588">
            <a:extLst>
              <a:ext uri="{FF2B5EF4-FFF2-40B4-BE49-F238E27FC236}">
                <a16:creationId xmlns:a16="http://schemas.microsoft.com/office/drawing/2014/main" id="{51E88A31-B57E-4C9F-BB24-7E30A177F382}"/>
              </a:ext>
            </a:extLst>
          </xdr:cNvPr>
          <xdr:cNvCxnSpPr/>
        </xdr:nvCxnSpPr>
        <xdr:spPr>
          <a:xfrm>
            <a:off x="6213475" y="210808887"/>
            <a:ext cx="82073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91" name="Straight Connector 3590">
            <a:extLst>
              <a:ext uri="{FF2B5EF4-FFF2-40B4-BE49-F238E27FC236}">
                <a16:creationId xmlns:a16="http://schemas.microsoft.com/office/drawing/2014/main" id="{2A83E97F-BE78-4366-80EF-0F70FE15FF22}"/>
              </a:ext>
            </a:extLst>
          </xdr:cNvPr>
          <xdr:cNvCxnSpPr/>
        </xdr:nvCxnSpPr>
        <xdr:spPr>
          <a:xfrm>
            <a:off x="7146930" y="211974112"/>
            <a:ext cx="50959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92" name="Straight Connector 3591">
            <a:extLst>
              <a:ext uri="{FF2B5EF4-FFF2-40B4-BE49-F238E27FC236}">
                <a16:creationId xmlns:a16="http://schemas.microsoft.com/office/drawing/2014/main" id="{185EC071-5BFE-48A4-A54B-5816CD688A24}"/>
              </a:ext>
            </a:extLst>
          </xdr:cNvPr>
          <xdr:cNvCxnSpPr/>
        </xdr:nvCxnSpPr>
        <xdr:spPr>
          <a:xfrm flipH="1">
            <a:off x="7553336" y="211936015"/>
            <a:ext cx="79375" cy="762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93" name="Straight Connector 3592">
            <a:extLst>
              <a:ext uri="{FF2B5EF4-FFF2-40B4-BE49-F238E27FC236}">
                <a16:creationId xmlns:a16="http://schemas.microsoft.com/office/drawing/2014/main" id="{D1E6789A-345C-4E52-B84D-8FB5457923C0}"/>
              </a:ext>
            </a:extLst>
          </xdr:cNvPr>
          <xdr:cNvCxnSpPr/>
        </xdr:nvCxnSpPr>
        <xdr:spPr>
          <a:xfrm>
            <a:off x="6213480" y="211974113"/>
            <a:ext cx="82073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94" name="Straight Connector 3593">
            <a:extLst>
              <a:ext uri="{FF2B5EF4-FFF2-40B4-BE49-F238E27FC236}">
                <a16:creationId xmlns:a16="http://schemas.microsoft.com/office/drawing/2014/main" id="{75394B97-D3D7-42E0-ABBC-1F6A979BD838}"/>
              </a:ext>
            </a:extLst>
          </xdr:cNvPr>
          <xdr:cNvCxnSpPr/>
        </xdr:nvCxnSpPr>
        <xdr:spPr>
          <a:xfrm>
            <a:off x="7146932" y="213264749"/>
            <a:ext cx="50959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95" name="Straight Connector 3594">
            <a:extLst>
              <a:ext uri="{FF2B5EF4-FFF2-40B4-BE49-F238E27FC236}">
                <a16:creationId xmlns:a16="http://schemas.microsoft.com/office/drawing/2014/main" id="{CA6E2876-21BF-44B2-B028-271054A20E3A}"/>
              </a:ext>
            </a:extLst>
          </xdr:cNvPr>
          <xdr:cNvCxnSpPr/>
        </xdr:nvCxnSpPr>
        <xdr:spPr>
          <a:xfrm flipH="1">
            <a:off x="7553338" y="213226652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96" name="Straight Connector 3595">
            <a:extLst>
              <a:ext uri="{FF2B5EF4-FFF2-40B4-BE49-F238E27FC236}">
                <a16:creationId xmlns:a16="http://schemas.microsoft.com/office/drawing/2014/main" id="{077714B1-AA7D-46CA-A1F4-B77A0055E3EB}"/>
              </a:ext>
            </a:extLst>
          </xdr:cNvPr>
          <xdr:cNvCxnSpPr/>
        </xdr:nvCxnSpPr>
        <xdr:spPr>
          <a:xfrm>
            <a:off x="6213482" y="213264750"/>
            <a:ext cx="820736" cy="0"/>
          </a:xfrm>
          <a:prstGeom prst="line">
            <a:avLst/>
          </a:prstGeom>
          <a:ln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03" name="Straight Connector 3602">
            <a:extLst>
              <a:ext uri="{FF2B5EF4-FFF2-40B4-BE49-F238E27FC236}">
                <a16:creationId xmlns:a16="http://schemas.microsoft.com/office/drawing/2014/main" id="{49CB0E4C-2592-49B0-94C2-89266ABC3A96}"/>
              </a:ext>
            </a:extLst>
          </xdr:cNvPr>
          <xdr:cNvCxnSpPr/>
        </xdr:nvCxnSpPr>
        <xdr:spPr>
          <a:xfrm>
            <a:off x="7146938" y="215480900"/>
            <a:ext cx="86835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04" name="Straight Connector 3603">
            <a:extLst>
              <a:ext uri="{FF2B5EF4-FFF2-40B4-BE49-F238E27FC236}">
                <a16:creationId xmlns:a16="http://schemas.microsoft.com/office/drawing/2014/main" id="{D7F3A903-78D3-4BC4-A1B5-843F3E699A30}"/>
              </a:ext>
            </a:extLst>
          </xdr:cNvPr>
          <xdr:cNvCxnSpPr/>
        </xdr:nvCxnSpPr>
        <xdr:spPr>
          <a:xfrm flipH="1">
            <a:off x="7553344" y="215442803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07" name="Straight Connector 3606">
            <a:extLst>
              <a:ext uri="{FF2B5EF4-FFF2-40B4-BE49-F238E27FC236}">
                <a16:creationId xmlns:a16="http://schemas.microsoft.com/office/drawing/2014/main" id="{A959C063-4EEF-4C49-978D-B53928D31D1D}"/>
              </a:ext>
            </a:extLst>
          </xdr:cNvPr>
          <xdr:cNvCxnSpPr/>
        </xdr:nvCxnSpPr>
        <xdr:spPr>
          <a:xfrm flipH="1">
            <a:off x="7883544" y="215442802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08" name="Straight Connector 3607">
            <a:extLst>
              <a:ext uri="{FF2B5EF4-FFF2-40B4-BE49-F238E27FC236}">
                <a16:creationId xmlns:a16="http://schemas.microsoft.com/office/drawing/2014/main" id="{26506D5A-5C28-4CCC-8E41-A623C10BD32C}"/>
              </a:ext>
            </a:extLst>
          </xdr:cNvPr>
          <xdr:cNvCxnSpPr/>
        </xdr:nvCxnSpPr>
        <xdr:spPr>
          <a:xfrm>
            <a:off x="5675313" y="217346213"/>
            <a:ext cx="200979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09" name="Straight Connector 3608">
            <a:extLst>
              <a:ext uri="{FF2B5EF4-FFF2-40B4-BE49-F238E27FC236}">
                <a16:creationId xmlns:a16="http://schemas.microsoft.com/office/drawing/2014/main" id="{5F09D53E-792C-4A85-8951-4380EAB2E7B2}"/>
              </a:ext>
            </a:extLst>
          </xdr:cNvPr>
          <xdr:cNvCxnSpPr/>
        </xdr:nvCxnSpPr>
        <xdr:spPr>
          <a:xfrm flipH="1">
            <a:off x="7553360" y="217311290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12" name="Straight Connector 3611">
            <a:extLst>
              <a:ext uri="{FF2B5EF4-FFF2-40B4-BE49-F238E27FC236}">
                <a16:creationId xmlns:a16="http://schemas.microsoft.com/office/drawing/2014/main" id="{6F1F9C00-9960-CF75-6EFE-E5F3B69759FA}"/>
              </a:ext>
            </a:extLst>
          </xdr:cNvPr>
          <xdr:cNvCxnSpPr/>
        </xdr:nvCxnSpPr>
        <xdr:spPr>
          <a:xfrm>
            <a:off x="1897066" y="217741500"/>
            <a:ext cx="5273672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14" name="Straight Connector 3613">
            <a:extLst>
              <a:ext uri="{FF2B5EF4-FFF2-40B4-BE49-F238E27FC236}">
                <a16:creationId xmlns:a16="http://schemas.microsoft.com/office/drawing/2014/main" id="{5F1DC544-A7BE-8EC9-FC74-FC4DE1768CC9}"/>
              </a:ext>
            </a:extLst>
          </xdr:cNvPr>
          <xdr:cNvCxnSpPr/>
        </xdr:nvCxnSpPr>
        <xdr:spPr>
          <a:xfrm>
            <a:off x="1901831" y="218020900"/>
            <a:ext cx="3816344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16" name="Straight Connector 3615">
            <a:extLst>
              <a:ext uri="{FF2B5EF4-FFF2-40B4-BE49-F238E27FC236}">
                <a16:creationId xmlns:a16="http://schemas.microsoft.com/office/drawing/2014/main" id="{78EF2E15-24E2-B12D-22E9-263989FFC006}"/>
              </a:ext>
            </a:extLst>
          </xdr:cNvPr>
          <xdr:cNvCxnSpPr/>
        </xdr:nvCxnSpPr>
        <xdr:spPr>
          <a:xfrm>
            <a:off x="1981201" y="217379550"/>
            <a:ext cx="0" cy="7127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18" name="Straight Connector 3617">
            <a:extLst>
              <a:ext uri="{FF2B5EF4-FFF2-40B4-BE49-F238E27FC236}">
                <a16:creationId xmlns:a16="http://schemas.microsoft.com/office/drawing/2014/main" id="{CF56E156-2B93-477D-BFDD-B6D37E0E8053}"/>
              </a:ext>
            </a:extLst>
          </xdr:cNvPr>
          <xdr:cNvCxnSpPr/>
        </xdr:nvCxnSpPr>
        <xdr:spPr>
          <a:xfrm flipH="1">
            <a:off x="1939928" y="217985976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19" name="Straight Connector 3618">
            <a:extLst>
              <a:ext uri="{FF2B5EF4-FFF2-40B4-BE49-F238E27FC236}">
                <a16:creationId xmlns:a16="http://schemas.microsoft.com/office/drawing/2014/main" id="{8748FC7F-9E6E-49C6-A4D7-2C49F4C8A056}"/>
              </a:ext>
            </a:extLst>
          </xdr:cNvPr>
          <xdr:cNvCxnSpPr/>
        </xdr:nvCxnSpPr>
        <xdr:spPr>
          <a:xfrm flipH="1">
            <a:off x="1939926" y="217706575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20" name="Straight Connector 3619">
            <a:extLst>
              <a:ext uri="{FF2B5EF4-FFF2-40B4-BE49-F238E27FC236}">
                <a16:creationId xmlns:a16="http://schemas.microsoft.com/office/drawing/2014/main" id="{24A894DE-D1FA-432F-A037-A96CC1C4B3A2}"/>
              </a:ext>
            </a:extLst>
          </xdr:cNvPr>
          <xdr:cNvCxnSpPr/>
        </xdr:nvCxnSpPr>
        <xdr:spPr>
          <a:xfrm>
            <a:off x="3806825" y="217384313"/>
            <a:ext cx="0" cy="42863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21" name="Straight Connector 3620">
            <a:extLst>
              <a:ext uri="{FF2B5EF4-FFF2-40B4-BE49-F238E27FC236}">
                <a16:creationId xmlns:a16="http://schemas.microsoft.com/office/drawing/2014/main" id="{2E7AE8DF-AB1D-49E1-8FCC-41B8056000C8}"/>
              </a:ext>
            </a:extLst>
          </xdr:cNvPr>
          <xdr:cNvCxnSpPr/>
        </xdr:nvCxnSpPr>
        <xdr:spPr>
          <a:xfrm flipH="1">
            <a:off x="3765552" y="217706590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23" name="Straight Connector 3622">
            <a:extLst>
              <a:ext uri="{FF2B5EF4-FFF2-40B4-BE49-F238E27FC236}">
                <a16:creationId xmlns:a16="http://schemas.microsoft.com/office/drawing/2014/main" id="{EA85FBBF-9BFF-4875-8EA1-C83419166A91}"/>
              </a:ext>
            </a:extLst>
          </xdr:cNvPr>
          <xdr:cNvCxnSpPr/>
        </xdr:nvCxnSpPr>
        <xdr:spPr>
          <a:xfrm>
            <a:off x="5632454" y="217379554"/>
            <a:ext cx="0" cy="71278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24" name="Straight Connector 3623">
            <a:extLst>
              <a:ext uri="{FF2B5EF4-FFF2-40B4-BE49-F238E27FC236}">
                <a16:creationId xmlns:a16="http://schemas.microsoft.com/office/drawing/2014/main" id="{72476FCE-1FE2-4914-ACCA-426BF47F0831}"/>
              </a:ext>
            </a:extLst>
          </xdr:cNvPr>
          <xdr:cNvCxnSpPr/>
        </xdr:nvCxnSpPr>
        <xdr:spPr>
          <a:xfrm flipH="1">
            <a:off x="5591181" y="217985980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25" name="Straight Connector 3624">
            <a:extLst>
              <a:ext uri="{FF2B5EF4-FFF2-40B4-BE49-F238E27FC236}">
                <a16:creationId xmlns:a16="http://schemas.microsoft.com/office/drawing/2014/main" id="{D3F9C16A-6174-48E1-8D9E-2C16F514AF6E}"/>
              </a:ext>
            </a:extLst>
          </xdr:cNvPr>
          <xdr:cNvCxnSpPr/>
        </xdr:nvCxnSpPr>
        <xdr:spPr>
          <a:xfrm flipH="1">
            <a:off x="5591179" y="217706579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27" name="Straight Connector 3626">
            <a:extLst>
              <a:ext uri="{FF2B5EF4-FFF2-40B4-BE49-F238E27FC236}">
                <a16:creationId xmlns:a16="http://schemas.microsoft.com/office/drawing/2014/main" id="{A678DB4D-4A4B-48FB-856A-C3E6C673B28B}"/>
              </a:ext>
            </a:extLst>
          </xdr:cNvPr>
          <xdr:cNvCxnSpPr/>
        </xdr:nvCxnSpPr>
        <xdr:spPr>
          <a:xfrm>
            <a:off x="7086599" y="217403363"/>
            <a:ext cx="0" cy="40957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28" name="Straight Connector 3627">
            <a:extLst>
              <a:ext uri="{FF2B5EF4-FFF2-40B4-BE49-F238E27FC236}">
                <a16:creationId xmlns:a16="http://schemas.microsoft.com/office/drawing/2014/main" id="{5D7ACB7A-CDE6-47D2-85A7-E7389B987F26}"/>
              </a:ext>
            </a:extLst>
          </xdr:cNvPr>
          <xdr:cNvCxnSpPr/>
        </xdr:nvCxnSpPr>
        <xdr:spPr>
          <a:xfrm flipH="1">
            <a:off x="7048501" y="217706579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32" name="Straight Connector 3631">
            <a:extLst>
              <a:ext uri="{FF2B5EF4-FFF2-40B4-BE49-F238E27FC236}">
                <a16:creationId xmlns:a16="http://schemas.microsoft.com/office/drawing/2014/main" id="{FD913C8F-1E15-4B23-96EF-2A09E6F5F152}"/>
              </a:ext>
            </a:extLst>
          </xdr:cNvPr>
          <xdr:cNvCxnSpPr/>
        </xdr:nvCxnSpPr>
        <xdr:spPr>
          <a:xfrm>
            <a:off x="7086598" y="215520588"/>
            <a:ext cx="0" cy="175259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35" name="Straight Connector 3634">
            <a:extLst>
              <a:ext uri="{FF2B5EF4-FFF2-40B4-BE49-F238E27FC236}">
                <a16:creationId xmlns:a16="http://schemas.microsoft.com/office/drawing/2014/main" id="{30E11840-ADF8-831E-D99F-A0D94FAD1B11}"/>
              </a:ext>
            </a:extLst>
          </xdr:cNvPr>
          <xdr:cNvCxnSpPr/>
        </xdr:nvCxnSpPr>
        <xdr:spPr>
          <a:xfrm>
            <a:off x="4462464" y="210335812"/>
            <a:ext cx="40163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38" name="Straight Connector 3637">
            <a:extLst>
              <a:ext uri="{FF2B5EF4-FFF2-40B4-BE49-F238E27FC236}">
                <a16:creationId xmlns:a16="http://schemas.microsoft.com/office/drawing/2014/main" id="{9FCED1E8-A826-E399-5AA7-46EAD00C4570}"/>
              </a:ext>
            </a:extLst>
          </xdr:cNvPr>
          <xdr:cNvCxnSpPr/>
        </xdr:nvCxnSpPr>
        <xdr:spPr>
          <a:xfrm>
            <a:off x="4787900" y="210273900"/>
            <a:ext cx="0" cy="82867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39" name="Straight Connector 3638">
            <a:extLst>
              <a:ext uri="{FF2B5EF4-FFF2-40B4-BE49-F238E27FC236}">
                <a16:creationId xmlns:a16="http://schemas.microsoft.com/office/drawing/2014/main" id="{E498B423-3908-4E8C-8AF0-D3D99F49533B}"/>
              </a:ext>
            </a:extLst>
          </xdr:cNvPr>
          <xdr:cNvCxnSpPr/>
        </xdr:nvCxnSpPr>
        <xdr:spPr>
          <a:xfrm flipH="1">
            <a:off x="4741862" y="210302466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40" name="Straight Connector 3639">
            <a:extLst>
              <a:ext uri="{FF2B5EF4-FFF2-40B4-BE49-F238E27FC236}">
                <a16:creationId xmlns:a16="http://schemas.microsoft.com/office/drawing/2014/main" id="{C1641324-1351-4864-95B9-722C60973354}"/>
              </a:ext>
            </a:extLst>
          </xdr:cNvPr>
          <xdr:cNvCxnSpPr/>
        </xdr:nvCxnSpPr>
        <xdr:spPr>
          <a:xfrm flipH="1">
            <a:off x="4746626" y="211005740"/>
            <a:ext cx="79375" cy="730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42" name="Straight Connector 3641">
            <a:extLst>
              <a:ext uri="{FF2B5EF4-FFF2-40B4-BE49-F238E27FC236}">
                <a16:creationId xmlns:a16="http://schemas.microsoft.com/office/drawing/2014/main" id="{23AD706C-3B39-C6DC-1B60-89B7FDB82F65}"/>
              </a:ext>
            </a:extLst>
          </xdr:cNvPr>
          <xdr:cNvCxnSpPr/>
        </xdr:nvCxnSpPr>
        <xdr:spPr>
          <a:xfrm flipV="1">
            <a:off x="4297362" y="212639275"/>
            <a:ext cx="0" cy="5445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44" name="Straight Connector 3643">
            <a:extLst>
              <a:ext uri="{FF2B5EF4-FFF2-40B4-BE49-F238E27FC236}">
                <a16:creationId xmlns:a16="http://schemas.microsoft.com/office/drawing/2014/main" id="{F496C421-5388-AC52-BA25-B0B3D4B0C97B}"/>
              </a:ext>
            </a:extLst>
          </xdr:cNvPr>
          <xdr:cNvCxnSpPr/>
        </xdr:nvCxnSpPr>
        <xdr:spPr>
          <a:xfrm>
            <a:off x="4213223" y="212712300"/>
            <a:ext cx="64611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47" name="Straight Connector 3646">
            <a:extLst>
              <a:ext uri="{FF2B5EF4-FFF2-40B4-BE49-F238E27FC236}">
                <a16:creationId xmlns:a16="http://schemas.microsoft.com/office/drawing/2014/main" id="{383788B0-60B3-B756-99A5-4913F27E73C9}"/>
              </a:ext>
            </a:extLst>
          </xdr:cNvPr>
          <xdr:cNvCxnSpPr/>
        </xdr:nvCxnSpPr>
        <xdr:spPr>
          <a:xfrm flipH="1">
            <a:off x="4256087" y="212682138"/>
            <a:ext cx="74612" cy="682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49" name="Straight Connector 3648">
            <a:extLst>
              <a:ext uri="{FF2B5EF4-FFF2-40B4-BE49-F238E27FC236}">
                <a16:creationId xmlns:a16="http://schemas.microsoft.com/office/drawing/2014/main" id="{E3953FD1-6F1D-4FBD-BB29-238E4369C133}"/>
              </a:ext>
            </a:extLst>
          </xdr:cNvPr>
          <xdr:cNvCxnSpPr/>
        </xdr:nvCxnSpPr>
        <xdr:spPr>
          <a:xfrm flipV="1">
            <a:off x="4775199" y="212639266"/>
            <a:ext cx="0" cy="5445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50" name="Straight Connector 3649">
            <a:extLst>
              <a:ext uri="{FF2B5EF4-FFF2-40B4-BE49-F238E27FC236}">
                <a16:creationId xmlns:a16="http://schemas.microsoft.com/office/drawing/2014/main" id="{8E127356-7019-42F7-B074-CE679904DA83}"/>
              </a:ext>
            </a:extLst>
          </xdr:cNvPr>
          <xdr:cNvCxnSpPr/>
        </xdr:nvCxnSpPr>
        <xdr:spPr>
          <a:xfrm flipH="1">
            <a:off x="4737099" y="212682129"/>
            <a:ext cx="74612" cy="68262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660" name="Group 3659">
            <a:extLst>
              <a:ext uri="{FF2B5EF4-FFF2-40B4-BE49-F238E27FC236}">
                <a16:creationId xmlns:a16="http://schemas.microsoft.com/office/drawing/2014/main" id="{038DAC01-B06D-4985-920C-BAA4E704216B}"/>
              </a:ext>
            </a:extLst>
          </xdr:cNvPr>
          <xdr:cNvGrpSpPr/>
        </xdr:nvGrpSpPr>
        <xdr:grpSpPr>
          <a:xfrm>
            <a:off x="1571625" y="210134200"/>
            <a:ext cx="325438" cy="284162"/>
            <a:chOff x="4819650" y="10625138"/>
            <a:chExt cx="319088" cy="290512"/>
          </a:xfrm>
        </xdr:grpSpPr>
        <xdr:sp macro="" textlink="">
          <xdr:nvSpPr>
            <xdr:cNvPr id="3661" name="Oval 3660">
              <a:extLst>
                <a:ext uri="{FF2B5EF4-FFF2-40B4-BE49-F238E27FC236}">
                  <a16:creationId xmlns:a16="http://schemas.microsoft.com/office/drawing/2014/main" id="{A33FB330-DADC-74C9-6319-3A7B61226A4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662" name="Straight Connector 3661">
              <a:extLst>
                <a:ext uri="{FF2B5EF4-FFF2-40B4-BE49-F238E27FC236}">
                  <a16:creationId xmlns:a16="http://schemas.microsoft.com/office/drawing/2014/main" id="{AC31727D-400F-6E6B-2F09-57EBFA73F452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63" name="Straight Connector 3662">
              <a:extLst>
                <a:ext uri="{FF2B5EF4-FFF2-40B4-BE49-F238E27FC236}">
                  <a16:creationId xmlns:a16="http://schemas.microsoft.com/office/drawing/2014/main" id="{43D64809-7086-1758-0AE9-03B81DC088D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664" name="Group 3663">
            <a:extLst>
              <a:ext uri="{FF2B5EF4-FFF2-40B4-BE49-F238E27FC236}">
                <a16:creationId xmlns:a16="http://schemas.microsoft.com/office/drawing/2014/main" id="{0E6A0816-EAB5-4FB8-960A-DDBB696940BE}"/>
              </a:ext>
            </a:extLst>
          </xdr:cNvPr>
          <xdr:cNvGrpSpPr/>
        </xdr:nvGrpSpPr>
        <xdr:grpSpPr>
          <a:xfrm>
            <a:off x="4368800" y="210115150"/>
            <a:ext cx="325438" cy="284162"/>
            <a:chOff x="4819650" y="10625138"/>
            <a:chExt cx="319088" cy="290512"/>
          </a:xfrm>
        </xdr:grpSpPr>
        <xdr:sp macro="" textlink="">
          <xdr:nvSpPr>
            <xdr:cNvPr id="3665" name="Oval 3664">
              <a:extLst>
                <a:ext uri="{FF2B5EF4-FFF2-40B4-BE49-F238E27FC236}">
                  <a16:creationId xmlns:a16="http://schemas.microsoft.com/office/drawing/2014/main" id="{F49F600A-6A5C-EBA0-5AAF-81835218304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666" name="Straight Connector 3665">
              <a:extLst>
                <a:ext uri="{FF2B5EF4-FFF2-40B4-BE49-F238E27FC236}">
                  <a16:creationId xmlns:a16="http://schemas.microsoft.com/office/drawing/2014/main" id="{297D7D08-3F34-193D-8457-FED0A0135BE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67" name="Straight Connector 3666">
              <a:extLst>
                <a:ext uri="{FF2B5EF4-FFF2-40B4-BE49-F238E27FC236}">
                  <a16:creationId xmlns:a16="http://schemas.microsoft.com/office/drawing/2014/main" id="{5862DA17-FED5-BE6C-CCB9-145970C8A1F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668" name="Group 3667">
            <a:extLst>
              <a:ext uri="{FF2B5EF4-FFF2-40B4-BE49-F238E27FC236}">
                <a16:creationId xmlns:a16="http://schemas.microsoft.com/office/drawing/2014/main" id="{DC21E58A-E282-4502-840D-818C258D78AB}"/>
              </a:ext>
            </a:extLst>
          </xdr:cNvPr>
          <xdr:cNvGrpSpPr/>
        </xdr:nvGrpSpPr>
        <xdr:grpSpPr>
          <a:xfrm>
            <a:off x="4737100" y="209705575"/>
            <a:ext cx="325438" cy="284162"/>
            <a:chOff x="4819650" y="10625138"/>
            <a:chExt cx="319088" cy="290512"/>
          </a:xfrm>
        </xdr:grpSpPr>
        <xdr:sp macro="" textlink="">
          <xdr:nvSpPr>
            <xdr:cNvPr id="3669" name="Oval 3668">
              <a:extLst>
                <a:ext uri="{FF2B5EF4-FFF2-40B4-BE49-F238E27FC236}">
                  <a16:creationId xmlns:a16="http://schemas.microsoft.com/office/drawing/2014/main" id="{8EBAC75B-FF1D-477F-9AA4-166E507A2AD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670" name="Straight Connector 3669">
              <a:extLst>
                <a:ext uri="{FF2B5EF4-FFF2-40B4-BE49-F238E27FC236}">
                  <a16:creationId xmlns:a16="http://schemas.microsoft.com/office/drawing/2014/main" id="{1547333D-676F-DD0A-1298-319CAE6C08ED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71" name="Straight Connector 3670">
              <a:extLst>
                <a:ext uri="{FF2B5EF4-FFF2-40B4-BE49-F238E27FC236}">
                  <a16:creationId xmlns:a16="http://schemas.microsoft.com/office/drawing/2014/main" id="{9485F049-FB75-A12A-0AE2-71F3E19C761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672" name="Group 3671">
            <a:extLst>
              <a:ext uri="{FF2B5EF4-FFF2-40B4-BE49-F238E27FC236}">
                <a16:creationId xmlns:a16="http://schemas.microsoft.com/office/drawing/2014/main" id="{0B05BA70-8194-4E8F-8B94-65AA50B95317}"/>
              </a:ext>
            </a:extLst>
          </xdr:cNvPr>
          <xdr:cNvGrpSpPr/>
        </xdr:nvGrpSpPr>
        <xdr:grpSpPr>
          <a:xfrm>
            <a:off x="7118350" y="209686525"/>
            <a:ext cx="325438" cy="284162"/>
            <a:chOff x="4819650" y="10625138"/>
            <a:chExt cx="319088" cy="290512"/>
          </a:xfrm>
        </xdr:grpSpPr>
        <xdr:sp macro="" textlink="">
          <xdr:nvSpPr>
            <xdr:cNvPr id="3673" name="Oval 3672">
              <a:extLst>
                <a:ext uri="{FF2B5EF4-FFF2-40B4-BE49-F238E27FC236}">
                  <a16:creationId xmlns:a16="http://schemas.microsoft.com/office/drawing/2014/main" id="{0A80AA15-8232-EC08-1C77-5D8EE693E2FF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674" name="Straight Connector 3673">
              <a:extLst>
                <a:ext uri="{FF2B5EF4-FFF2-40B4-BE49-F238E27FC236}">
                  <a16:creationId xmlns:a16="http://schemas.microsoft.com/office/drawing/2014/main" id="{4F6ADE08-C4AF-3607-610D-7CCC42F5470E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75" name="Straight Connector 3674">
              <a:extLst>
                <a:ext uri="{FF2B5EF4-FFF2-40B4-BE49-F238E27FC236}">
                  <a16:creationId xmlns:a16="http://schemas.microsoft.com/office/drawing/2014/main" id="{146EB193-C6D8-E358-3B7D-21F2C9CECDAE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676" name="Group 3675">
            <a:extLst>
              <a:ext uri="{FF2B5EF4-FFF2-40B4-BE49-F238E27FC236}">
                <a16:creationId xmlns:a16="http://schemas.microsoft.com/office/drawing/2014/main" id="{98825F17-F4A1-4342-A143-6B24BAE35D0C}"/>
              </a:ext>
            </a:extLst>
          </xdr:cNvPr>
          <xdr:cNvGrpSpPr/>
        </xdr:nvGrpSpPr>
        <xdr:grpSpPr>
          <a:xfrm>
            <a:off x="5765800" y="215750775"/>
            <a:ext cx="325438" cy="284162"/>
            <a:chOff x="4819650" y="10625138"/>
            <a:chExt cx="319088" cy="290512"/>
          </a:xfrm>
        </xdr:grpSpPr>
        <xdr:sp macro="" textlink="">
          <xdr:nvSpPr>
            <xdr:cNvPr id="3677" name="Oval 3676">
              <a:extLst>
                <a:ext uri="{FF2B5EF4-FFF2-40B4-BE49-F238E27FC236}">
                  <a16:creationId xmlns:a16="http://schemas.microsoft.com/office/drawing/2014/main" id="{5DC86D26-39B5-AF27-97A6-27E91E30801A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678" name="Straight Connector 3677">
              <a:extLst>
                <a:ext uri="{FF2B5EF4-FFF2-40B4-BE49-F238E27FC236}">
                  <a16:creationId xmlns:a16="http://schemas.microsoft.com/office/drawing/2014/main" id="{D69DFD55-646D-A933-7229-99E08CDCCA21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79" name="Straight Connector 3678">
              <a:extLst>
                <a:ext uri="{FF2B5EF4-FFF2-40B4-BE49-F238E27FC236}">
                  <a16:creationId xmlns:a16="http://schemas.microsoft.com/office/drawing/2014/main" id="{102C17CD-4474-7D66-E1F4-D0FD01534C8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680" name="Group 3679">
            <a:extLst>
              <a:ext uri="{FF2B5EF4-FFF2-40B4-BE49-F238E27FC236}">
                <a16:creationId xmlns:a16="http://schemas.microsoft.com/office/drawing/2014/main" id="{130521B5-3E71-43A2-BBF0-C5C97D9B4DB3}"/>
              </a:ext>
            </a:extLst>
          </xdr:cNvPr>
          <xdr:cNvGrpSpPr/>
        </xdr:nvGrpSpPr>
        <xdr:grpSpPr>
          <a:xfrm>
            <a:off x="7058025" y="215582500"/>
            <a:ext cx="325438" cy="284162"/>
            <a:chOff x="4819650" y="10625138"/>
            <a:chExt cx="319088" cy="290512"/>
          </a:xfrm>
        </xdr:grpSpPr>
        <xdr:sp macro="" textlink="">
          <xdr:nvSpPr>
            <xdr:cNvPr id="3681" name="Oval 3680">
              <a:extLst>
                <a:ext uri="{FF2B5EF4-FFF2-40B4-BE49-F238E27FC236}">
                  <a16:creationId xmlns:a16="http://schemas.microsoft.com/office/drawing/2014/main" id="{20E8B924-1886-71C2-1A5F-C7BB83084006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682" name="Straight Connector 3681">
              <a:extLst>
                <a:ext uri="{FF2B5EF4-FFF2-40B4-BE49-F238E27FC236}">
                  <a16:creationId xmlns:a16="http://schemas.microsoft.com/office/drawing/2014/main" id="{754F02E2-4DDC-3402-4725-994A5740E49F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83" name="Straight Connector 3682">
              <a:extLst>
                <a:ext uri="{FF2B5EF4-FFF2-40B4-BE49-F238E27FC236}">
                  <a16:creationId xmlns:a16="http://schemas.microsoft.com/office/drawing/2014/main" id="{72B0C4FA-6F31-E1D0-FB9D-99F073E9BB29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684" name="Group 3683">
            <a:extLst>
              <a:ext uri="{FF2B5EF4-FFF2-40B4-BE49-F238E27FC236}">
                <a16:creationId xmlns:a16="http://schemas.microsoft.com/office/drawing/2014/main" id="{89B38C76-864B-489C-B3C5-992A2E74CD04}"/>
              </a:ext>
            </a:extLst>
          </xdr:cNvPr>
          <xdr:cNvGrpSpPr/>
        </xdr:nvGrpSpPr>
        <xdr:grpSpPr>
          <a:xfrm>
            <a:off x="5661025" y="217370025"/>
            <a:ext cx="325438" cy="284162"/>
            <a:chOff x="4819650" y="10625138"/>
            <a:chExt cx="319088" cy="290512"/>
          </a:xfrm>
        </xdr:grpSpPr>
        <xdr:sp macro="" textlink="">
          <xdr:nvSpPr>
            <xdr:cNvPr id="3685" name="Oval 3684">
              <a:extLst>
                <a:ext uri="{FF2B5EF4-FFF2-40B4-BE49-F238E27FC236}">
                  <a16:creationId xmlns:a16="http://schemas.microsoft.com/office/drawing/2014/main" id="{C113164F-E2FD-58EB-F784-AD23A1139D9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686" name="Straight Connector 3685">
              <a:extLst>
                <a:ext uri="{FF2B5EF4-FFF2-40B4-BE49-F238E27FC236}">
                  <a16:creationId xmlns:a16="http://schemas.microsoft.com/office/drawing/2014/main" id="{70A6236B-6470-FFCC-08CC-A9BD62C23EDD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87" name="Straight Connector 3686">
              <a:extLst>
                <a:ext uri="{FF2B5EF4-FFF2-40B4-BE49-F238E27FC236}">
                  <a16:creationId xmlns:a16="http://schemas.microsoft.com/office/drawing/2014/main" id="{FCAEF07C-5D2C-B4AF-A553-AF3F904FD8F7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688" name="Group 3687">
            <a:extLst>
              <a:ext uri="{FF2B5EF4-FFF2-40B4-BE49-F238E27FC236}">
                <a16:creationId xmlns:a16="http://schemas.microsoft.com/office/drawing/2014/main" id="{350AA21F-94E5-4EE7-8D83-ED34A85CD260}"/>
              </a:ext>
            </a:extLst>
          </xdr:cNvPr>
          <xdr:cNvGrpSpPr/>
        </xdr:nvGrpSpPr>
        <xdr:grpSpPr>
          <a:xfrm>
            <a:off x="1660525" y="217455750"/>
            <a:ext cx="325438" cy="284162"/>
            <a:chOff x="4819650" y="10625138"/>
            <a:chExt cx="319088" cy="290512"/>
          </a:xfrm>
        </xdr:grpSpPr>
        <xdr:sp macro="" textlink="">
          <xdr:nvSpPr>
            <xdr:cNvPr id="3689" name="Oval 3688">
              <a:extLst>
                <a:ext uri="{FF2B5EF4-FFF2-40B4-BE49-F238E27FC236}">
                  <a16:creationId xmlns:a16="http://schemas.microsoft.com/office/drawing/2014/main" id="{2FDDFA14-7420-D532-9AA9-87B8A9C2A9F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690" name="Straight Connector 3689">
              <a:extLst>
                <a:ext uri="{FF2B5EF4-FFF2-40B4-BE49-F238E27FC236}">
                  <a16:creationId xmlns:a16="http://schemas.microsoft.com/office/drawing/2014/main" id="{80A3CE18-DCE0-9B9A-F183-42B6F946A56C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91" name="Straight Connector 3690">
              <a:extLst>
                <a:ext uri="{FF2B5EF4-FFF2-40B4-BE49-F238E27FC236}">
                  <a16:creationId xmlns:a16="http://schemas.microsoft.com/office/drawing/2014/main" id="{46670F67-FE2F-21B4-F665-8DF108E3E116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692" name="Group 3691">
            <a:extLst>
              <a:ext uri="{FF2B5EF4-FFF2-40B4-BE49-F238E27FC236}">
                <a16:creationId xmlns:a16="http://schemas.microsoft.com/office/drawing/2014/main" id="{355094EC-638B-4B7D-AB7E-5D7EC488DFCC}"/>
              </a:ext>
            </a:extLst>
          </xdr:cNvPr>
          <xdr:cNvGrpSpPr/>
        </xdr:nvGrpSpPr>
        <xdr:grpSpPr>
          <a:xfrm>
            <a:off x="4797425" y="213226650"/>
            <a:ext cx="325438" cy="284162"/>
            <a:chOff x="4819650" y="10625138"/>
            <a:chExt cx="319088" cy="290512"/>
          </a:xfrm>
        </xdr:grpSpPr>
        <xdr:sp macro="" textlink="">
          <xdr:nvSpPr>
            <xdr:cNvPr id="3693" name="Oval 3692">
              <a:extLst>
                <a:ext uri="{FF2B5EF4-FFF2-40B4-BE49-F238E27FC236}">
                  <a16:creationId xmlns:a16="http://schemas.microsoft.com/office/drawing/2014/main" id="{BB4D7D21-1846-BDE2-C01F-9583470F0C5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694" name="Straight Connector 3693">
              <a:extLst>
                <a:ext uri="{FF2B5EF4-FFF2-40B4-BE49-F238E27FC236}">
                  <a16:creationId xmlns:a16="http://schemas.microsoft.com/office/drawing/2014/main" id="{C0799BA1-9C8C-C281-CA79-E958FB292245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95" name="Straight Connector 3694">
              <a:extLst>
                <a:ext uri="{FF2B5EF4-FFF2-40B4-BE49-F238E27FC236}">
                  <a16:creationId xmlns:a16="http://schemas.microsoft.com/office/drawing/2014/main" id="{C8B2DCC7-1503-8A86-742C-70E04EB5FA83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696" name="Group 3695">
            <a:extLst>
              <a:ext uri="{FF2B5EF4-FFF2-40B4-BE49-F238E27FC236}">
                <a16:creationId xmlns:a16="http://schemas.microsoft.com/office/drawing/2014/main" id="{5EDEA02C-E863-4FCF-B8CD-5860A5043867}"/>
              </a:ext>
            </a:extLst>
          </xdr:cNvPr>
          <xdr:cNvGrpSpPr/>
        </xdr:nvGrpSpPr>
        <xdr:grpSpPr>
          <a:xfrm>
            <a:off x="2854325" y="212258275"/>
            <a:ext cx="325438" cy="284162"/>
            <a:chOff x="4819650" y="10625138"/>
            <a:chExt cx="319088" cy="290512"/>
          </a:xfrm>
        </xdr:grpSpPr>
        <xdr:sp macro="" textlink="">
          <xdr:nvSpPr>
            <xdr:cNvPr id="3697" name="Oval 3696">
              <a:extLst>
                <a:ext uri="{FF2B5EF4-FFF2-40B4-BE49-F238E27FC236}">
                  <a16:creationId xmlns:a16="http://schemas.microsoft.com/office/drawing/2014/main" id="{F877D630-4816-F466-94BD-85213E6ED48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698" name="Straight Connector 3697">
              <a:extLst>
                <a:ext uri="{FF2B5EF4-FFF2-40B4-BE49-F238E27FC236}">
                  <a16:creationId xmlns:a16="http://schemas.microsoft.com/office/drawing/2014/main" id="{AA5417D3-3D6E-4010-58D1-B2C083237184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99" name="Straight Connector 3698">
              <a:extLst>
                <a:ext uri="{FF2B5EF4-FFF2-40B4-BE49-F238E27FC236}">
                  <a16:creationId xmlns:a16="http://schemas.microsoft.com/office/drawing/2014/main" id="{46A9E870-9B42-D4CE-0683-442B4E2EFEB8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700" name="Group 3699">
            <a:extLst>
              <a:ext uri="{FF2B5EF4-FFF2-40B4-BE49-F238E27FC236}">
                <a16:creationId xmlns:a16="http://schemas.microsoft.com/office/drawing/2014/main" id="{B3375DB1-BF36-4FBC-91F8-8C1F4AE23D9E}"/>
              </a:ext>
            </a:extLst>
          </xdr:cNvPr>
          <xdr:cNvGrpSpPr/>
        </xdr:nvGrpSpPr>
        <xdr:grpSpPr>
          <a:xfrm>
            <a:off x="2873375" y="211559775"/>
            <a:ext cx="325438" cy="284162"/>
            <a:chOff x="4819650" y="10625138"/>
            <a:chExt cx="319088" cy="290512"/>
          </a:xfrm>
        </xdr:grpSpPr>
        <xdr:sp macro="" textlink="">
          <xdr:nvSpPr>
            <xdr:cNvPr id="3701" name="Oval 3700">
              <a:extLst>
                <a:ext uri="{FF2B5EF4-FFF2-40B4-BE49-F238E27FC236}">
                  <a16:creationId xmlns:a16="http://schemas.microsoft.com/office/drawing/2014/main" id="{879C6595-58FF-875E-528D-348D7C30A19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702" name="Straight Connector 3701">
              <a:extLst>
                <a:ext uri="{FF2B5EF4-FFF2-40B4-BE49-F238E27FC236}">
                  <a16:creationId xmlns:a16="http://schemas.microsoft.com/office/drawing/2014/main" id="{7E9B4E78-43C1-0094-8A77-A731B90AEFB9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03" name="Straight Connector 3702">
              <a:extLst>
                <a:ext uri="{FF2B5EF4-FFF2-40B4-BE49-F238E27FC236}">
                  <a16:creationId xmlns:a16="http://schemas.microsoft.com/office/drawing/2014/main" id="{5DD88632-FDB7-F403-DC0B-DABC9B34542D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704" name="Group 3703">
            <a:extLst>
              <a:ext uri="{FF2B5EF4-FFF2-40B4-BE49-F238E27FC236}">
                <a16:creationId xmlns:a16="http://schemas.microsoft.com/office/drawing/2014/main" id="{6E4DBACB-F595-4A4C-A998-18C66DEEF237}"/>
              </a:ext>
            </a:extLst>
          </xdr:cNvPr>
          <xdr:cNvGrpSpPr/>
        </xdr:nvGrpSpPr>
        <xdr:grpSpPr>
          <a:xfrm>
            <a:off x="5737225" y="210880325"/>
            <a:ext cx="325438" cy="284162"/>
            <a:chOff x="4819650" y="10625138"/>
            <a:chExt cx="319088" cy="290512"/>
          </a:xfrm>
        </xdr:grpSpPr>
        <xdr:sp macro="" textlink="">
          <xdr:nvSpPr>
            <xdr:cNvPr id="3705" name="Oval 3704">
              <a:extLst>
                <a:ext uri="{FF2B5EF4-FFF2-40B4-BE49-F238E27FC236}">
                  <a16:creationId xmlns:a16="http://schemas.microsoft.com/office/drawing/2014/main" id="{C7E8C92A-C3FD-C5F5-F480-1620E30FF651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706" name="Straight Connector 3705">
              <a:extLst>
                <a:ext uri="{FF2B5EF4-FFF2-40B4-BE49-F238E27FC236}">
                  <a16:creationId xmlns:a16="http://schemas.microsoft.com/office/drawing/2014/main" id="{22FDD014-1899-E85A-8557-07D7DA71896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07" name="Straight Connector 3706">
              <a:extLst>
                <a:ext uri="{FF2B5EF4-FFF2-40B4-BE49-F238E27FC236}">
                  <a16:creationId xmlns:a16="http://schemas.microsoft.com/office/drawing/2014/main" id="{9F08E42C-0E1F-B133-1BEE-1EDB646814CA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708" name="Group 3707">
            <a:extLst>
              <a:ext uri="{FF2B5EF4-FFF2-40B4-BE49-F238E27FC236}">
                <a16:creationId xmlns:a16="http://schemas.microsoft.com/office/drawing/2014/main" id="{C87EA8F1-D45E-46E9-88B6-C494C39F035D}"/>
              </a:ext>
            </a:extLst>
          </xdr:cNvPr>
          <xdr:cNvGrpSpPr/>
        </xdr:nvGrpSpPr>
        <xdr:grpSpPr>
          <a:xfrm>
            <a:off x="6019800" y="212023325"/>
            <a:ext cx="325438" cy="284162"/>
            <a:chOff x="4819650" y="10625138"/>
            <a:chExt cx="319088" cy="290512"/>
          </a:xfrm>
        </xdr:grpSpPr>
        <xdr:sp macro="" textlink="">
          <xdr:nvSpPr>
            <xdr:cNvPr id="3709" name="Oval 3708">
              <a:extLst>
                <a:ext uri="{FF2B5EF4-FFF2-40B4-BE49-F238E27FC236}">
                  <a16:creationId xmlns:a16="http://schemas.microsoft.com/office/drawing/2014/main" id="{14EFC398-32B2-5F21-E8AB-EEB347000BEE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710" name="Straight Connector 3709">
              <a:extLst>
                <a:ext uri="{FF2B5EF4-FFF2-40B4-BE49-F238E27FC236}">
                  <a16:creationId xmlns:a16="http://schemas.microsoft.com/office/drawing/2014/main" id="{924EB3A8-D1C7-DA6C-07A1-DF36EC2220D8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11" name="Straight Connector 3710">
              <a:extLst>
                <a:ext uri="{FF2B5EF4-FFF2-40B4-BE49-F238E27FC236}">
                  <a16:creationId xmlns:a16="http://schemas.microsoft.com/office/drawing/2014/main" id="{11340225-A48C-97DE-177F-D74E9D0FFC8C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712" name="Group 3711">
            <a:extLst>
              <a:ext uri="{FF2B5EF4-FFF2-40B4-BE49-F238E27FC236}">
                <a16:creationId xmlns:a16="http://schemas.microsoft.com/office/drawing/2014/main" id="{07066F52-2DFA-421A-88E5-93623671C8F0}"/>
              </a:ext>
            </a:extLst>
          </xdr:cNvPr>
          <xdr:cNvGrpSpPr/>
        </xdr:nvGrpSpPr>
        <xdr:grpSpPr>
          <a:xfrm>
            <a:off x="3797300" y="213226650"/>
            <a:ext cx="322263" cy="284162"/>
            <a:chOff x="4819650" y="10625138"/>
            <a:chExt cx="319088" cy="290512"/>
          </a:xfrm>
        </xdr:grpSpPr>
        <xdr:sp macro="" textlink="">
          <xdr:nvSpPr>
            <xdr:cNvPr id="3713" name="Oval 3712">
              <a:extLst>
                <a:ext uri="{FF2B5EF4-FFF2-40B4-BE49-F238E27FC236}">
                  <a16:creationId xmlns:a16="http://schemas.microsoft.com/office/drawing/2014/main" id="{7DE7DA17-F2AA-CA45-01BB-9986DABD3CED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714" name="Straight Connector 3713">
              <a:extLst>
                <a:ext uri="{FF2B5EF4-FFF2-40B4-BE49-F238E27FC236}">
                  <a16:creationId xmlns:a16="http://schemas.microsoft.com/office/drawing/2014/main" id="{75E5563A-7C64-B4BE-173B-5E028D2A9176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15" name="Straight Connector 3714">
              <a:extLst>
                <a:ext uri="{FF2B5EF4-FFF2-40B4-BE49-F238E27FC236}">
                  <a16:creationId xmlns:a16="http://schemas.microsoft.com/office/drawing/2014/main" id="{010D5CB0-975A-6B83-1D2F-5CF711935184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716" name="Group 3715">
            <a:extLst>
              <a:ext uri="{FF2B5EF4-FFF2-40B4-BE49-F238E27FC236}">
                <a16:creationId xmlns:a16="http://schemas.microsoft.com/office/drawing/2014/main" id="{1DB36FB4-A80C-4E8D-AD34-B605D29380CC}"/>
              </a:ext>
            </a:extLst>
          </xdr:cNvPr>
          <xdr:cNvGrpSpPr/>
        </xdr:nvGrpSpPr>
        <xdr:grpSpPr>
          <a:xfrm>
            <a:off x="3397250" y="213804500"/>
            <a:ext cx="325438" cy="284162"/>
            <a:chOff x="4819650" y="10625138"/>
            <a:chExt cx="319088" cy="290512"/>
          </a:xfrm>
        </xdr:grpSpPr>
        <xdr:sp macro="" textlink="">
          <xdr:nvSpPr>
            <xdr:cNvPr id="3717" name="Oval 3716">
              <a:extLst>
                <a:ext uri="{FF2B5EF4-FFF2-40B4-BE49-F238E27FC236}">
                  <a16:creationId xmlns:a16="http://schemas.microsoft.com/office/drawing/2014/main" id="{F82F6E73-3F36-7098-C48F-3EA2A33AE3D7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718" name="Straight Connector 3717">
              <a:extLst>
                <a:ext uri="{FF2B5EF4-FFF2-40B4-BE49-F238E27FC236}">
                  <a16:creationId xmlns:a16="http://schemas.microsoft.com/office/drawing/2014/main" id="{C4E8CB07-E13A-52C8-DD52-8D68A4C76694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19" name="Straight Connector 3718">
              <a:extLst>
                <a:ext uri="{FF2B5EF4-FFF2-40B4-BE49-F238E27FC236}">
                  <a16:creationId xmlns:a16="http://schemas.microsoft.com/office/drawing/2014/main" id="{CCE63994-F1CE-7111-C52F-025D2100D055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3720" name="Group 3719">
            <a:extLst>
              <a:ext uri="{FF2B5EF4-FFF2-40B4-BE49-F238E27FC236}">
                <a16:creationId xmlns:a16="http://schemas.microsoft.com/office/drawing/2014/main" id="{85BFFCC4-DCE4-4D32-8F10-091D351E5046}"/>
              </a:ext>
            </a:extLst>
          </xdr:cNvPr>
          <xdr:cNvGrpSpPr/>
        </xdr:nvGrpSpPr>
        <xdr:grpSpPr>
          <a:xfrm>
            <a:off x="3806825" y="215630125"/>
            <a:ext cx="325438" cy="284162"/>
            <a:chOff x="4819650" y="10625138"/>
            <a:chExt cx="319088" cy="290512"/>
          </a:xfrm>
        </xdr:grpSpPr>
        <xdr:sp macro="" textlink="">
          <xdr:nvSpPr>
            <xdr:cNvPr id="3721" name="Oval 3720">
              <a:extLst>
                <a:ext uri="{FF2B5EF4-FFF2-40B4-BE49-F238E27FC236}">
                  <a16:creationId xmlns:a16="http://schemas.microsoft.com/office/drawing/2014/main" id="{0C995295-BE6D-C87C-E224-FFDD06E23C49}"/>
                </a:ext>
              </a:extLst>
            </xdr:cNvPr>
            <xdr:cNvSpPr/>
          </xdr:nvSpPr>
          <xdr:spPr>
            <a:xfrm>
              <a:off x="4914900" y="10696575"/>
              <a:ext cx="152400" cy="152400"/>
            </a:xfrm>
            <a:prstGeom prst="ellipse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r-TR" sz="1100"/>
            </a:p>
          </xdr:txBody>
        </xdr:sp>
        <xdr:cxnSp macro="">
          <xdr:nvCxnSpPr>
            <xdr:cNvPr id="3722" name="Straight Connector 3721">
              <a:extLst>
                <a:ext uri="{FF2B5EF4-FFF2-40B4-BE49-F238E27FC236}">
                  <a16:creationId xmlns:a16="http://schemas.microsoft.com/office/drawing/2014/main" id="{692E50A9-1984-7AC6-842C-1C151A4BEAF4}"/>
                </a:ext>
              </a:extLst>
            </xdr:cNvPr>
            <xdr:cNvCxnSpPr/>
          </xdr:nvCxnSpPr>
          <xdr:spPr>
            <a:xfrm>
              <a:off x="4819650" y="10772775"/>
              <a:ext cx="319088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23" name="Straight Connector 3722">
              <a:extLst>
                <a:ext uri="{FF2B5EF4-FFF2-40B4-BE49-F238E27FC236}">
                  <a16:creationId xmlns:a16="http://schemas.microsoft.com/office/drawing/2014/main" id="{2AA70ABB-E9E2-70A7-8622-660757CD64DB}"/>
                </a:ext>
              </a:extLst>
            </xdr:cNvPr>
            <xdr:cNvCxnSpPr/>
          </xdr:nvCxnSpPr>
          <xdr:spPr>
            <a:xfrm>
              <a:off x="4991101" y="10625138"/>
              <a:ext cx="0" cy="290512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9959-A272-4D25-A258-F8DA80AB39C3}">
  <dimension ref="B1:BS1485"/>
  <sheetViews>
    <sheetView showGridLines="0" tabSelected="1" topLeftCell="A1392" zoomScaleNormal="100" workbookViewId="0">
      <selection activeCell="BK1417" sqref="BK1417"/>
    </sheetView>
  </sheetViews>
  <sheetFormatPr defaultRowHeight="11.25" x14ac:dyDescent="0.2"/>
  <cols>
    <col min="1" max="912" width="2.83203125" style="1" customWidth="1"/>
    <col min="913" max="16384" width="9.33203125" style="1"/>
  </cols>
  <sheetData>
    <row r="1" spans="2:71" ht="12" thickBot="1" x14ac:dyDescent="0.25"/>
    <row r="2" spans="2:71" ht="45" customHeight="1" x14ac:dyDescent="0.2">
      <c r="B2" s="29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1"/>
    </row>
    <row r="3" spans="2:71" x14ac:dyDescent="0.2">
      <c r="B3" s="2"/>
      <c r="O3" s="4" t="s">
        <v>11</v>
      </c>
      <c r="BE3" s="3"/>
    </row>
    <row r="4" spans="2:71" ht="11.25" customHeight="1" x14ac:dyDescent="0.2">
      <c r="B4" s="2"/>
      <c r="U4" s="1" t="s">
        <v>3</v>
      </c>
      <c r="BE4" s="3"/>
      <c r="BH4" s="32" t="s">
        <v>8</v>
      </c>
      <c r="BI4" s="33"/>
      <c r="BJ4" s="33"/>
      <c r="BK4" s="33"/>
      <c r="BL4" s="33"/>
      <c r="BM4" s="33"/>
      <c r="BN4" s="33"/>
      <c r="BO4" s="33"/>
      <c r="BP4" s="33"/>
      <c r="BQ4" s="34"/>
    </row>
    <row r="5" spans="2:71" ht="11.25" customHeight="1" x14ac:dyDescent="0.2">
      <c r="B5" s="2"/>
      <c r="G5" s="12" t="s">
        <v>6</v>
      </c>
      <c r="K5" s="1" t="s">
        <v>7</v>
      </c>
      <c r="P5" s="24">
        <v>18</v>
      </c>
      <c r="Q5" s="24"/>
      <c r="R5" s="5" t="s">
        <v>1</v>
      </c>
      <c r="V5" s="19" t="s">
        <v>2</v>
      </c>
      <c r="W5" s="19"/>
      <c r="BE5" s="3"/>
      <c r="BH5" s="35"/>
      <c r="BI5" s="36"/>
      <c r="BJ5" s="36"/>
      <c r="BK5" s="36"/>
      <c r="BL5" s="36"/>
      <c r="BM5" s="36"/>
      <c r="BN5" s="36"/>
      <c r="BO5" s="36"/>
      <c r="BP5" s="36"/>
      <c r="BQ5" s="37"/>
    </row>
    <row r="6" spans="2:71" x14ac:dyDescent="0.2">
      <c r="B6" s="2"/>
      <c r="Y6" s="11" t="s">
        <v>5</v>
      </c>
      <c r="BE6" s="3"/>
      <c r="BH6" s="35"/>
      <c r="BI6" s="36"/>
      <c r="BJ6" s="36"/>
      <c r="BK6" s="36"/>
      <c r="BL6" s="36"/>
      <c r="BM6" s="36"/>
      <c r="BN6" s="36"/>
      <c r="BO6" s="36"/>
      <c r="BP6" s="36"/>
      <c r="BQ6" s="37"/>
    </row>
    <row r="7" spans="2:71" x14ac:dyDescent="0.2">
      <c r="B7" s="2"/>
      <c r="BE7" s="3"/>
      <c r="BH7" s="35"/>
      <c r="BI7" s="36"/>
      <c r="BJ7" s="36"/>
      <c r="BK7" s="36"/>
      <c r="BL7" s="36"/>
      <c r="BM7" s="36"/>
      <c r="BN7" s="36"/>
      <c r="BO7" s="36"/>
      <c r="BP7" s="36"/>
      <c r="BQ7" s="37"/>
    </row>
    <row r="8" spans="2:71" x14ac:dyDescent="0.2">
      <c r="B8" s="2"/>
      <c r="Y8" s="24">
        <v>25</v>
      </c>
      <c r="Z8" s="24"/>
      <c r="AA8" s="1" t="s">
        <v>0</v>
      </c>
      <c r="BE8" s="3"/>
      <c r="BH8" s="38"/>
      <c r="BI8" s="39"/>
      <c r="BJ8" s="39"/>
      <c r="BK8" s="39"/>
      <c r="BL8" s="39"/>
      <c r="BM8" s="39"/>
      <c r="BN8" s="39"/>
      <c r="BO8" s="39"/>
      <c r="BP8" s="39"/>
      <c r="BQ8" s="40"/>
    </row>
    <row r="9" spans="2:71" x14ac:dyDescent="0.2">
      <c r="B9" s="2"/>
      <c r="BE9" s="3"/>
      <c r="BH9" s="14"/>
      <c r="BI9" s="14"/>
      <c r="BJ9" s="14"/>
      <c r="BK9" s="14"/>
      <c r="BL9" s="14"/>
      <c r="BM9" s="14"/>
      <c r="BN9" s="14"/>
      <c r="BO9" s="14"/>
      <c r="BP9" s="14"/>
    </row>
    <row r="10" spans="2:71" x14ac:dyDescent="0.2">
      <c r="B10" s="2"/>
      <c r="J10" s="19">
        <f>+E16</f>
        <v>2.5</v>
      </c>
      <c r="K10" s="19"/>
      <c r="L10" s="1" t="s">
        <v>0</v>
      </c>
      <c r="S10" s="19">
        <f>+O57+Z57+(2*(AG57-SQRT(2*(E31/2)^2))*COS(45*PI()/180))-J10-J10</f>
        <v>15.535533905932738</v>
      </c>
      <c r="T10" s="19"/>
      <c r="U10" s="19"/>
      <c r="V10" s="1" t="s">
        <v>0</v>
      </c>
      <c r="AC10" s="19">
        <f>+O57+Z57+(2*(AG57-SQRT(2*(E31/2)^2))*COS(45*PI()/180))/2+(((SQRT(2*(E31/2)^2)+(E23*TAN(22.5*PI()/180)))*TAN(22.5*PI()/180))*COS(45*PI()/180))-S10-J10</f>
        <v>3.1568542494923797</v>
      </c>
      <c r="AD10" s="19"/>
      <c r="AE10" s="19"/>
      <c r="AF10" s="1" t="s">
        <v>0</v>
      </c>
      <c r="AK10" s="19">
        <f>+Y8-AC10-S10-J10</f>
        <v>3.8076118445748826</v>
      </c>
      <c r="AL10" s="19"/>
      <c r="AM10" s="19"/>
      <c r="AN10" s="1" t="s">
        <v>0</v>
      </c>
      <c r="BE10" s="3"/>
      <c r="BH10" s="14"/>
      <c r="BI10" s="14"/>
      <c r="BJ10" s="14"/>
      <c r="BK10" s="14"/>
      <c r="BL10" s="14"/>
      <c r="BM10" s="14"/>
      <c r="BN10" s="14"/>
      <c r="BO10" s="14"/>
      <c r="BP10" s="14"/>
    </row>
    <row r="11" spans="2:71" x14ac:dyDescent="0.2">
      <c r="B11" s="2"/>
      <c r="BE11" s="3"/>
      <c r="BH11" s="14"/>
      <c r="BI11" s="14"/>
      <c r="BJ11" s="14"/>
      <c r="BK11" s="14"/>
      <c r="BL11" s="14"/>
      <c r="BM11" s="14"/>
      <c r="BN11" s="14"/>
      <c r="BO11" s="14"/>
      <c r="BR11" s="1" t="s">
        <v>10</v>
      </c>
    </row>
    <row r="12" spans="2:71" x14ac:dyDescent="0.2">
      <c r="B12" s="2"/>
      <c r="G12" s="19" t="s">
        <v>2</v>
      </c>
      <c r="H12" s="19"/>
      <c r="AR12" s="19" t="s">
        <v>2</v>
      </c>
      <c r="AS12" s="19"/>
      <c r="BE12" s="3"/>
    </row>
    <row r="13" spans="2:71" x14ac:dyDescent="0.2">
      <c r="B13" s="2"/>
      <c r="BE13" s="3"/>
    </row>
    <row r="14" spans="2:71" x14ac:dyDescent="0.2">
      <c r="B14" s="2"/>
      <c r="BE14" s="3"/>
      <c r="BS14" s="11"/>
    </row>
    <row r="15" spans="2:71" x14ac:dyDescent="0.2">
      <c r="B15" s="2"/>
      <c r="E15" s="6" t="s">
        <v>0</v>
      </c>
      <c r="BE15" s="3"/>
    </row>
    <row r="16" spans="2:71" x14ac:dyDescent="0.2">
      <c r="B16" s="2"/>
      <c r="E16" s="20">
        <f>+C20/2</f>
        <v>2.5</v>
      </c>
      <c r="BE16" s="3"/>
    </row>
    <row r="17" spans="2:57" x14ac:dyDescent="0.2">
      <c r="B17" s="2"/>
      <c r="E17" s="20"/>
      <c r="AS17" s="6" t="s">
        <v>0</v>
      </c>
      <c r="BE17" s="3"/>
    </row>
    <row r="18" spans="2:57" x14ac:dyDescent="0.2">
      <c r="B18" s="2"/>
      <c r="E18" s="20"/>
      <c r="AS18" s="20">
        <f>+AU31-AS51-AS40-AS28</f>
        <v>3.8076118445748826</v>
      </c>
      <c r="BE18" s="3"/>
    </row>
    <row r="19" spans="2:57" x14ac:dyDescent="0.2">
      <c r="B19" s="2"/>
      <c r="C19" s="6" t="s">
        <v>0</v>
      </c>
      <c r="AC19" s="19">
        <f>+AK27</f>
        <v>3.4169544171104511</v>
      </c>
      <c r="AD19" s="19"/>
      <c r="AE19" s="19"/>
      <c r="AF19" s="1" t="s">
        <v>0</v>
      </c>
      <c r="AS19" s="20"/>
      <c r="BE19" s="3"/>
    </row>
    <row r="20" spans="2:57" x14ac:dyDescent="0.2">
      <c r="B20" s="2"/>
      <c r="C20" s="25">
        <v>5</v>
      </c>
      <c r="AS20" s="20"/>
      <c r="BE20" s="3"/>
    </row>
    <row r="21" spans="2:57" x14ac:dyDescent="0.2">
      <c r="B21" s="2"/>
      <c r="C21" s="25"/>
      <c r="O21" s="23">
        <f>J10*TAN(P5*PI()/180)</f>
        <v>0.81229924058226577</v>
      </c>
      <c r="P21" s="23"/>
      <c r="Q21" s="23"/>
      <c r="BE21" s="3"/>
    </row>
    <row r="22" spans="2:57" x14ac:dyDescent="0.2">
      <c r="B22" s="2"/>
      <c r="C22" s="25"/>
      <c r="E22" s="6" t="s">
        <v>0</v>
      </c>
      <c r="Z22" s="22">
        <f>+O21</f>
        <v>0.81229924058226577</v>
      </c>
      <c r="AA22" s="22"/>
      <c r="AB22" s="22"/>
      <c r="BE22" s="3"/>
    </row>
    <row r="23" spans="2:57" x14ac:dyDescent="0.2">
      <c r="B23" s="2"/>
      <c r="E23" s="20">
        <f>+C20/2</f>
        <v>2.5</v>
      </c>
      <c r="T23" s="19">
        <f>SQRT(E23^2+(S10+J10-O57)^2)</f>
        <v>2.705980500730985</v>
      </c>
      <c r="U23" s="19"/>
      <c r="V23" s="19"/>
      <c r="W23" s="1" t="s">
        <v>0</v>
      </c>
      <c r="BE23" s="3"/>
    </row>
    <row r="24" spans="2:57" x14ac:dyDescent="0.2">
      <c r="B24" s="2"/>
      <c r="E24" s="20"/>
      <c r="AD24" s="22">
        <f>AK10*TAN(P5*PI()/180)</f>
        <v>1.2371680839120869</v>
      </c>
      <c r="AE24" s="22"/>
      <c r="AF24" s="22"/>
      <c r="BE24" s="3"/>
    </row>
    <row r="25" spans="2:57" x14ac:dyDescent="0.2">
      <c r="B25" s="2"/>
      <c r="E25" s="20"/>
      <c r="BE25" s="3"/>
    </row>
    <row r="26" spans="2:57" x14ac:dyDescent="0.2">
      <c r="B26" s="2"/>
      <c r="BE26" s="3"/>
    </row>
    <row r="27" spans="2:57" x14ac:dyDescent="0.2">
      <c r="B27" s="2"/>
      <c r="AK27" s="19">
        <f>SQRT(AS28^2+(AK10-AM57)^2)</f>
        <v>3.4169544171104511</v>
      </c>
      <c r="AL27" s="19"/>
      <c r="AM27" s="19"/>
      <c r="AN27" s="1" t="s">
        <v>0</v>
      </c>
      <c r="AS27" s="6" t="s">
        <v>0</v>
      </c>
      <c r="BE27" s="3"/>
    </row>
    <row r="28" spans="2:57" x14ac:dyDescent="0.2">
      <c r="B28" s="2"/>
      <c r="I28" s="19" t="s">
        <v>2</v>
      </c>
      <c r="J28" s="19"/>
      <c r="V28" s="19" t="s">
        <v>2</v>
      </c>
      <c r="W28" s="19"/>
      <c r="AS28" s="20">
        <f>+E45+E31+(2*(AG57-SQRT(2*(Z57/2)^2))*COS(45*PI()/180))/2+(((SQRT(2*(Z57/2)^2)+(E23*TAN(22.5*PI()/180)))*TAN(22.5*PI()/180))*COS(45*PI()/180))-AS40-AS51</f>
        <v>3.1568542494923797</v>
      </c>
      <c r="BE28" s="3"/>
    </row>
    <row r="29" spans="2:57" x14ac:dyDescent="0.2">
      <c r="B29" s="2"/>
      <c r="AS29" s="20"/>
      <c r="BE29" s="3"/>
    </row>
    <row r="30" spans="2:57" x14ac:dyDescent="0.2">
      <c r="B30" s="2"/>
      <c r="E30" s="6" t="s">
        <v>0</v>
      </c>
      <c r="AS30" s="20"/>
      <c r="AU30" s="6" t="s">
        <v>0</v>
      </c>
      <c r="BE30" s="3"/>
    </row>
    <row r="31" spans="2:57" x14ac:dyDescent="0.2">
      <c r="B31" s="2"/>
      <c r="E31" s="25">
        <v>3</v>
      </c>
      <c r="AU31" s="25">
        <v>15</v>
      </c>
      <c r="BE31" s="3"/>
    </row>
    <row r="32" spans="2:57" x14ac:dyDescent="0.2">
      <c r="B32" s="2"/>
      <c r="E32" s="25"/>
      <c r="AG32" s="22">
        <f>+AH47</f>
        <v>0.81229924058226577</v>
      </c>
      <c r="AH32" s="22"/>
      <c r="AI32" s="22"/>
      <c r="AU32" s="25"/>
      <c r="BE32" s="3"/>
    </row>
    <row r="33" spans="2:57" x14ac:dyDescent="0.2">
      <c r="B33" s="2"/>
      <c r="E33" s="25"/>
      <c r="AU33" s="25"/>
      <c r="BE33" s="3"/>
    </row>
    <row r="34" spans="2:57" x14ac:dyDescent="0.2">
      <c r="B34" s="2"/>
      <c r="BE34" s="3"/>
    </row>
    <row r="35" spans="2:57" x14ac:dyDescent="0.2">
      <c r="B35" s="2"/>
      <c r="AB35" s="19" t="s">
        <v>2</v>
      </c>
      <c r="AC35" s="19"/>
      <c r="BE35" s="3"/>
    </row>
    <row r="36" spans="2:57" x14ac:dyDescent="0.2">
      <c r="B36" s="2"/>
      <c r="BE36" s="3"/>
    </row>
    <row r="37" spans="2:57" x14ac:dyDescent="0.2">
      <c r="B37" s="2"/>
      <c r="AG37" s="19">
        <f>SQRT(AG57^2+(AS40+AS51-E45)^2)</f>
        <v>2.705980500730985</v>
      </c>
      <c r="AH37" s="19"/>
      <c r="AI37" s="19"/>
      <c r="AJ37" s="1" t="s">
        <v>0</v>
      </c>
      <c r="BE37" s="3"/>
    </row>
    <row r="38" spans="2:57" x14ac:dyDescent="0.2">
      <c r="B38" s="2"/>
      <c r="BE38" s="3"/>
    </row>
    <row r="39" spans="2:57" x14ac:dyDescent="0.2">
      <c r="B39" s="2"/>
      <c r="AS39" s="6" t="s">
        <v>0</v>
      </c>
      <c r="BE39" s="3"/>
    </row>
    <row r="40" spans="2:57" x14ac:dyDescent="0.2">
      <c r="B40" s="2"/>
      <c r="AS40" s="20">
        <f>+E45+E31+(2*(E23-SQRT(2*(Z57/2)^2))*COS(45*PI()/180))-AS51-AS51</f>
        <v>5.5355339059327378</v>
      </c>
      <c r="BE40" s="3"/>
    </row>
    <row r="41" spans="2:57" x14ac:dyDescent="0.2">
      <c r="B41" s="2"/>
      <c r="AS41" s="20"/>
      <c r="BE41" s="3"/>
    </row>
    <row r="42" spans="2:57" x14ac:dyDescent="0.2">
      <c r="B42" s="2"/>
      <c r="AS42" s="20"/>
      <c r="BE42" s="3"/>
    </row>
    <row r="43" spans="2:57" x14ac:dyDescent="0.2">
      <c r="B43" s="2"/>
      <c r="BE43" s="3"/>
    </row>
    <row r="44" spans="2:57" x14ac:dyDescent="0.2">
      <c r="B44" s="2"/>
      <c r="E44" s="6" t="s">
        <v>0</v>
      </c>
      <c r="BE44" s="3"/>
    </row>
    <row r="45" spans="2:57" x14ac:dyDescent="0.2">
      <c r="B45" s="2"/>
      <c r="E45" s="20">
        <f>+AU31-C20-E31</f>
        <v>7</v>
      </c>
      <c r="BE45" s="3"/>
    </row>
    <row r="46" spans="2:57" x14ac:dyDescent="0.2">
      <c r="B46" s="2"/>
      <c r="E46" s="20"/>
      <c r="BE46" s="3"/>
    </row>
    <row r="47" spans="2:57" x14ac:dyDescent="0.2">
      <c r="B47" s="2"/>
      <c r="E47" s="20"/>
      <c r="AH47" s="22">
        <f>+O21</f>
        <v>0.81229924058226577</v>
      </c>
      <c r="AI47" s="22"/>
      <c r="AJ47" s="22"/>
      <c r="BE47" s="3"/>
    </row>
    <row r="48" spans="2:57" x14ac:dyDescent="0.2">
      <c r="B48" s="2"/>
      <c r="BE48" s="3"/>
    </row>
    <row r="49" spans="2:57" x14ac:dyDescent="0.2">
      <c r="B49" s="2"/>
      <c r="BE49" s="3"/>
    </row>
    <row r="50" spans="2:57" x14ac:dyDescent="0.2">
      <c r="B50" s="2"/>
      <c r="AS50" s="6" t="s">
        <v>0</v>
      </c>
      <c r="BE50" s="3"/>
    </row>
    <row r="51" spans="2:57" x14ac:dyDescent="0.2">
      <c r="B51" s="2"/>
      <c r="AS51" s="20">
        <f>+AM57</f>
        <v>2.5</v>
      </c>
      <c r="BE51" s="3"/>
    </row>
    <row r="52" spans="2:57" x14ac:dyDescent="0.2">
      <c r="B52" s="2"/>
      <c r="AS52" s="20"/>
      <c r="BE52" s="3"/>
    </row>
    <row r="53" spans="2:57" x14ac:dyDescent="0.2">
      <c r="B53" s="2"/>
      <c r="AS53" s="20"/>
      <c r="BE53" s="3"/>
    </row>
    <row r="54" spans="2:57" x14ac:dyDescent="0.2">
      <c r="B54" s="2"/>
      <c r="AB54" s="19" t="s">
        <v>2</v>
      </c>
      <c r="AC54" s="19"/>
      <c r="AR54" s="19" t="s">
        <v>2</v>
      </c>
      <c r="AS54" s="19"/>
      <c r="BE54" s="3"/>
    </row>
    <row r="55" spans="2:57" x14ac:dyDescent="0.2">
      <c r="B55" s="2"/>
      <c r="BE55" s="3"/>
    </row>
    <row r="56" spans="2:57" x14ac:dyDescent="0.2">
      <c r="B56" s="2"/>
      <c r="BE56" s="3"/>
    </row>
    <row r="57" spans="2:57" x14ac:dyDescent="0.2">
      <c r="B57" s="2"/>
      <c r="O57" s="19">
        <f>+Y8-AM57-AG57-Z57</f>
        <v>17</v>
      </c>
      <c r="P57" s="19"/>
      <c r="Q57" s="1" t="s">
        <v>0</v>
      </c>
      <c r="Z57" s="19">
        <f>+E31</f>
        <v>3</v>
      </c>
      <c r="AA57" s="19"/>
      <c r="AB57" s="1" t="s">
        <v>0</v>
      </c>
      <c r="AG57" s="19">
        <f>+AJ59/2</f>
        <v>2.5</v>
      </c>
      <c r="AH57" s="19"/>
      <c r="AI57" s="1" t="s">
        <v>0</v>
      </c>
      <c r="AM57" s="19">
        <f>+AJ59/2</f>
        <v>2.5</v>
      </c>
      <c r="AN57" s="19"/>
      <c r="AO57" s="1" t="s">
        <v>0</v>
      </c>
      <c r="BE57" s="3"/>
    </row>
    <row r="58" spans="2:57" x14ac:dyDescent="0.2">
      <c r="B58" s="2"/>
      <c r="BE58" s="3"/>
    </row>
    <row r="59" spans="2:57" x14ac:dyDescent="0.2">
      <c r="B59" s="2"/>
      <c r="AJ59" s="19">
        <f>+C20</f>
        <v>5</v>
      </c>
      <c r="AK59" s="19"/>
      <c r="AL59" s="1" t="s">
        <v>0</v>
      </c>
      <c r="BE59" s="3"/>
    </row>
    <row r="60" spans="2:57" x14ac:dyDescent="0.2">
      <c r="B60" s="2"/>
      <c r="BE60" s="3"/>
    </row>
    <row r="61" spans="2:57" ht="12" thickBot="1" x14ac:dyDescent="0.25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9"/>
    </row>
    <row r="62" spans="2:57" ht="12" thickBot="1" x14ac:dyDescent="0.25"/>
    <row r="63" spans="2:57" ht="45" customHeight="1" x14ac:dyDescent="0.2">
      <c r="B63" s="29" t="s">
        <v>4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1"/>
    </row>
    <row r="64" spans="2:57" x14ac:dyDescent="0.2">
      <c r="B64" s="2"/>
      <c r="BE64" s="3"/>
    </row>
    <row r="65" spans="2:57" x14ac:dyDescent="0.2">
      <c r="B65" s="2"/>
      <c r="O65" s="4" t="s">
        <v>11</v>
      </c>
      <c r="BE65" s="3"/>
    </row>
    <row r="66" spans="2:57" x14ac:dyDescent="0.2">
      <c r="B66" s="2"/>
      <c r="U66" s="1" t="s">
        <v>3</v>
      </c>
      <c r="BE66" s="3"/>
    </row>
    <row r="67" spans="2:57" x14ac:dyDescent="0.2">
      <c r="B67" s="2"/>
      <c r="G67" s="12" t="s">
        <v>6</v>
      </c>
      <c r="K67" s="1" t="s">
        <v>7</v>
      </c>
      <c r="P67" s="24">
        <v>18</v>
      </c>
      <c r="Q67" s="24"/>
      <c r="R67" s="5" t="s">
        <v>1</v>
      </c>
      <c r="V67" s="19" t="s">
        <v>2</v>
      </c>
      <c r="W67" s="19"/>
      <c r="AB67" s="11" t="s">
        <v>5</v>
      </c>
      <c r="BE67" s="3"/>
    </row>
    <row r="68" spans="2:57" x14ac:dyDescent="0.2">
      <c r="B68" s="2"/>
      <c r="BE68" s="3"/>
    </row>
    <row r="69" spans="2:57" x14ac:dyDescent="0.2">
      <c r="B69" s="2"/>
      <c r="S69" s="24">
        <v>12</v>
      </c>
      <c r="T69" s="24"/>
      <c r="U69" s="1" t="s">
        <v>0</v>
      </c>
      <c r="BE69" s="3"/>
    </row>
    <row r="70" spans="2:57" x14ac:dyDescent="0.2">
      <c r="B70" s="2"/>
      <c r="BE70" s="3"/>
    </row>
    <row r="71" spans="2:57" x14ac:dyDescent="0.2">
      <c r="B71" s="2"/>
      <c r="J71" s="19">
        <f>+E78</f>
        <v>2.75</v>
      </c>
      <c r="K71" s="19"/>
      <c r="L71" s="1" t="s">
        <v>0</v>
      </c>
      <c r="U71" s="19">
        <f>+S69-J71-AC71</f>
        <v>8.5131397208144133</v>
      </c>
      <c r="V71" s="19"/>
      <c r="W71" s="1" t="s">
        <v>0</v>
      </c>
      <c r="AC71" s="19">
        <f>E78*TAN(AH96/2*PI()/180)</f>
        <v>0.73686027918558739</v>
      </c>
      <c r="AD71" s="19"/>
      <c r="AE71" s="1" t="s">
        <v>0</v>
      </c>
      <c r="BE71" s="3"/>
    </row>
    <row r="72" spans="2:57" x14ac:dyDescent="0.2">
      <c r="B72" s="2"/>
      <c r="AD72" s="19" t="s">
        <v>2</v>
      </c>
      <c r="AE72" s="19"/>
      <c r="BE72" s="3"/>
    </row>
    <row r="73" spans="2:57" x14ac:dyDescent="0.2">
      <c r="B73" s="2"/>
      <c r="F73" s="19" t="s">
        <v>2</v>
      </c>
      <c r="G73" s="19"/>
      <c r="BE73" s="3"/>
    </row>
    <row r="74" spans="2:57" x14ac:dyDescent="0.2">
      <c r="B74" s="2"/>
      <c r="AG74" s="19">
        <f>+AC71</f>
        <v>0.73686027918558739</v>
      </c>
      <c r="AH74" s="19"/>
      <c r="AI74" s="1" t="s">
        <v>0</v>
      </c>
      <c r="BE74" s="3"/>
    </row>
    <row r="75" spans="2:57" x14ac:dyDescent="0.2">
      <c r="B75" s="2"/>
      <c r="BE75" s="3"/>
    </row>
    <row r="76" spans="2:57" x14ac:dyDescent="0.2">
      <c r="B76" s="2"/>
      <c r="BE76" s="3"/>
    </row>
    <row r="77" spans="2:57" x14ac:dyDescent="0.2">
      <c r="B77" s="2"/>
      <c r="E77" s="6" t="s">
        <v>0</v>
      </c>
      <c r="BE77" s="3"/>
    </row>
    <row r="78" spans="2:57" x14ac:dyDescent="0.2">
      <c r="B78" s="2"/>
      <c r="E78" s="20">
        <f>+C82/2</f>
        <v>2.75</v>
      </c>
      <c r="AJ78" s="19">
        <f>+AR79-AG74-AP84-AU90</f>
        <v>3.7320508075688767</v>
      </c>
      <c r="AK78" s="19"/>
      <c r="AL78" s="1" t="s">
        <v>0</v>
      </c>
      <c r="BE78" s="3"/>
    </row>
    <row r="79" spans="2:57" x14ac:dyDescent="0.2">
      <c r="B79" s="2"/>
      <c r="E79" s="20"/>
      <c r="AR79" s="24">
        <v>15</v>
      </c>
      <c r="AS79" s="24"/>
      <c r="AT79" s="1" t="s">
        <v>0</v>
      </c>
      <c r="BE79" s="3"/>
    </row>
    <row r="80" spans="2:57" x14ac:dyDescent="0.2">
      <c r="B80" s="2"/>
      <c r="E80" s="20"/>
      <c r="BE80" s="3"/>
    </row>
    <row r="81" spans="2:57" x14ac:dyDescent="0.2">
      <c r="B81" s="2"/>
      <c r="C81" s="6" t="s">
        <v>0</v>
      </c>
      <c r="BE81" s="3"/>
    </row>
    <row r="82" spans="2:57" x14ac:dyDescent="0.2">
      <c r="B82" s="2"/>
      <c r="C82" s="25">
        <v>5.5</v>
      </c>
      <c r="L82" s="22">
        <f>E78*TAN(P67*PI()/180)</f>
        <v>0.89352916464049226</v>
      </c>
      <c r="M82" s="22"/>
      <c r="N82" s="22"/>
      <c r="Z82" s="22">
        <f>+L82</f>
        <v>0.89352916464049226</v>
      </c>
      <c r="AA82" s="22"/>
      <c r="AB82" s="22"/>
      <c r="BE82" s="3"/>
    </row>
    <row r="83" spans="2:57" x14ac:dyDescent="0.2">
      <c r="B83" s="2"/>
      <c r="C83" s="25"/>
      <c r="BE83" s="3"/>
    </row>
    <row r="84" spans="2:57" x14ac:dyDescent="0.2">
      <c r="B84" s="2"/>
      <c r="C84" s="25"/>
      <c r="AP84" s="19">
        <f>AF100+AR101*TAN(AH96/2*PI()/180)-AU90</f>
        <v>8.7810889132455365</v>
      </c>
      <c r="AQ84" s="19"/>
      <c r="AR84" s="1" t="s">
        <v>0</v>
      </c>
      <c r="BE84" s="3"/>
    </row>
    <row r="85" spans="2:57" x14ac:dyDescent="0.2">
      <c r="B85" s="2"/>
      <c r="E85" s="6" t="s">
        <v>0</v>
      </c>
      <c r="AI85" s="22">
        <f>+AN94</f>
        <v>0.56860946840758597</v>
      </c>
      <c r="AJ85" s="22"/>
      <c r="AK85" s="22"/>
      <c r="BE85" s="3"/>
    </row>
    <row r="86" spans="2:57" x14ac:dyDescent="0.2">
      <c r="B86" s="2"/>
      <c r="E86" s="20">
        <f>+C82/2</f>
        <v>2.75</v>
      </c>
      <c r="BE86" s="3"/>
    </row>
    <row r="87" spans="2:57" x14ac:dyDescent="0.2">
      <c r="B87" s="2"/>
      <c r="E87" s="20"/>
      <c r="AC87" s="19">
        <f>AJ78/COS(AH96/2*PI()/180)</f>
        <v>3.8637033051562724</v>
      </c>
      <c r="AD87" s="19"/>
      <c r="AE87" s="1" t="s">
        <v>0</v>
      </c>
      <c r="BE87" s="3"/>
    </row>
    <row r="88" spans="2:57" x14ac:dyDescent="0.2">
      <c r="B88" s="2"/>
      <c r="E88" s="20"/>
      <c r="BE88" s="3"/>
    </row>
    <row r="89" spans="2:57" x14ac:dyDescent="0.2">
      <c r="B89" s="2"/>
      <c r="BE89" s="3"/>
    </row>
    <row r="90" spans="2:57" x14ac:dyDescent="0.2">
      <c r="B90" s="2"/>
      <c r="AU90" s="19">
        <f>+AV97</f>
        <v>1.75</v>
      </c>
      <c r="AV90" s="19"/>
      <c r="AW90" s="1" t="s">
        <v>0</v>
      </c>
      <c r="BE90" s="3"/>
    </row>
    <row r="91" spans="2:57" x14ac:dyDescent="0.2">
      <c r="B91" s="2"/>
      <c r="AG91" s="19" t="s">
        <v>2</v>
      </c>
      <c r="AH91" s="19"/>
      <c r="BE91" s="3"/>
    </row>
    <row r="92" spans="2:57" x14ac:dyDescent="0.2">
      <c r="B92" s="2"/>
      <c r="E92" s="19" t="s">
        <v>2</v>
      </c>
      <c r="F92" s="19"/>
      <c r="BE92" s="3"/>
    </row>
    <row r="93" spans="2:57" x14ac:dyDescent="0.2">
      <c r="B93" s="2"/>
      <c r="K93" s="19">
        <f>+E86</f>
        <v>2.75</v>
      </c>
      <c r="L93" s="19"/>
      <c r="M93" s="1" t="s">
        <v>0</v>
      </c>
      <c r="U93" s="19">
        <f>+U71</f>
        <v>8.5131397208144133</v>
      </c>
      <c r="V93" s="19"/>
      <c r="W93" s="1" t="s">
        <v>0</v>
      </c>
      <c r="AD93" s="19">
        <f>+S95-U93-K93</f>
        <v>3.2631397208144115</v>
      </c>
      <c r="AE93" s="19"/>
      <c r="AF93" s="1" t="s">
        <v>0</v>
      </c>
      <c r="AX93" s="19" t="s">
        <v>2</v>
      </c>
      <c r="AY93" s="19"/>
      <c r="BE93" s="3"/>
    </row>
    <row r="94" spans="2:57" x14ac:dyDescent="0.2">
      <c r="B94" s="2"/>
      <c r="AN94" s="22">
        <f>AV97*TAN(P67*PI()/180)</f>
        <v>0.56860946840758597</v>
      </c>
      <c r="AO94" s="22"/>
      <c r="AP94" s="22"/>
      <c r="BE94" s="3"/>
    </row>
    <row r="95" spans="2:57" x14ac:dyDescent="0.2">
      <c r="B95" s="2"/>
      <c r="S95" s="19">
        <f>+S69+(AR79*COS(AH96*PI()/180))-(AW102*COS((90-AH96)*PI()/180))-AF100*COS(AH96*PI()/180)</f>
        <v>14.526279441628825</v>
      </c>
      <c r="T95" s="19"/>
      <c r="U95" s="19"/>
      <c r="V95" s="1" t="s">
        <v>0</v>
      </c>
      <c r="BE95" s="3"/>
    </row>
    <row r="96" spans="2:57" x14ac:dyDescent="0.2">
      <c r="B96" s="2"/>
      <c r="AH96" s="24">
        <v>30</v>
      </c>
      <c r="AI96" s="24"/>
      <c r="AJ96" s="5" t="s">
        <v>1</v>
      </c>
      <c r="BE96" s="3"/>
    </row>
    <row r="97" spans="2:57" x14ac:dyDescent="0.2">
      <c r="B97" s="2"/>
      <c r="AV97" s="19">
        <f>+AW102/2</f>
        <v>1.75</v>
      </c>
      <c r="AW97" s="19"/>
      <c r="AX97" s="1" t="s">
        <v>0</v>
      </c>
      <c r="BE97" s="3"/>
    </row>
    <row r="98" spans="2:57" x14ac:dyDescent="0.2">
      <c r="B98" s="2"/>
      <c r="BE98" s="3"/>
    </row>
    <row r="99" spans="2:57" x14ac:dyDescent="0.2">
      <c r="B99" s="2"/>
      <c r="BE99" s="3"/>
    </row>
    <row r="100" spans="2:57" x14ac:dyDescent="0.2">
      <c r="B100" s="2"/>
      <c r="AF100" s="19">
        <f>(((AR79*SIN(AH96*PI()/180))+(AW102*SIN((90-AH96)*PI()/180))-C82))/SIN(AH96*PI()/180)</f>
        <v>10.062177826491071</v>
      </c>
      <c r="AG100" s="19"/>
      <c r="AH100" s="19"/>
      <c r="AI100" s="1" t="s">
        <v>0</v>
      </c>
      <c r="BE100" s="3"/>
    </row>
    <row r="101" spans="2:57" x14ac:dyDescent="0.2">
      <c r="B101" s="2"/>
      <c r="AR101" s="19">
        <f>+AW102/2</f>
        <v>1.75</v>
      </c>
      <c r="AS101" s="19"/>
      <c r="AT101" s="1" t="s">
        <v>0</v>
      </c>
      <c r="BE101" s="3"/>
    </row>
    <row r="102" spans="2:57" x14ac:dyDescent="0.2">
      <c r="B102" s="2"/>
      <c r="AW102" s="24">
        <v>3.5</v>
      </c>
      <c r="AX102" s="24"/>
      <c r="AY102" s="1" t="s">
        <v>0</v>
      </c>
      <c r="BE102" s="3"/>
    </row>
    <row r="103" spans="2:57" x14ac:dyDescent="0.2">
      <c r="B103" s="2"/>
      <c r="AO103" s="19" t="s">
        <v>2</v>
      </c>
      <c r="AP103" s="19"/>
      <c r="BE103" s="3"/>
    </row>
    <row r="104" spans="2:57" x14ac:dyDescent="0.2">
      <c r="B104" s="2"/>
      <c r="BE104" s="3"/>
    </row>
    <row r="105" spans="2:57" x14ac:dyDescent="0.2">
      <c r="B105" s="2"/>
      <c r="BE105" s="3"/>
    </row>
    <row r="106" spans="2:57" ht="12" thickBot="1" x14ac:dyDescent="0.25">
      <c r="B106" s="7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9"/>
    </row>
    <row r="107" spans="2:57" ht="12" thickBot="1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</row>
    <row r="108" spans="2:57" ht="45" customHeight="1" x14ac:dyDescent="0.2">
      <c r="B108" s="29" t="s">
        <v>4</v>
      </c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1"/>
    </row>
    <row r="109" spans="2:57" x14ac:dyDescent="0.2">
      <c r="B109" s="2"/>
      <c r="O109" s="4" t="s">
        <v>11</v>
      </c>
      <c r="BE109" s="3"/>
    </row>
    <row r="110" spans="2:57" x14ac:dyDescent="0.2">
      <c r="B110" s="2"/>
      <c r="U110" s="1" t="s">
        <v>3</v>
      </c>
      <c r="BE110" s="3"/>
    </row>
    <row r="111" spans="2:57" x14ac:dyDescent="0.2">
      <c r="B111" s="2"/>
      <c r="G111" s="12" t="s">
        <v>6</v>
      </c>
      <c r="K111" s="1" t="s">
        <v>7</v>
      </c>
      <c r="P111" s="24">
        <v>18</v>
      </c>
      <c r="Q111" s="24"/>
      <c r="R111" s="5" t="s">
        <v>1</v>
      </c>
      <c r="V111" s="19" t="s">
        <v>2</v>
      </c>
      <c r="W111" s="19"/>
      <c r="AB111" s="11" t="s">
        <v>5</v>
      </c>
      <c r="BE111" s="3"/>
    </row>
    <row r="112" spans="2:57" x14ac:dyDescent="0.2">
      <c r="B112" s="2"/>
      <c r="BE112" s="3"/>
    </row>
    <row r="113" spans="2:57" x14ac:dyDescent="0.2">
      <c r="B113" s="2"/>
      <c r="AA113" s="11" t="s">
        <v>12</v>
      </c>
      <c r="BE113" s="3"/>
    </row>
    <row r="114" spans="2:57" x14ac:dyDescent="0.2">
      <c r="B114" s="2"/>
      <c r="BE114" s="3"/>
    </row>
    <row r="115" spans="2:57" ht="11.25" customHeight="1" x14ac:dyDescent="0.2">
      <c r="B115" s="2"/>
      <c r="AR115" s="32" t="s">
        <v>13</v>
      </c>
      <c r="AS115" s="33"/>
      <c r="AT115" s="33"/>
      <c r="AU115" s="33"/>
      <c r="AV115" s="33"/>
      <c r="AW115" s="33"/>
      <c r="AX115" s="33"/>
      <c r="AY115" s="33"/>
      <c r="AZ115" s="33"/>
      <c r="BA115" s="33"/>
      <c r="BB115" s="34"/>
      <c r="BE115" s="3"/>
    </row>
    <row r="116" spans="2:57" x14ac:dyDescent="0.2">
      <c r="B116" s="2"/>
      <c r="AR116" s="35"/>
      <c r="AS116" s="36"/>
      <c r="AT116" s="36"/>
      <c r="AU116" s="36"/>
      <c r="AV116" s="36"/>
      <c r="AW116" s="36"/>
      <c r="AX116" s="36"/>
      <c r="AY116" s="36"/>
      <c r="AZ116" s="36"/>
      <c r="BA116" s="36"/>
      <c r="BB116" s="37"/>
      <c r="BE116" s="3"/>
    </row>
    <row r="117" spans="2:57" x14ac:dyDescent="0.2">
      <c r="B117" s="2"/>
      <c r="U117" s="19">
        <f>(G130/(TAN((90-M143/2)*PI()/180)+TAN((90-Q122/2)*PI()/180)))/SIN((Q122/2)*PI()/180)*COS((Q122/2)*PI()/180)</f>
        <v>7.8547350433692511</v>
      </c>
      <c r="V117" s="19"/>
      <c r="W117" s="19"/>
      <c r="X117" s="1" t="s">
        <v>0</v>
      </c>
      <c r="AR117" s="35"/>
      <c r="AS117" s="36"/>
      <c r="AT117" s="36"/>
      <c r="AU117" s="36"/>
      <c r="AV117" s="36"/>
      <c r="AW117" s="36"/>
      <c r="AX117" s="36"/>
      <c r="AY117" s="36"/>
      <c r="AZ117" s="36"/>
      <c r="BA117" s="36"/>
      <c r="BB117" s="37"/>
      <c r="BE117" s="3"/>
    </row>
    <row r="118" spans="2:57" x14ac:dyDescent="0.2">
      <c r="B118" s="2"/>
      <c r="O118" s="19" t="s">
        <v>2</v>
      </c>
      <c r="P118" s="19"/>
      <c r="AR118" s="35"/>
      <c r="AS118" s="36"/>
      <c r="AT118" s="36"/>
      <c r="AU118" s="36"/>
      <c r="AV118" s="36"/>
      <c r="AW118" s="36"/>
      <c r="AX118" s="36"/>
      <c r="AY118" s="36"/>
      <c r="AZ118" s="36"/>
      <c r="BA118" s="36"/>
      <c r="BB118" s="37"/>
      <c r="BE118" s="3"/>
    </row>
    <row r="119" spans="2:57" x14ac:dyDescent="0.2">
      <c r="B119" s="2"/>
      <c r="AH119" s="24">
        <v>23.234138000000002</v>
      </c>
      <c r="AI119" s="24"/>
      <c r="AJ119" s="1" t="s">
        <v>0</v>
      </c>
      <c r="AR119" s="35"/>
      <c r="AS119" s="36"/>
      <c r="AT119" s="36"/>
      <c r="AU119" s="36"/>
      <c r="AV119" s="36"/>
      <c r="AW119" s="36"/>
      <c r="AX119" s="36"/>
      <c r="AY119" s="36"/>
      <c r="AZ119" s="36"/>
      <c r="BA119" s="36"/>
      <c r="BB119" s="37"/>
      <c r="BE119" s="3"/>
    </row>
    <row r="120" spans="2:57" x14ac:dyDescent="0.2">
      <c r="B120" s="2"/>
      <c r="AR120" s="35"/>
      <c r="AS120" s="36"/>
      <c r="AT120" s="36"/>
      <c r="AU120" s="36"/>
      <c r="AV120" s="36"/>
      <c r="AW120" s="36"/>
      <c r="AX120" s="36"/>
      <c r="AY120" s="36"/>
      <c r="AZ120" s="36"/>
      <c r="BA120" s="36"/>
      <c r="BB120" s="37"/>
      <c r="BE120" s="3"/>
    </row>
    <row r="121" spans="2:57" x14ac:dyDescent="0.2">
      <c r="B121" s="2"/>
      <c r="AR121" s="38"/>
      <c r="AS121" s="39"/>
      <c r="AT121" s="39"/>
      <c r="AU121" s="39"/>
      <c r="AV121" s="39"/>
      <c r="AW121" s="39"/>
      <c r="AX121" s="39"/>
      <c r="AY121" s="39"/>
      <c r="AZ121" s="39"/>
      <c r="BA121" s="39"/>
      <c r="BB121" s="40"/>
      <c r="BE121" s="3"/>
    </row>
    <row r="122" spans="2:57" x14ac:dyDescent="0.2">
      <c r="B122" s="2"/>
      <c r="Q122" s="24">
        <v>80.042794000000001</v>
      </c>
      <c r="R122" s="24"/>
      <c r="S122" s="5" t="s">
        <v>1</v>
      </c>
      <c r="BE122" s="3"/>
    </row>
    <row r="123" spans="2:57" x14ac:dyDescent="0.2">
      <c r="B123" s="2"/>
      <c r="AH123" s="19">
        <f>+AH119-U117-AR128</f>
        <v>9.367068823138645</v>
      </c>
      <c r="AI123" s="19"/>
      <c r="AJ123" s="19"/>
      <c r="AK123" s="1" t="s">
        <v>0</v>
      </c>
      <c r="BE123" s="3"/>
    </row>
    <row r="124" spans="2:57" x14ac:dyDescent="0.2">
      <c r="B124" s="2"/>
      <c r="L124" s="19">
        <f>(G130/(TAN((90-Q122/2)*PI()/180)+TAN((90-M143/2)*PI()/180)))/TAN((Q122/2)*PI()/180)</f>
        <v>7.8547350433692511</v>
      </c>
      <c r="M124" s="19"/>
      <c r="N124" s="19"/>
      <c r="O124" s="1" t="s">
        <v>0</v>
      </c>
      <c r="BE124" s="3"/>
    </row>
    <row r="125" spans="2:57" x14ac:dyDescent="0.2">
      <c r="B125" s="2"/>
      <c r="BE125" s="3"/>
    </row>
    <row r="126" spans="2:57" x14ac:dyDescent="0.2">
      <c r="B126" s="2"/>
      <c r="BE126" s="3"/>
    </row>
    <row r="127" spans="2:57" x14ac:dyDescent="0.2">
      <c r="B127" s="2"/>
      <c r="BE127" s="3"/>
    </row>
    <row r="128" spans="2:57" x14ac:dyDescent="0.2">
      <c r="B128" s="2"/>
      <c r="AR128" s="19">
        <f>(AW143/(TAN((90-AM143/2)*PI()/180)+TAN((90-AR134/2)*PI()/180)))/SIN((AR134/2)*PI()/180)*COS((AR134/2)*PI()/180)</f>
        <v>6.0123341334921045</v>
      </c>
      <c r="AS128" s="19"/>
      <c r="AT128" s="19"/>
      <c r="AU128" s="1" t="s">
        <v>0</v>
      </c>
      <c r="BE128" s="3"/>
    </row>
    <row r="129" spans="2:57" x14ac:dyDescent="0.2">
      <c r="B129" s="2"/>
      <c r="BE129" s="3"/>
    </row>
    <row r="130" spans="2:57" x14ac:dyDescent="0.2">
      <c r="B130" s="2"/>
      <c r="G130" s="24">
        <v>16</v>
      </c>
      <c r="H130" s="24"/>
      <c r="I130" s="1" t="s">
        <v>0</v>
      </c>
      <c r="BE130" s="3"/>
    </row>
    <row r="131" spans="2:57" x14ac:dyDescent="0.2">
      <c r="B131" s="2"/>
      <c r="BE131" s="3"/>
    </row>
    <row r="132" spans="2:57" x14ac:dyDescent="0.2">
      <c r="B132" s="2"/>
      <c r="BE132" s="3"/>
    </row>
    <row r="133" spans="2:57" x14ac:dyDescent="0.2">
      <c r="B133" s="2"/>
      <c r="X133" s="22">
        <f>(G130/(TAN((90-Q122/2)*PI()/180)+TAN((90-M143/2)*PI()/180)))*TAN(P111*PI()/180)</f>
        <v>2.1431396140475942</v>
      </c>
      <c r="Y133" s="22"/>
      <c r="Z133" s="22"/>
      <c r="AW133" s="19" t="s">
        <v>2</v>
      </c>
      <c r="AX133" s="19"/>
      <c r="BE133" s="3"/>
    </row>
    <row r="134" spans="2:57" x14ac:dyDescent="0.2">
      <c r="B134" s="2"/>
      <c r="AR134" s="24">
        <v>76.957205999999999</v>
      </c>
      <c r="AS134" s="24"/>
      <c r="AT134" s="5" t="s">
        <v>1</v>
      </c>
      <c r="BE134" s="3"/>
    </row>
    <row r="135" spans="2:57" x14ac:dyDescent="0.2">
      <c r="B135" s="2"/>
      <c r="BE135" s="3"/>
    </row>
    <row r="136" spans="2:57" x14ac:dyDescent="0.2">
      <c r="B136" s="2"/>
      <c r="AJ136" s="22">
        <f>(AW143/(TAN((90-AR134/2)*PI()/180)+TAN((90-AM143/2)*PI()/180)))*TAN(P111*PI()/180)</f>
        <v>1.5527137893533807</v>
      </c>
      <c r="AK136" s="22"/>
      <c r="AL136" s="22"/>
      <c r="BE136" s="3"/>
    </row>
    <row r="137" spans="2:57" x14ac:dyDescent="0.2">
      <c r="B137" s="2"/>
      <c r="BE137" s="3"/>
    </row>
    <row r="138" spans="2:57" x14ac:dyDescent="0.2">
      <c r="B138" s="2"/>
      <c r="I138" s="19">
        <f>(G130/(TAN((90-Q122/2)*PI()/180)+TAN((90-M143/2)*PI()/180)))/TAN((M143/2)*PI()/180)</f>
        <v>8.145264956630756</v>
      </c>
      <c r="J138" s="19"/>
      <c r="K138" s="19"/>
      <c r="L138" s="1" t="s">
        <v>0</v>
      </c>
      <c r="AU138" s="19">
        <f>(AW143/(TAN((90-AR134/2)*PI()/180)+TAN((90-AM143/2)*PI()/180)))/TAN((AR134/2)*PI()/180)</f>
        <v>6.0123341334921054</v>
      </c>
      <c r="AV138" s="19"/>
      <c r="AW138" s="19"/>
      <c r="AX138" s="1" t="s">
        <v>0</v>
      </c>
      <c r="BE138" s="3"/>
    </row>
    <row r="139" spans="2:57" x14ac:dyDescent="0.2">
      <c r="B139" s="2"/>
      <c r="BE139" s="3"/>
    </row>
    <row r="140" spans="2:57" x14ac:dyDescent="0.2">
      <c r="B140" s="2"/>
      <c r="BE140" s="3"/>
    </row>
    <row r="141" spans="2:57" x14ac:dyDescent="0.2">
      <c r="B141" s="2"/>
      <c r="BE141" s="3"/>
    </row>
    <row r="142" spans="2:57" x14ac:dyDescent="0.2">
      <c r="B142" s="2"/>
      <c r="BE142" s="3"/>
    </row>
    <row r="143" spans="2:57" x14ac:dyDescent="0.2">
      <c r="B143" s="2"/>
      <c r="M143" s="24">
        <v>78</v>
      </c>
      <c r="N143" s="24"/>
      <c r="O143" s="5" t="s">
        <v>1</v>
      </c>
      <c r="AM143" s="24">
        <v>125</v>
      </c>
      <c r="AN143" s="24"/>
      <c r="AO143" s="5" t="s">
        <v>1</v>
      </c>
      <c r="AW143" s="24">
        <v>8.5</v>
      </c>
      <c r="AX143" s="24"/>
      <c r="AY143" s="1" t="s">
        <v>0</v>
      </c>
      <c r="BE143" s="3"/>
    </row>
    <row r="144" spans="2:57" x14ac:dyDescent="0.2">
      <c r="B144" s="2"/>
      <c r="BE144" s="3"/>
    </row>
    <row r="145" spans="2:57" x14ac:dyDescent="0.2">
      <c r="B145" s="2"/>
      <c r="AQ145" s="19">
        <f>(AW143/(TAN((90-AR134/2)*PI()/180)+TAN((90-AM143/2)*PI()/180)))/TAN((AM143/2)*PI()/180)</f>
        <v>2.4876658665078959</v>
      </c>
      <c r="AR145" s="19"/>
      <c r="AS145" s="19"/>
      <c r="AT145" s="1" t="s">
        <v>0</v>
      </c>
      <c r="BE145" s="3"/>
    </row>
    <row r="146" spans="2:57" x14ac:dyDescent="0.2">
      <c r="B146" s="2"/>
      <c r="J146" s="19" t="s">
        <v>2</v>
      </c>
      <c r="K146" s="19"/>
      <c r="AO146" s="19" t="s">
        <v>2</v>
      </c>
      <c r="AP146" s="19"/>
      <c r="BE146" s="3"/>
    </row>
    <row r="147" spans="2:57" x14ac:dyDescent="0.2">
      <c r="B147" s="2"/>
      <c r="P147" s="19">
        <f>(G130/(TAN((90-Q122/2)*PI()/180)+TAN((90-M143/2)*PI()/180)))/SIN((M143/2)*PI()/180)*COS((M143/2)*PI()/180)</f>
        <v>8.145264956630756</v>
      </c>
      <c r="Q147" s="19"/>
      <c r="R147" s="19"/>
      <c r="S147" s="1" t="s">
        <v>0</v>
      </c>
      <c r="AD147" s="19">
        <f>+Z149-P147-AL147</f>
        <v>9.3670691768613477</v>
      </c>
      <c r="AE147" s="19"/>
      <c r="AF147" s="19"/>
      <c r="AG147" s="1" t="s">
        <v>0</v>
      </c>
      <c r="AL147" s="19">
        <f>(AW143/(TAN((90-AR134/2)*PI()/180)+TAN((90-AM143/2)*PI()/180)))/SIN((AM143/2)*PI()/180)*COS((AM143/2)*PI()/180)</f>
        <v>2.4876658665078959</v>
      </c>
      <c r="AM147" s="19"/>
      <c r="AN147" s="19"/>
      <c r="AO147" s="1" t="s">
        <v>0</v>
      </c>
      <c r="BE147" s="3"/>
    </row>
    <row r="148" spans="2:57" x14ac:dyDescent="0.2">
      <c r="B148" s="2"/>
      <c r="BE148" s="3"/>
    </row>
    <row r="149" spans="2:57" x14ac:dyDescent="0.2">
      <c r="B149" s="2"/>
      <c r="Z149" s="24">
        <v>20</v>
      </c>
      <c r="AA149" s="24"/>
      <c r="AB149" s="1" t="s">
        <v>0</v>
      </c>
      <c r="BE149" s="3"/>
    </row>
    <row r="150" spans="2:57" x14ac:dyDescent="0.2">
      <c r="B150" s="2"/>
      <c r="BE150" s="3"/>
    </row>
    <row r="151" spans="2:57" ht="12" thickBot="1" x14ac:dyDescent="0.2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9"/>
    </row>
    <row r="152" spans="2:57" ht="12" thickBot="1" x14ac:dyDescent="0.25"/>
    <row r="153" spans="2:57" ht="45" customHeight="1" x14ac:dyDescent="0.2">
      <c r="B153" s="29" t="s">
        <v>4</v>
      </c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1"/>
    </row>
    <row r="154" spans="2:57" x14ac:dyDescent="0.2">
      <c r="B154" s="2"/>
      <c r="O154" s="4" t="s">
        <v>11</v>
      </c>
      <c r="BE154" s="3"/>
    </row>
    <row r="155" spans="2:57" x14ac:dyDescent="0.2">
      <c r="B155" s="2"/>
      <c r="U155" s="1" t="s">
        <v>3</v>
      </c>
      <c r="BE155" s="3"/>
    </row>
    <row r="156" spans="2:57" x14ac:dyDescent="0.2">
      <c r="B156" s="2"/>
      <c r="G156" s="12" t="s">
        <v>6</v>
      </c>
      <c r="K156" s="1" t="s">
        <v>7</v>
      </c>
      <c r="P156" s="24">
        <v>18</v>
      </c>
      <c r="Q156" s="24"/>
      <c r="R156" s="5" t="s">
        <v>1</v>
      </c>
      <c r="V156" s="19" t="s">
        <v>2</v>
      </c>
      <c r="W156" s="19"/>
      <c r="AB156" s="11" t="s">
        <v>5</v>
      </c>
      <c r="BE156" s="3"/>
    </row>
    <row r="157" spans="2:57" x14ac:dyDescent="0.2">
      <c r="B157" s="2"/>
      <c r="BE157" s="3"/>
    </row>
    <row r="158" spans="2:57" x14ac:dyDescent="0.2">
      <c r="B158" s="2"/>
      <c r="W158" s="19">
        <f>+AH223+O223-AP158</f>
        <v>9</v>
      </c>
      <c r="X158" s="19"/>
      <c r="Y158" s="1" t="s">
        <v>0</v>
      </c>
      <c r="AP158" s="24">
        <v>5</v>
      </c>
      <c r="AQ158" s="24"/>
      <c r="AR158" s="1" t="s">
        <v>0</v>
      </c>
      <c r="BE158" s="3"/>
    </row>
    <row r="159" spans="2:57" x14ac:dyDescent="0.2">
      <c r="B159" s="2"/>
      <c r="BE159" s="3"/>
    </row>
    <row r="160" spans="2:57" x14ac:dyDescent="0.2">
      <c r="B160" s="2"/>
      <c r="Q160" s="19">
        <f>+I178</f>
        <v>4</v>
      </c>
      <c r="R160" s="19"/>
      <c r="S160" s="1" t="s">
        <v>0</v>
      </c>
      <c r="Z160" s="19">
        <f>+O223</f>
        <v>3</v>
      </c>
      <c r="AA160" s="19"/>
      <c r="AB160" s="1" t="s">
        <v>0</v>
      </c>
      <c r="AG160" s="19">
        <f>+W158-Q160-Z160</f>
        <v>2</v>
      </c>
      <c r="AH160" s="19"/>
      <c r="AI160" s="1" t="s">
        <v>0</v>
      </c>
      <c r="AM160" s="19">
        <f>+AP158/2</f>
        <v>2.5</v>
      </c>
      <c r="AN160" s="19"/>
      <c r="AO160" s="1" t="s">
        <v>0</v>
      </c>
      <c r="AT160" s="19">
        <f>+AP158/2</f>
        <v>2.5</v>
      </c>
      <c r="AU160" s="19"/>
      <c r="AV160" s="1" t="s">
        <v>0</v>
      </c>
      <c r="BE160" s="3"/>
    </row>
    <row r="161" spans="2:57" x14ac:dyDescent="0.2">
      <c r="B161" s="2"/>
      <c r="BE161" s="3"/>
    </row>
    <row r="162" spans="2:57" x14ac:dyDescent="0.2">
      <c r="B162" s="2"/>
      <c r="AI162" s="19" t="s">
        <v>2</v>
      </c>
      <c r="AJ162" s="19"/>
      <c r="AY162" s="19" t="s">
        <v>2</v>
      </c>
      <c r="AZ162" s="19"/>
      <c r="BE162" s="3"/>
    </row>
    <row r="163" spans="2:57" x14ac:dyDescent="0.2">
      <c r="B163" s="2"/>
      <c r="BE163" s="3"/>
    </row>
    <row r="164" spans="2:57" x14ac:dyDescent="0.2">
      <c r="B164" s="2"/>
      <c r="BE164" s="3"/>
    </row>
    <row r="165" spans="2:57" x14ac:dyDescent="0.2">
      <c r="B165" s="2"/>
      <c r="BE165" s="3"/>
    </row>
    <row r="166" spans="2:57" x14ac:dyDescent="0.2">
      <c r="B166" s="2"/>
      <c r="G166" s="6" t="s">
        <v>0</v>
      </c>
      <c r="AZ166" s="6" t="s">
        <v>0</v>
      </c>
      <c r="BE166" s="3"/>
    </row>
    <row r="167" spans="2:57" x14ac:dyDescent="0.2">
      <c r="B167" s="2"/>
      <c r="G167" s="25">
        <v>3</v>
      </c>
      <c r="AZ167" s="20">
        <f>+AT160</f>
        <v>2.5</v>
      </c>
      <c r="BE167" s="3"/>
    </row>
    <row r="168" spans="2:57" x14ac:dyDescent="0.2">
      <c r="B168" s="2"/>
      <c r="G168" s="25"/>
      <c r="AZ168" s="20"/>
      <c r="BE168" s="3"/>
    </row>
    <row r="169" spans="2:57" x14ac:dyDescent="0.2">
      <c r="B169" s="2"/>
      <c r="G169" s="25"/>
      <c r="AZ169" s="20"/>
      <c r="BE169" s="3"/>
    </row>
    <row r="170" spans="2:57" x14ac:dyDescent="0.2">
      <c r="B170" s="2"/>
      <c r="AP170" s="23">
        <f>AM160*TAN(P156*PI()/180)</f>
        <v>0.81229924058226577</v>
      </c>
      <c r="AQ170" s="23"/>
      <c r="AR170" s="23"/>
      <c r="BE170" s="3"/>
    </row>
    <row r="171" spans="2:57" x14ac:dyDescent="0.2">
      <c r="B171" s="2"/>
      <c r="M171" s="19" t="s">
        <v>2</v>
      </c>
      <c r="N171" s="19"/>
      <c r="BE171" s="3"/>
    </row>
    <row r="172" spans="2:57" x14ac:dyDescent="0.2">
      <c r="B172" s="2"/>
      <c r="BE172" s="3"/>
    </row>
    <row r="173" spans="2:57" x14ac:dyDescent="0.2">
      <c r="B173" s="2"/>
      <c r="BE173" s="3"/>
    </row>
    <row r="174" spans="2:57" x14ac:dyDescent="0.2">
      <c r="B174" s="2"/>
      <c r="AZ174" s="6" t="s">
        <v>0</v>
      </c>
      <c r="BE174" s="3"/>
    </row>
    <row r="175" spans="2:57" x14ac:dyDescent="0.2">
      <c r="B175" s="2"/>
      <c r="AZ175" s="20">
        <f>+G167</f>
        <v>3</v>
      </c>
      <c r="BE175" s="3"/>
    </row>
    <row r="176" spans="2:57" x14ac:dyDescent="0.2">
      <c r="B176" s="2"/>
      <c r="AZ176" s="20"/>
      <c r="BE176" s="3"/>
    </row>
    <row r="177" spans="2:57" x14ac:dyDescent="0.2">
      <c r="B177" s="2"/>
      <c r="I177" s="6" t="s">
        <v>0</v>
      </c>
      <c r="AZ177" s="20"/>
      <c r="BE177" s="3"/>
    </row>
    <row r="178" spans="2:57" x14ac:dyDescent="0.2">
      <c r="B178" s="2"/>
      <c r="I178" s="20">
        <f>+G184/2</f>
        <v>4</v>
      </c>
      <c r="BE178" s="3"/>
    </row>
    <row r="179" spans="2:57" x14ac:dyDescent="0.2">
      <c r="B179" s="2"/>
      <c r="I179" s="20"/>
      <c r="AP179" s="23">
        <f>+AP170</f>
        <v>0.81229924058226577</v>
      </c>
      <c r="AQ179" s="23"/>
      <c r="AR179" s="23"/>
      <c r="BE179" s="3"/>
    </row>
    <row r="180" spans="2:57" x14ac:dyDescent="0.2">
      <c r="B180" s="2"/>
      <c r="I180" s="20"/>
      <c r="BE180" s="3"/>
    </row>
    <row r="181" spans="2:57" x14ac:dyDescent="0.2">
      <c r="B181" s="2"/>
      <c r="BE181" s="3"/>
    </row>
    <row r="182" spans="2:57" x14ac:dyDescent="0.2">
      <c r="B182" s="2"/>
      <c r="BE182" s="3"/>
    </row>
    <row r="183" spans="2:57" x14ac:dyDescent="0.2">
      <c r="B183" s="2"/>
      <c r="G183" s="6" t="s">
        <v>0</v>
      </c>
      <c r="AZ183" s="6" t="s">
        <v>0</v>
      </c>
      <c r="BE183" s="3"/>
    </row>
    <row r="184" spans="2:57" x14ac:dyDescent="0.2">
      <c r="B184" s="2"/>
      <c r="F184" s="42" t="str">
        <f>IF(G184&lt;AH223,"","azalt.")</f>
        <v/>
      </c>
      <c r="G184" s="25">
        <v>8</v>
      </c>
      <c r="W184" s="23">
        <f>Q160*TAN(P156*PI()/180)</f>
        <v>1.2996787849316251</v>
      </c>
      <c r="X184" s="23"/>
      <c r="Y184" s="23"/>
      <c r="AD184" s="23">
        <f>+W184</f>
        <v>1.2996787849316251</v>
      </c>
      <c r="AE184" s="23"/>
      <c r="AF184" s="23"/>
      <c r="AH184" s="19">
        <f>SQRT((AA221+O223-Z160-Q160)^2+(I190+G206-AZ194-AZ208)^2)</f>
        <v>2.1213203435596424</v>
      </c>
      <c r="AI184" s="19"/>
      <c r="AJ184" s="19"/>
      <c r="AK184" s="1" t="s">
        <v>0</v>
      </c>
      <c r="AZ184" s="20">
        <f>+AO221-AT160</f>
        <v>3</v>
      </c>
      <c r="BE184" s="3"/>
    </row>
    <row r="185" spans="2:57" x14ac:dyDescent="0.2">
      <c r="B185" s="2"/>
      <c r="F185" s="42"/>
      <c r="G185" s="25"/>
      <c r="AZ185" s="20"/>
      <c r="BE185" s="3"/>
    </row>
    <row r="186" spans="2:57" x14ac:dyDescent="0.2">
      <c r="B186" s="2"/>
      <c r="F186" s="42"/>
      <c r="G186" s="25"/>
      <c r="AZ186" s="20"/>
      <c r="BE186" s="3"/>
    </row>
    <row r="187" spans="2:57" x14ac:dyDescent="0.2">
      <c r="B187" s="2"/>
      <c r="AO187" s="19">
        <f>SQRT(AZ184^2+(AO221-AT160)^2)</f>
        <v>4.2426406871192848</v>
      </c>
      <c r="AP187" s="19"/>
      <c r="AQ187" s="19"/>
      <c r="AR187" s="1" t="s">
        <v>0</v>
      </c>
      <c r="BE187" s="3"/>
    </row>
    <row r="188" spans="2:57" x14ac:dyDescent="0.2">
      <c r="B188" s="2"/>
      <c r="BE188" s="3"/>
    </row>
    <row r="189" spans="2:57" x14ac:dyDescent="0.2">
      <c r="B189" s="2"/>
      <c r="I189" s="6" t="s">
        <v>0</v>
      </c>
      <c r="AG189" s="23">
        <f>+AG202</f>
        <v>1.7870583292809845</v>
      </c>
      <c r="AH189" s="23"/>
      <c r="AI189" s="23"/>
      <c r="BB189" s="6" t="s">
        <v>0</v>
      </c>
      <c r="BE189" s="3"/>
    </row>
    <row r="190" spans="2:57" x14ac:dyDescent="0.2">
      <c r="B190" s="2"/>
      <c r="I190" s="20">
        <f>+G184/2</f>
        <v>4</v>
      </c>
      <c r="BB190" s="25">
        <v>18</v>
      </c>
      <c r="BE190" s="3"/>
    </row>
    <row r="191" spans="2:57" x14ac:dyDescent="0.2">
      <c r="B191" s="2"/>
      <c r="I191" s="20"/>
      <c r="BB191" s="25"/>
      <c r="BE191" s="3"/>
    </row>
    <row r="192" spans="2:57" x14ac:dyDescent="0.2">
      <c r="B192" s="2"/>
      <c r="I192" s="20"/>
      <c r="BB192" s="25"/>
      <c r="BE192" s="3"/>
    </row>
    <row r="193" spans="2:57" x14ac:dyDescent="0.2">
      <c r="B193" s="2"/>
      <c r="AZ193" s="6" t="s">
        <v>0</v>
      </c>
      <c r="BE193" s="3"/>
    </row>
    <row r="194" spans="2:57" x14ac:dyDescent="0.2">
      <c r="B194" s="2"/>
      <c r="AZ194" s="20">
        <f>+BB190-AZ167-AZ175-AZ184-AZ208</f>
        <v>4</v>
      </c>
      <c r="BE194" s="3"/>
    </row>
    <row r="195" spans="2:57" x14ac:dyDescent="0.2">
      <c r="B195" s="2"/>
      <c r="AZ195" s="20"/>
      <c r="BE195" s="3"/>
    </row>
    <row r="196" spans="2:57" x14ac:dyDescent="0.2">
      <c r="B196" s="2"/>
      <c r="AZ196" s="20"/>
      <c r="BE196" s="3"/>
    </row>
    <row r="197" spans="2:57" x14ac:dyDescent="0.2">
      <c r="B197" s="2"/>
      <c r="BE197" s="3"/>
    </row>
    <row r="198" spans="2:57" x14ac:dyDescent="0.2">
      <c r="B198" s="2"/>
      <c r="L198" s="19" t="s">
        <v>2</v>
      </c>
      <c r="M198" s="19"/>
      <c r="BE198" s="3"/>
    </row>
    <row r="199" spans="2:57" x14ac:dyDescent="0.2">
      <c r="B199" s="2"/>
      <c r="BE199" s="3"/>
    </row>
    <row r="200" spans="2:57" x14ac:dyDescent="0.2">
      <c r="B200" s="2"/>
      <c r="BE200" s="3"/>
    </row>
    <row r="201" spans="2:57" x14ac:dyDescent="0.2">
      <c r="B201" s="2"/>
      <c r="BE201" s="3"/>
    </row>
    <row r="202" spans="2:57" x14ac:dyDescent="0.2">
      <c r="B202" s="2"/>
      <c r="AG202" s="23">
        <f>AA221*TAN(P156*PI()/180)</f>
        <v>1.7870583292809845</v>
      </c>
      <c r="AH202" s="23"/>
      <c r="AI202" s="23"/>
      <c r="BE202" s="3"/>
    </row>
    <row r="203" spans="2:57" x14ac:dyDescent="0.2">
      <c r="B203" s="2"/>
      <c r="BE203" s="3"/>
    </row>
    <row r="204" spans="2:57" x14ac:dyDescent="0.2">
      <c r="B204" s="2"/>
      <c r="BE204" s="3"/>
    </row>
    <row r="205" spans="2:57" x14ac:dyDescent="0.2">
      <c r="B205" s="2"/>
      <c r="G205" s="6" t="s">
        <v>0</v>
      </c>
      <c r="BE205" s="3"/>
    </row>
    <row r="206" spans="2:57" x14ac:dyDescent="0.2">
      <c r="B206" s="2"/>
      <c r="G206" s="20">
        <f>+BB190-G167-G184</f>
        <v>7</v>
      </c>
      <c r="BE206" s="3"/>
    </row>
    <row r="207" spans="2:57" x14ac:dyDescent="0.2">
      <c r="B207" s="2"/>
      <c r="G207" s="20"/>
      <c r="AZ207" s="6" t="s">
        <v>0</v>
      </c>
      <c r="BE207" s="3"/>
    </row>
    <row r="208" spans="2:57" x14ac:dyDescent="0.2">
      <c r="B208" s="2"/>
      <c r="G208" s="20"/>
      <c r="AZ208" s="20">
        <f>+AO221</f>
        <v>5.5</v>
      </c>
      <c r="BE208" s="3"/>
    </row>
    <row r="209" spans="2:57" x14ac:dyDescent="0.2">
      <c r="B209" s="2"/>
      <c r="AZ209" s="20"/>
      <c r="BE209" s="3"/>
    </row>
    <row r="210" spans="2:57" x14ac:dyDescent="0.2">
      <c r="B210" s="2"/>
      <c r="AZ210" s="20"/>
      <c r="BE210" s="3"/>
    </row>
    <row r="211" spans="2:57" x14ac:dyDescent="0.2">
      <c r="B211" s="2"/>
      <c r="BE211" s="3"/>
    </row>
    <row r="212" spans="2:57" x14ac:dyDescent="0.2">
      <c r="B212" s="2"/>
      <c r="BE212" s="3"/>
    </row>
    <row r="213" spans="2:57" x14ac:dyDescent="0.2">
      <c r="B213" s="2"/>
      <c r="BE213" s="3"/>
    </row>
    <row r="214" spans="2:57" x14ac:dyDescent="0.2">
      <c r="B214" s="2"/>
      <c r="BE214" s="3"/>
    </row>
    <row r="215" spans="2:57" x14ac:dyDescent="0.2">
      <c r="B215" s="2"/>
      <c r="BE215" s="3"/>
    </row>
    <row r="216" spans="2:57" x14ac:dyDescent="0.2">
      <c r="B216" s="2"/>
      <c r="BE216" s="3"/>
    </row>
    <row r="217" spans="2:57" x14ac:dyDescent="0.2">
      <c r="B217" s="2"/>
      <c r="BE217" s="3"/>
    </row>
    <row r="218" spans="2:57" x14ac:dyDescent="0.2">
      <c r="B218" s="2"/>
      <c r="AY218" s="19" t="s">
        <v>2</v>
      </c>
      <c r="AZ218" s="19"/>
      <c r="BE218" s="3"/>
    </row>
    <row r="219" spans="2:57" x14ac:dyDescent="0.2">
      <c r="B219" s="2"/>
      <c r="R219" s="19" t="s">
        <v>2</v>
      </c>
      <c r="S219" s="19"/>
      <c r="BE219" s="3"/>
    </row>
    <row r="220" spans="2:57" x14ac:dyDescent="0.2">
      <c r="B220" s="2"/>
      <c r="BE220" s="3"/>
    </row>
    <row r="221" spans="2:57" x14ac:dyDescent="0.2">
      <c r="B221" s="2"/>
      <c r="AA221" s="19">
        <f>+AH223/2</f>
        <v>5.5</v>
      </c>
      <c r="AB221" s="19"/>
      <c r="AC221" s="1" t="s">
        <v>0</v>
      </c>
      <c r="AO221" s="19">
        <f>+AH223/2</f>
        <v>5.5</v>
      </c>
      <c r="AP221" s="19"/>
      <c r="AQ221" s="1" t="s">
        <v>0</v>
      </c>
      <c r="BE221" s="3"/>
    </row>
    <row r="222" spans="2:57" x14ac:dyDescent="0.2">
      <c r="B222" s="2"/>
      <c r="BE222" s="3"/>
    </row>
    <row r="223" spans="2:57" x14ac:dyDescent="0.2">
      <c r="B223" s="2"/>
      <c r="O223" s="24">
        <v>3</v>
      </c>
      <c r="P223" s="24"/>
      <c r="Q223" s="1" t="s">
        <v>0</v>
      </c>
      <c r="AH223" s="24">
        <v>11</v>
      </c>
      <c r="AI223" s="24"/>
      <c r="AJ223" s="1" t="s">
        <v>0</v>
      </c>
      <c r="BE223" s="3"/>
    </row>
    <row r="224" spans="2:57" x14ac:dyDescent="0.2">
      <c r="B224" s="2"/>
      <c r="AH224" s="44" t="str">
        <f>IF(AH223&gt;G184,"","artır.")</f>
        <v/>
      </c>
      <c r="AI224" s="44"/>
      <c r="BE224" s="3"/>
    </row>
    <row r="225" spans="2:57" ht="12" thickBot="1" x14ac:dyDescent="0.25">
      <c r="B225" s="7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9"/>
    </row>
    <row r="226" spans="2:57" ht="12" thickBot="1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</row>
    <row r="227" spans="2:57" ht="45" customHeight="1" x14ac:dyDescent="0.2">
      <c r="B227" s="29" t="s">
        <v>4</v>
      </c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1"/>
    </row>
    <row r="228" spans="2:57" x14ac:dyDescent="0.2">
      <c r="B228" s="2"/>
      <c r="O228" s="4" t="s">
        <v>11</v>
      </c>
      <c r="BE228" s="3"/>
    </row>
    <row r="229" spans="2:57" x14ac:dyDescent="0.2">
      <c r="B229" s="2"/>
      <c r="U229" s="1" t="s">
        <v>3</v>
      </c>
      <c r="BE229" s="3"/>
    </row>
    <row r="230" spans="2:57" x14ac:dyDescent="0.2">
      <c r="B230" s="2"/>
      <c r="G230" s="12" t="s">
        <v>6</v>
      </c>
      <c r="K230" s="1" t="s">
        <v>7</v>
      </c>
      <c r="P230" s="24">
        <v>18</v>
      </c>
      <c r="Q230" s="24"/>
      <c r="R230" s="5" t="s">
        <v>1</v>
      </c>
      <c r="V230" s="19" t="s">
        <v>2</v>
      </c>
      <c r="W230" s="19"/>
      <c r="AB230" s="11" t="s">
        <v>5</v>
      </c>
      <c r="BE230" s="3"/>
    </row>
    <row r="231" spans="2:57" x14ac:dyDescent="0.2">
      <c r="B231" s="2"/>
      <c r="BE231" s="3"/>
    </row>
    <row r="232" spans="2:57" x14ac:dyDescent="0.2">
      <c r="B232" s="2"/>
      <c r="AB232" s="24">
        <v>17</v>
      </c>
      <c r="AC232" s="24"/>
      <c r="AD232" s="1" t="s">
        <v>0</v>
      </c>
      <c r="BE232" s="3"/>
    </row>
    <row r="233" spans="2:57" x14ac:dyDescent="0.2">
      <c r="B233" s="2"/>
      <c r="BE233" s="3"/>
    </row>
    <row r="234" spans="2:57" x14ac:dyDescent="0.2">
      <c r="B234" s="2"/>
      <c r="O234" s="19">
        <f>+F244</f>
        <v>6</v>
      </c>
      <c r="P234" s="19"/>
      <c r="Q234" s="1" t="s">
        <v>0</v>
      </c>
      <c r="AB234" s="19">
        <f>+AB232-O234-AP234</f>
        <v>5</v>
      </c>
      <c r="AC234" s="19"/>
      <c r="AD234" s="1" t="s">
        <v>0</v>
      </c>
      <c r="AP234" s="19">
        <f>+O234</f>
        <v>6</v>
      </c>
      <c r="AQ234" s="19"/>
      <c r="AR234" s="1" t="s">
        <v>0</v>
      </c>
      <c r="BE234" s="3"/>
    </row>
    <row r="235" spans="2:57" x14ac:dyDescent="0.2">
      <c r="B235" s="2"/>
      <c r="BE235" s="3"/>
    </row>
    <row r="236" spans="2:57" x14ac:dyDescent="0.2">
      <c r="B236" s="2"/>
      <c r="G236" s="19" t="s">
        <v>2</v>
      </c>
      <c r="H236" s="19"/>
      <c r="AY236" s="19" t="s">
        <v>2</v>
      </c>
      <c r="AZ236" s="19"/>
      <c r="BE236" s="3"/>
    </row>
    <row r="237" spans="2:57" x14ac:dyDescent="0.2">
      <c r="B237" s="2"/>
      <c r="BE237" s="3"/>
    </row>
    <row r="238" spans="2:57" x14ac:dyDescent="0.2">
      <c r="B238" s="2"/>
      <c r="BE238" s="3"/>
    </row>
    <row r="239" spans="2:57" x14ac:dyDescent="0.2">
      <c r="B239" s="2"/>
      <c r="BE239" s="3"/>
    </row>
    <row r="240" spans="2:57" x14ac:dyDescent="0.2">
      <c r="B240" s="2"/>
      <c r="BE240" s="3"/>
    </row>
    <row r="241" spans="2:57" x14ac:dyDescent="0.2">
      <c r="B241" s="2"/>
      <c r="BE241" s="3"/>
    </row>
    <row r="242" spans="2:57" x14ac:dyDescent="0.2">
      <c r="B242" s="2"/>
      <c r="BE242" s="3"/>
    </row>
    <row r="243" spans="2:57" x14ac:dyDescent="0.2">
      <c r="B243" s="2"/>
      <c r="F243" s="6" t="s">
        <v>0</v>
      </c>
      <c r="AZ243" s="6" t="s">
        <v>0</v>
      </c>
      <c r="BE243" s="3"/>
    </row>
    <row r="244" spans="2:57" x14ac:dyDescent="0.2">
      <c r="B244" s="2"/>
      <c r="F244" s="20">
        <f>+D251/2</f>
        <v>6</v>
      </c>
      <c r="AZ244" s="20">
        <f>+F244</f>
        <v>6</v>
      </c>
      <c r="BE244" s="3"/>
    </row>
    <row r="245" spans="2:57" x14ac:dyDescent="0.2">
      <c r="B245" s="2"/>
      <c r="F245" s="20"/>
      <c r="AZ245" s="20"/>
      <c r="BE245" s="3"/>
    </row>
    <row r="246" spans="2:57" x14ac:dyDescent="0.2">
      <c r="B246" s="2"/>
      <c r="F246" s="20"/>
      <c r="AZ246" s="20"/>
      <c r="BE246" s="3"/>
    </row>
    <row r="247" spans="2:57" x14ac:dyDescent="0.2">
      <c r="B247" s="2"/>
      <c r="BE247" s="3"/>
    </row>
    <row r="248" spans="2:57" x14ac:dyDescent="0.2">
      <c r="B248" s="2"/>
      <c r="BE248" s="3"/>
    </row>
    <row r="249" spans="2:57" x14ac:dyDescent="0.2">
      <c r="B249" s="2"/>
      <c r="BE249" s="3"/>
    </row>
    <row r="250" spans="2:57" x14ac:dyDescent="0.2">
      <c r="B250" s="2"/>
      <c r="C250" s="42" t="str">
        <f>IF(D251&lt;AB232,"","azalt.")</f>
        <v/>
      </c>
      <c r="D250" s="6" t="s">
        <v>0</v>
      </c>
      <c r="BB250" s="6" t="s">
        <v>0</v>
      </c>
      <c r="BE250" s="3"/>
    </row>
    <row r="251" spans="2:57" x14ac:dyDescent="0.2">
      <c r="B251" s="2"/>
      <c r="C251" s="42"/>
      <c r="D251" s="25">
        <v>12</v>
      </c>
      <c r="BB251" s="20">
        <f>+D251</f>
        <v>12</v>
      </c>
      <c r="BE251" s="3"/>
    </row>
    <row r="252" spans="2:57" x14ac:dyDescent="0.2">
      <c r="B252" s="2"/>
      <c r="C252" s="42"/>
      <c r="D252" s="25"/>
      <c r="X252" s="23">
        <f>O234*TAN(P230*PI()/180)</f>
        <v>1.9495181773974377</v>
      </c>
      <c r="Y252" s="23"/>
      <c r="Z252" s="23"/>
      <c r="AJ252" s="23">
        <f>+X252</f>
        <v>1.9495181773974377</v>
      </c>
      <c r="AK252" s="23"/>
      <c r="AL252" s="23"/>
      <c r="AN252" s="19">
        <f>SQRT((AJ272+AN272)^2+AZ255^2)</f>
        <v>3.8078865529319543</v>
      </c>
      <c r="AO252" s="19"/>
      <c r="AP252" s="19"/>
      <c r="AQ252" s="1" t="s">
        <v>0</v>
      </c>
      <c r="BB252" s="20"/>
      <c r="BE252" s="3"/>
    </row>
    <row r="253" spans="2:57" x14ac:dyDescent="0.2">
      <c r="B253" s="2"/>
      <c r="C253" s="42"/>
      <c r="D253" s="25"/>
      <c r="O253" s="19">
        <f>SQRT((N272+S272)^2+F256^2)</f>
        <v>5.1478150704935004</v>
      </c>
      <c r="P253" s="19"/>
      <c r="Q253" s="19"/>
      <c r="R253" s="1" t="s">
        <v>0</v>
      </c>
      <c r="BB253" s="20"/>
      <c r="BE253" s="3"/>
    </row>
    <row r="254" spans="2:57" x14ac:dyDescent="0.2">
      <c r="B254" s="2"/>
      <c r="C254" s="42"/>
      <c r="AZ254" s="6" t="s">
        <v>0</v>
      </c>
      <c r="BE254" s="3"/>
    </row>
    <row r="255" spans="2:57" x14ac:dyDescent="0.2">
      <c r="B255" s="2"/>
      <c r="F255" s="6" t="s">
        <v>0</v>
      </c>
      <c r="AZ255" s="20">
        <f>+BB251-AZ244-AZ260-AZ266</f>
        <v>1.5</v>
      </c>
      <c r="BE255" s="3"/>
    </row>
    <row r="256" spans="2:57" x14ac:dyDescent="0.2">
      <c r="B256" s="2"/>
      <c r="F256" s="20">
        <f>+D251-F244-F263-F267</f>
        <v>2.5</v>
      </c>
      <c r="AZ256" s="20"/>
      <c r="BE256" s="3"/>
    </row>
    <row r="257" spans="2:57" x14ac:dyDescent="0.2">
      <c r="B257" s="2"/>
      <c r="F257" s="20"/>
      <c r="AZ257" s="20"/>
      <c r="BE257" s="3"/>
    </row>
    <row r="258" spans="2:57" x14ac:dyDescent="0.2">
      <c r="B258" s="2"/>
      <c r="F258" s="20"/>
      <c r="AR258" s="23">
        <f>+AR264</f>
        <v>0.81229924058226577</v>
      </c>
      <c r="AS258" s="23"/>
      <c r="AT258" s="23"/>
      <c r="BE258" s="3"/>
    </row>
    <row r="259" spans="2:57" x14ac:dyDescent="0.2">
      <c r="B259" s="2"/>
      <c r="L259" s="23">
        <f>+M266</f>
        <v>0.48737954434935943</v>
      </c>
      <c r="M259" s="23"/>
      <c r="N259" s="23"/>
      <c r="AZ259" s="6" t="s">
        <v>0</v>
      </c>
      <c r="BE259" s="3"/>
    </row>
    <row r="260" spans="2:57" x14ac:dyDescent="0.2">
      <c r="B260" s="2"/>
      <c r="AZ260" s="20">
        <f>+AA267</f>
        <v>2</v>
      </c>
      <c r="BE260" s="3"/>
    </row>
    <row r="261" spans="2:57" x14ac:dyDescent="0.2">
      <c r="B261" s="2"/>
      <c r="AZ261" s="20"/>
      <c r="BE261" s="3"/>
    </row>
    <row r="262" spans="2:57" x14ac:dyDescent="0.2">
      <c r="B262" s="2"/>
      <c r="F262" s="6" t="s">
        <v>0</v>
      </c>
      <c r="AZ262" s="20"/>
      <c r="BE262" s="3"/>
    </row>
    <row r="263" spans="2:57" x14ac:dyDescent="0.2">
      <c r="B263" s="2"/>
      <c r="F263" s="20">
        <f>+AA267</f>
        <v>2</v>
      </c>
      <c r="Q263" s="19" t="s">
        <v>2</v>
      </c>
      <c r="R263" s="19"/>
      <c r="AI263" s="19" t="s">
        <v>2</v>
      </c>
      <c r="AJ263" s="19"/>
      <c r="BE263" s="3"/>
    </row>
    <row r="264" spans="2:57" x14ac:dyDescent="0.2">
      <c r="B264" s="2"/>
      <c r="F264" s="20"/>
      <c r="AR264" s="23">
        <f>AT272*TAN(P230*PI()/180)</f>
        <v>0.81229924058226577</v>
      </c>
      <c r="AS264" s="23"/>
      <c r="AT264" s="23"/>
      <c r="BE264" s="3"/>
    </row>
    <row r="265" spans="2:57" x14ac:dyDescent="0.2">
      <c r="B265" s="2"/>
      <c r="F265" s="20"/>
      <c r="AZ265" s="6" t="s">
        <v>0</v>
      </c>
      <c r="BE265" s="3"/>
    </row>
    <row r="266" spans="2:57" x14ac:dyDescent="0.2">
      <c r="B266" s="2"/>
      <c r="F266" s="6" t="s">
        <v>0</v>
      </c>
      <c r="M266" s="23">
        <f>F267*TAN(P230*PI()/180)</f>
        <v>0.48737954434935943</v>
      </c>
      <c r="N266" s="23"/>
      <c r="O266" s="23"/>
      <c r="AA266" s="6" t="s">
        <v>0</v>
      </c>
      <c r="AZ266" s="20">
        <f>+AT272</f>
        <v>2.5</v>
      </c>
      <c r="BE266" s="3"/>
    </row>
    <row r="267" spans="2:57" x14ac:dyDescent="0.2">
      <c r="B267" s="2"/>
      <c r="F267" s="20">
        <f>+J272</f>
        <v>1.5</v>
      </c>
      <c r="AA267" s="25">
        <v>2</v>
      </c>
      <c r="AZ267" s="20"/>
      <c r="BE267" s="3"/>
    </row>
    <row r="268" spans="2:57" x14ac:dyDescent="0.2">
      <c r="B268" s="2"/>
      <c r="F268" s="20"/>
      <c r="AA268" s="25"/>
      <c r="AZ268" s="20"/>
      <c r="BE268" s="3"/>
    </row>
    <row r="269" spans="2:57" x14ac:dyDescent="0.2">
      <c r="B269" s="2"/>
      <c r="F269" s="20"/>
      <c r="AA269" s="25"/>
      <c r="BE269" s="3"/>
    </row>
    <row r="270" spans="2:57" x14ac:dyDescent="0.2">
      <c r="B270" s="2"/>
      <c r="BE270" s="3"/>
    </row>
    <row r="271" spans="2:57" x14ac:dyDescent="0.2">
      <c r="B271" s="2"/>
      <c r="G271" s="19" t="s">
        <v>2</v>
      </c>
      <c r="H271" s="19"/>
      <c r="BE271" s="3"/>
    </row>
    <row r="272" spans="2:57" x14ac:dyDescent="0.2">
      <c r="B272" s="2"/>
      <c r="J272" s="19">
        <f>+L274/2</f>
        <v>1.5</v>
      </c>
      <c r="K272" s="19"/>
      <c r="L272" s="1" t="s">
        <v>0</v>
      </c>
      <c r="N272" s="19">
        <f>+L274/2</f>
        <v>1.5</v>
      </c>
      <c r="O272" s="19"/>
      <c r="P272" s="1" t="s">
        <v>0</v>
      </c>
      <c r="S272" s="19">
        <f>+O234-N272-J272</f>
        <v>3</v>
      </c>
      <c r="T272" s="19"/>
      <c r="U272" s="1" t="s">
        <v>0</v>
      </c>
      <c r="AC272" s="19">
        <f>+AB234</f>
        <v>5</v>
      </c>
      <c r="AD272" s="19"/>
      <c r="AE272" s="1" t="s">
        <v>0</v>
      </c>
      <c r="AJ272" s="19">
        <f>+AP234-AQ274</f>
        <v>1</v>
      </c>
      <c r="AK272" s="19"/>
      <c r="AL272" s="1" t="s">
        <v>0</v>
      </c>
      <c r="AN272" s="19">
        <f>+AQ274/2</f>
        <v>2.5</v>
      </c>
      <c r="AO272" s="19"/>
      <c r="AP272" s="1" t="s">
        <v>0</v>
      </c>
      <c r="AT272" s="19">
        <f>+AQ274/2</f>
        <v>2.5</v>
      </c>
      <c r="AU272" s="19"/>
      <c r="AV272" s="1" t="s">
        <v>0</v>
      </c>
      <c r="BE272" s="3"/>
    </row>
    <row r="273" spans="2:57" x14ac:dyDescent="0.2">
      <c r="B273" s="2"/>
      <c r="BE273" s="3"/>
    </row>
    <row r="274" spans="2:57" x14ac:dyDescent="0.2">
      <c r="B274" s="2"/>
      <c r="L274" s="24">
        <v>3</v>
      </c>
      <c r="M274" s="24"/>
      <c r="N274" s="1" t="s">
        <v>0</v>
      </c>
      <c r="AQ274" s="24">
        <v>5</v>
      </c>
      <c r="AR274" s="24"/>
      <c r="AS274" s="1" t="s">
        <v>0</v>
      </c>
      <c r="BE274" s="3"/>
    </row>
    <row r="275" spans="2:57" x14ac:dyDescent="0.2">
      <c r="B275" s="2"/>
      <c r="BE275" s="3"/>
    </row>
    <row r="276" spans="2:57" ht="12" thickBot="1" x14ac:dyDescent="0.25">
      <c r="B276" s="7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9"/>
    </row>
    <row r="277" spans="2:57" ht="12" thickBot="1" x14ac:dyDescent="0.25"/>
    <row r="278" spans="2:57" ht="45" customHeight="1" x14ac:dyDescent="0.2">
      <c r="B278" s="29" t="s">
        <v>4</v>
      </c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1"/>
    </row>
    <row r="279" spans="2:57" x14ac:dyDescent="0.2">
      <c r="B279" s="2"/>
      <c r="O279" s="4" t="s">
        <v>11</v>
      </c>
      <c r="BE279" s="3"/>
    </row>
    <row r="280" spans="2:57" x14ac:dyDescent="0.2">
      <c r="B280" s="2"/>
      <c r="U280" s="1" t="s">
        <v>3</v>
      </c>
      <c r="BE280" s="3"/>
    </row>
    <row r="281" spans="2:57" x14ac:dyDescent="0.2">
      <c r="B281" s="2"/>
      <c r="G281" s="12" t="s">
        <v>6</v>
      </c>
      <c r="K281" s="1" t="s">
        <v>7</v>
      </c>
      <c r="P281" s="24">
        <v>18</v>
      </c>
      <c r="Q281" s="24"/>
      <c r="R281" s="5" t="s">
        <v>1</v>
      </c>
      <c r="V281" s="19" t="s">
        <v>2</v>
      </c>
      <c r="W281" s="19"/>
      <c r="AB281" s="11" t="s">
        <v>5</v>
      </c>
      <c r="BE281" s="3"/>
    </row>
    <row r="282" spans="2:57" x14ac:dyDescent="0.2">
      <c r="B282" s="2"/>
      <c r="BE282" s="3"/>
    </row>
    <row r="283" spans="2:57" x14ac:dyDescent="0.2">
      <c r="B283" s="2"/>
      <c r="BE283" s="3"/>
    </row>
    <row r="284" spans="2:57" x14ac:dyDescent="0.2">
      <c r="B284" s="2"/>
      <c r="AA284" s="24">
        <v>15</v>
      </c>
      <c r="AB284" s="24"/>
      <c r="AC284" s="1" t="s">
        <v>0</v>
      </c>
      <c r="BE284" s="3"/>
    </row>
    <row r="285" spans="2:57" x14ac:dyDescent="0.2">
      <c r="B285" s="2"/>
      <c r="BE285" s="3"/>
    </row>
    <row r="286" spans="2:57" x14ac:dyDescent="0.2">
      <c r="B286" s="2"/>
      <c r="K286" s="19">
        <f>+F293</f>
        <v>2.5</v>
      </c>
      <c r="L286" s="19"/>
      <c r="M286" s="1" t="s">
        <v>0</v>
      </c>
      <c r="V286" s="19">
        <f>+AA284-K286-AG286-AK286-AQ286</f>
        <v>5.5</v>
      </c>
      <c r="W286" s="19"/>
      <c r="X286" s="1" t="s">
        <v>0</v>
      </c>
      <c r="AG286" s="19">
        <f>+K286</f>
        <v>2.5</v>
      </c>
      <c r="AH286" s="19"/>
      <c r="AI286" s="1" t="s">
        <v>0</v>
      </c>
      <c r="AK286" s="19">
        <f>+AH337-AG286</f>
        <v>1</v>
      </c>
      <c r="AL286" s="19"/>
      <c r="AM286" s="1" t="s">
        <v>0</v>
      </c>
      <c r="AQ286" s="19">
        <f>+AY293</f>
        <v>3.5</v>
      </c>
      <c r="AR286" s="19"/>
      <c r="AS286" s="1" t="s">
        <v>0</v>
      </c>
      <c r="BE286" s="3"/>
    </row>
    <row r="287" spans="2:57" x14ac:dyDescent="0.2">
      <c r="B287" s="2"/>
      <c r="BE287" s="3"/>
    </row>
    <row r="288" spans="2:57" x14ac:dyDescent="0.2">
      <c r="B288" s="2"/>
      <c r="G288" s="19" t="s">
        <v>2</v>
      </c>
      <c r="H288" s="19"/>
      <c r="AW288" s="19" t="s">
        <v>2</v>
      </c>
      <c r="AX288" s="19"/>
      <c r="BE288" s="3"/>
    </row>
    <row r="289" spans="2:57" x14ac:dyDescent="0.2">
      <c r="B289" s="2"/>
      <c r="BE289" s="3"/>
    </row>
    <row r="290" spans="2:57" x14ac:dyDescent="0.2">
      <c r="B290" s="2"/>
      <c r="BE290" s="3"/>
    </row>
    <row r="291" spans="2:57" x14ac:dyDescent="0.2">
      <c r="B291" s="2"/>
      <c r="BE291" s="3"/>
    </row>
    <row r="292" spans="2:57" x14ac:dyDescent="0.2">
      <c r="B292" s="2"/>
      <c r="F292" s="6" t="s">
        <v>0</v>
      </c>
      <c r="AY292" s="6" t="s">
        <v>0</v>
      </c>
      <c r="BE292" s="3"/>
    </row>
    <row r="293" spans="2:57" x14ac:dyDescent="0.2">
      <c r="B293" s="2"/>
      <c r="F293" s="20">
        <f>+D296/2</f>
        <v>2.5</v>
      </c>
      <c r="AY293" s="20">
        <f>+AQ337</f>
        <v>3.5</v>
      </c>
      <c r="BE293" s="3"/>
    </row>
    <row r="294" spans="2:57" x14ac:dyDescent="0.2">
      <c r="B294" s="2"/>
      <c r="F294" s="20"/>
      <c r="AY294" s="20"/>
      <c r="BE294" s="3"/>
    </row>
    <row r="295" spans="2:57" x14ac:dyDescent="0.2">
      <c r="B295" s="2"/>
      <c r="C295" s="42" t="str">
        <f>IF(D296&lt;AL339,"","azalt.")</f>
        <v/>
      </c>
      <c r="D295" s="6" t="s">
        <v>0</v>
      </c>
      <c r="F295" s="20"/>
      <c r="AY295" s="20"/>
      <c r="BE295" s="3"/>
    </row>
    <row r="296" spans="2:57" x14ac:dyDescent="0.2">
      <c r="B296" s="2"/>
      <c r="C296" s="42"/>
      <c r="D296" s="25">
        <v>5</v>
      </c>
      <c r="P296" s="23">
        <f>K286*TAN(P281*PI()/180)</f>
        <v>0.81229924058226577</v>
      </c>
      <c r="Q296" s="23"/>
      <c r="R296" s="23"/>
      <c r="AI296" s="23">
        <f>+P296</f>
        <v>0.81229924058226577</v>
      </c>
      <c r="AJ296" s="23"/>
      <c r="AK296" s="23"/>
      <c r="AM296" s="19">
        <f>SQRT(AK286^2+(AY293-F293)^2)</f>
        <v>1.4142135623730951</v>
      </c>
      <c r="AN296" s="19"/>
      <c r="AO296" s="19"/>
      <c r="AP296" s="1" t="s">
        <v>0</v>
      </c>
      <c r="BE296" s="3"/>
    </row>
    <row r="297" spans="2:57" ht="11.25" customHeight="1" x14ac:dyDescent="0.2">
      <c r="B297" s="2"/>
      <c r="C297" s="42"/>
      <c r="D297" s="25"/>
      <c r="BE297" s="3"/>
    </row>
    <row r="298" spans="2:57" x14ac:dyDescent="0.2">
      <c r="B298" s="2"/>
      <c r="C298" s="42"/>
      <c r="D298" s="25"/>
      <c r="BE298" s="3"/>
    </row>
    <row r="299" spans="2:57" x14ac:dyDescent="0.2">
      <c r="B299" s="2"/>
      <c r="F299" s="6" t="s">
        <v>0</v>
      </c>
      <c r="BE299" s="3"/>
    </row>
    <row r="300" spans="2:57" x14ac:dyDescent="0.2">
      <c r="B300" s="2"/>
      <c r="F300" s="20">
        <f>+D296/2</f>
        <v>2.5</v>
      </c>
      <c r="BE300" s="3"/>
    </row>
    <row r="301" spans="2:57" x14ac:dyDescent="0.2">
      <c r="B301" s="2"/>
      <c r="F301" s="20"/>
      <c r="AN301" s="23">
        <f>+AN324</f>
        <v>1.1372189368151719</v>
      </c>
      <c r="AO301" s="23"/>
      <c r="AP301" s="23"/>
      <c r="BE301" s="3"/>
    </row>
    <row r="302" spans="2:57" x14ac:dyDescent="0.2">
      <c r="B302" s="2"/>
      <c r="F302" s="20"/>
      <c r="BE302" s="3"/>
    </row>
    <row r="303" spans="2:57" x14ac:dyDescent="0.2">
      <c r="B303" s="2"/>
      <c r="BE303" s="3"/>
    </row>
    <row r="304" spans="2:57" x14ac:dyDescent="0.2">
      <c r="B304" s="2"/>
      <c r="BE304" s="3"/>
    </row>
    <row r="305" spans="2:57" x14ac:dyDescent="0.2">
      <c r="B305" s="2"/>
      <c r="BE305" s="3"/>
    </row>
    <row r="306" spans="2:57" x14ac:dyDescent="0.2">
      <c r="B306" s="2"/>
      <c r="G306" s="19" t="s">
        <v>2</v>
      </c>
      <c r="H306" s="19"/>
      <c r="AA306" s="19" t="s">
        <v>2</v>
      </c>
      <c r="AB306" s="19"/>
      <c r="BE306" s="3"/>
    </row>
    <row r="307" spans="2:57" x14ac:dyDescent="0.2">
      <c r="B307" s="2"/>
      <c r="BE307" s="3"/>
    </row>
    <row r="308" spans="2:57" x14ac:dyDescent="0.2">
      <c r="B308" s="2"/>
      <c r="AY308" s="6" t="s">
        <v>0</v>
      </c>
      <c r="BA308" s="6" t="s">
        <v>0</v>
      </c>
      <c r="BE308" s="3"/>
    </row>
    <row r="309" spans="2:57" x14ac:dyDescent="0.2">
      <c r="B309" s="2"/>
      <c r="AY309" s="20">
        <f>+BA309-AY293-AY329</f>
        <v>8</v>
      </c>
      <c r="BA309" s="25">
        <v>15</v>
      </c>
      <c r="BE309" s="3"/>
    </row>
    <row r="310" spans="2:57" x14ac:dyDescent="0.2">
      <c r="B310" s="2"/>
      <c r="AY310" s="20"/>
      <c r="BA310" s="25"/>
      <c r="BE310" s="3"/>
    </row>
    <row r="311" spans="2:57" x14ac:dyDescent="0.2">
      <c r="B311" s="2"/>
      <c r="AY311" s="20"/>
      <c r="BA311" s="25"/>
      <c r="BE311" s="3"/>
    </row>
    <row r="312" spans="2:57" x14ac:dyDescent="0.2">
      <c r="B312" s="2"/>
      <c r="BE312" s="3"/>
    </row>
    <row r="313" spans="2:57" x14ac:dyDescent="0.2">
      <c r="B313" s="2"/>
      <c r="BE313" s="3"/>
    </row>
    <row r="314" spans="2:57" x14ac:dyDescent="0.2">
      <c r="B314" s="2"/>
      <c r="BE314" s="3"/>
    </row>
    <row r="315" spans="2:57" x14ac:dyDescent="0.2">
      <c r="B315" s="2"/>
      <c r="BE315" s="3"/>
    </row>
    <row r="316" spans="2:57" x14ac:dyDescent="0.2">
      <c r="B316" s="2"/>
      <c r="BE316" s="3"/>
    </row>
    <row r="317" spans="2:57" x14ac:dyDescent="0.2">
      <c r="B317" s="2"/>
      <c r="F317" s="6" t="s">
        <v>0</v>
      </c>
      <c r="BE317" s="3"/>
    </row>
    <row r="318" spans="2:57" x14ac:dyDescent="0.2">
      <c r="B318" s="2"/>
      <c r="F318" s="20">
        <f>+BA309-D296</f>
        <v>10</v>
      </c>
      <c r="BE318" s="3"/>
    </row>
    <row r="319" spans="2:57" x14ac:dyDescent="0.2">
      <c r="B319" s="2"/>
      <c r="F319" s="20"/>
      <c r="BE319" s="3"/>
    </row>
    <row r="320" spans="2:57" x14ac:dyDescent="0.2">
      <c r="B320" s="2"/>
      <c r="F320" s="20"/>
      <c r="BE320" s="3"/>
    </row>
    <row r="321" spans="2:57" x14ac:dyDescent="0.2">
      <c r="B321" s="2"/>
      <c r="BE321" s="3"/>
    </row>
    <row r="322" spans="2:57" x14ac:dyDescent="0.2">
      <c r="B322" s="2"/>
      <c r="BE322" s="3"/>
    </row>
    <row r="323" spans="2:57" x14ac:dyDescent="0.2">
      <c r="B323" s="2"/>
      <c r="BE323" s="3"/>
    </row>
    <row r="324" spans="2:57" x14ac:dyDescent="0.2">
      <c r="B324" s="2"/>
      <c r="AN324" s="23">
        <f>AQ337*TAN(P281*PI()/180)</f>
        <v>1.1372189368151719</v>
      </c>
      <c r="AO324" s="23"/>
      <c r="AP324" s="23"/>
      <c r="BE324" s="3"/>
    </row>
    <row r="325" spans="2:57" x14ac:dyDescent="0.2">
      <c r="B325" s="2"/>
      <c r="BE325" s="3"/>
    </row>
    <row r="326" spans="2:57" x14ac:dyDescent="0.2">
      <c r="B326" s="2"/>
      <c r="BE326" s="3"/>
    </row>
    <row r="327" spans="2:57" x14ac:dyDescent="0.2">
      <c r="B327" s="2"/>
      <c r="BE327" s="3"/>
    </row>
    <row r="328" spans="2:57" x14ac:dyDescent="0.2">
      <c r="B328" s="2"/>
      <c r="AY328" s="6" t="s">
        <v>0</v>
      </c>
      <c r="BE328" s="3"/>
    </row>
    <row r="329" spans="2:57" x14ac:dyDescent="0.2">
      <c r="B329" s="2"/>
      <c r="AY329" s="20">
        <f>+AQ337</f>
        <v>3.5</v>
      </c>
      <c r="BE329" s="3"/>
    </row>
    <row r="330" spans="2:57" x14ac:dyDescent="0.2">
      <c r="B330" s="2"/>
      <c r="AY330" s="20"/>
      <c r="BE330" s="3"/>
    </row>
    <row r="331" spans="2:57" x14ac:dyDescent="0.2">
      <c r="B331" s="2"/>
      <c r="AY331" s="20"/>
      <c r="BE331" s="3"/>
    </row>
    <row r="332" spans="2:57" x14ac:dyDescent="0.2">
      <c r="B332" s="2"/>
      <c r="BE332" s="3"/>
    </row>
    <row r="333" spans="2:57" x14ac:dyDescent="0.2">
      <c r="B333" s="2"/>
      <c r="BE333" s="3"/>
    </row>
    <row r="334" spans="2:57" x14ac:dyDescent="0.2">
      <c r="B334" s="2"/>
      <c r="BE334" s="3"/>
    </row>
    <row r="335" spans="2:57" x14ac:dyDescent="0.2">
      <c r="B335" s="2"/>
      <c r="BE335" s="3"/>
    </row>
    <row r="336" spans="2:57" x14ac:dyDescent="0.2">
      <c r="B336" s="2"/>
      <c r="AB336" s="19" t="s">
        <v>2</v>
      </c>
      <c r="AC336" s="19"/>
      <c r="AW336" s="19" t="s">
        <v>2</v>
      </c>
      <c r="AX336" s="19"/>
      <c r="BE336" s="3"/>
    </row>
    <row r="337" spans="2:57" x14ac:dyDescent="0.2">
      <c r="B337" s="2"/>
      <c r="R337" s="19">
        <f>+AA284-AL339</f>
        <v>8</v>
      </c>
      <c r="S337" s="19"/>
      <c r="T337" s="1" t="s">
        <v>0</v>
      </c>
      <c r="AH337" s="19">
        <f>+AL339/2</f>
        <v>3.5</v>
      </c>
      <c r="AI337" s="19"/>
      <c r="AJ337" s="1" t="s">
        <v>0</v>
      </c>
      <c r="AQ337" s="19">
        <f>+AL339/2</f>
        <v>3.5</v>
      </c>
      <c r="AR337" s="19"/>
      <c r="AS337" s="1" t="s">
        <v>0</v>
      </c>
      <c r="BE337" s="3"/>
    </row>
    <row r="338" spans="2:57" x14ac:dyDescent="0.2">
      <c r="B338" s="2"/>
      <c r="BE338" s="3"/>
    </row>
    <row r="339" spans="2:57" x14ac:dyDescent="0.2">
      <c r="B339" s="2"/>
      <c r="AL339" s="24">
        <v>7</v>
      </c>
      <c r="AM339" s="24"/>
      <c r="AN339" s="1" t="s">
        <v>0</v>
      </c>
      <c r="BE339" s="3"/>
    </row>
    <row r="340" spans="2:57" x14ac:dyDescent="0.2">
      <c r="B340" s="2"/>
      <c r="AK340" s="44" t="str">
        <f>IF(AL339&gt;D296,"","artır.")</f>
        <v/>
      </c>
      <c r="AL340" s="44"/>
      <c r="AM340" s="44"/>
      <c r="AN340" s="44"/>
      <c r="BE340" s="3"/>
    </row>
    <row r="341" spans="2:57" ht="12" thickBot="1" x14ac:dyDescent="0.25">
      <c r="B341" s="7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9"/>
    </row>
    <row r="342" spans="2:57" ht="12" thickBot="1" x14ac:dyDescent="0.25"/>
    <row r="343" spans="2:57" ht="45" customHeight="1" x14ac:dyDescent="0.2">
      <c r="B343" s="29" t="s">
        <v>4</v>
      </c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1"/>
    </row>
    <row r="344" spans="2:57" x14ac:dyDescent="0.2">
      <c r="B344" s="2"/>
      <c r="O344" s="4" t="s">
        <v>11</v>
      </c>
      <c r="BE344" s="3"/>
    </row>
    <row r="345" spans="2:57" x14ac:dyDescent="0.2">
      <c r="B345" s="2"/>
      <c r="U345" s="1" t="s">
        <v>3</v>
      </c>
      <c r="BE345" s="3"/>
    </row>
    <row r="346" spans="2:57" x14ac:dyDescent="0.2">
      <c r="B346" s="2"/>
      <c r="G346" s="12" t="s">
        <v>6</v>
      </c>
      <c r="K346" s="1" t="s">
        <v>7</v>
      </c>
      <c r="P346" s="24">
        <v>18</v>
      </c>
      <c r="Q346" s="24"/>
      <c r="R346" s="5" t="s">
        <v>1</v>
      </c>
      <c r="V346" s="19" t="s">
        <v>2</v>
      </c>
      <c r="W346" s="19"/>
      <c r="AB346" s="11" t="s">
        <v>5</v>
      </c>
      <c r="BE346" s="3"/>
    </row>
    <row r="347" spans="2:57" x14ac:dyDescent="0.2">
      <c r="B347" s="2"/>
      <c r="BE347" s="3"/>
    </row>
    <row r="348" spans="2:57" x14ac:dyDescent="0.2">
      <c r="B348" s="2"/>
      <c r="M348" s="24">
        <v>4</v>
      </c>
      <c r="N348" s="24"/>
      <c r="O348" s="1" t="s">
        <v>0</v>
      </c>
      <c r="AE348" s="24">
        <v>6</v>
      </c>
      <c r="AF348" s="24"/>
      <c r="AG348" s="1" t="s">
        <v>0</v>
      </c>
      <c r="AU348" s="24">
        <v>2.5</v>
      </c>
      <c r="AV348" s="24"/>
      <c r="AW348" s="1" t="s">
        <v>0</v>
      </c>
      <c r="BE348" s="3"/>
    </row>
    <row r="349" spans="2:57" x14ac:dyDescent="0.2">
      <c r="B349" s="2"/>
      <c r="AE349" s="44" t="str">
        <f>IF(AE348&gt;B383,"","artır.")</f>
        <v/>
      </c>
      <c r="AF349" s="44"/>
      <c r="AG349" s="44"/>
      <c r="BE349" s="3"/>
    </row>
    <row r="350" spans="2:57" x14ac:dyDescent="0.2">
      <c r="B350" s="2"/>
      <c r="Z350" s="19">
        <f>+AE348/2</f>
        <v>3</v>
      </c>
      <c r="AA350" s="19"/>
      <c r="AB350" s="1" t="s">
        <v>0</v>
      </c>
      <c r="AK350" s="19">
        <f>+AE348/2</f>
        <v>3</v>
      </c>
      <c r="AL350" s="19"/>
      <c r="AM350" s="1" t="s">
        <v>0</v>
      </c>
      <c r="AR350" s="19">
        <f>+AU348-AW350</f>
        <v>1</v>
      </c>
      <c r="AS350" s="19"/>
      <c r="AT350" s="1" t="s">
        <v>0</v>
      </c>
      <c r="AW350" s="19">
        <f>+BB364</f>
        <v>1.5</v>
      </c>
      <c r="AX350" s="19"/>
      <c r="AY350" s="1" t="s">
        <v>0</v>
      </c>
      <c r="BE350" s="3"/>
    </row>
    <row r="351" spans="2:57" x14ac:dyDescent="0.2">
      <c r="B351" s="2"/>
      <c r="BE351" s="3"/>
    </row>
    <row r="352" spans="2:57" x14ac:dyDescent="0.2">
      <c r="B352" s="2"/>
      <c r="BE352" s="3"/>
    </row>
    <row r="353" spans="2:57" x14ac:dyDescent="0.2">
      <c r="B353" s="2"/>
      <c r="S353" s="19" t="s">
        <v>2</v>
      </c>
      <c r="T353" s="19"/>
      <c r="AS353" s="19" t="s">
        <v>2</v>
      </c>
      <c r="AT353" s="19"/>
      <c r="BE353" s="3"/>
    </row>
    <row r="354" spans="2:57" x14ac:dyDescent="0.2">
      <c r="B354" s="2"/>
      <c r="BE354" s="3"/>
    </row>
    <row r="355" spans="2:57" x14ac:dyDescent="0.2">
      <c r="B355" s="2"/>
      <c r="BB355" s="6" t="s">
        <v>0</v>
      </c>
      <c r="BE355" s="3"/>
    </row>
    <row r="356" spans="2:57" x14ac:dyDescent="0.2">
      <c r="B356" s="2"/>
      <c r="BB356" s="25">
        <v>2</v>
      </c>
      <c r="BE356" s="3"/>
    </row>
    <row r="357" spans="2:57" x14ac:dyDescent="0.2">
      <c r="B357" s="2"/>
      <c r="D357" s="6" t="s">
        <v>0</v>
      </c>
      <c r="BB357" s="25"/>
      <c r="BE357" s="3"/>
    </row>
    <row r="358" spans="2:57" x14ac:dyDescent="0.2">
      <c r="B358" s="2"/>
      <c r="D358" s="20">
        <f>+Z350</f>
        <v>3</v>
      </c>
      <c r="BB358" s="25"/>
      <c r="BE358" s="3"/>
    </row>
    <row r="359" spans="2:57" x14ac:dyDescent="0.2">
      <c r="B359" s="2"/>
      <c r="D359" s="20"/>
      <c r="BE359" s="3"/>
    </row>
    <row r="360" spans="2:57" x14ac:dyDescent="0.2">
      <c r="B360" s="2"/>
      <c r="D360" s="20"/>
      <c r="AS360" s="19" t="s">
        <v>2</v>
      </c>
      <c r="AT360" s="19"/>
      <c r="BA360" s="19" t="s">
        <v>2</v>
      </c>
      <c r="BB360" s="19"/>
      <c r="BE360" s="3"/>
    </row>
    <row r="361" spans="2:57" x14ac:dyDescent="0.2">
      <c r="B361" s="2"/>
      <c r="BE361" s="3"/>
    </row>
    <row r="362" spans="2:57" x14ac:dyDescent="0.2">
      <c r="B362" s="13" t="s">
        <v>0</v>
      </c>
      <c r="C362" s="42" t="str">
        <f>IF(B363&gt;(BB356+BD367),"","artır.")</f>
        <v/>
      </c>
      <c r="BE362" s="3"/>
    </row>
    <row r="363" spans="2:57" x14ac:dyDescent="0.2">
      <c r="B363" s="43">
        <v>5.5</v>
      </c>
      <c r="C363" s="42"/>
      <c r="BB363" s="6" t="s">
        <v>0</v>
      </c>
      <c r="BE363" s="3"/>
    </row>
    <row r="364" spans="2:57" x14ac:dyDescent="0.2">
      <c r="B364" s="43"/>
      <c r="C364" s="42"/>
      <c r="BB364" s="20">
        <f>+BD367/2</f>
        <v>1.5</v>
      </c>
      <c r="BE364" s="3"/>
    </row>
    <row r="365" spans="2:57" x14ac:dyDescent="0.2">
      <c r="B365" s="43"/>
      <c r="C365" s="42"/>
      <c r="AP365" s="19">
        <f>+AU348</f>
        <v>2.5</v>
      </c>
      <c r="AQ365" s="19"/>
      <c r="AR365" s="1" t="s">
        <v>0</v>
      </c>
      <c r="BB365" s="20"/>
      <c r="BE365" s="3"/>
    </row>
    <row r="366" spans="2:57" x14ac:dyDescent="0.2">
      <c r="B366" s="2"/>
      <c r="AG366" s="23">
        <f>Z350*TAN(P346*PI()/180)</f>
        <v>0.97475908869871886</v>
      </c>
      <c r="AH366" s="23"/>
      <c r="AI366" s="23"/>
      <c r="BB366" s="20"/>
      <c r="BD366" s="6" t="s">
        <v>0</v>
      </c>
      <c r="BE366" s="3"/>
    </row>
    <row r="367" spans="2:57" x14ac:dyDescent="0.2">
      <c r="B367" s="2"/>
      <c r="BD367" s="25">
        <v>3</v>
      </c>
      <c r="BE367" s="3"/>
    </row>
    <row r="368" spans="2:57" x14ac:dyDescent="0.2">
      <c r="B368" s="2"/>
      <c r="BD368" s="25"/>
      <c r="BE368" s="3"/>
    </row>
    <row r="369" spans="2:57" x14ac:dyDescent="0.2">
      <c r="B369" s="2"/>
      <c r="D369" s="6" t="s">
        <v>0</v>
      </c>
      <c r="AJ369" s="23">
        <f>BB364*TAN(P346*PI()/180)</f>
        <v>0.48737954434935943</v>
      </c>
      <c r="AK369" s="23"/>
      <c r="AL369" s="23"/>
      <c r="AS369" s="23">
        <f>+AJ369</f>
        <v>0.48737954434935943</v>
      </c>
      <c r="AT369" s="23"/>
      <c r="AU369" s="23"/>
      <c r="BB369" s="6" t="s">
        <v>0</v>
      </c>
      <c r="BD369" s="25"/>
      <c r="BE369" s="3"/>
    </row>
    <row r="370" spans="2:57" x14ac:dyDescent="0.2">
      <c r="B370" s="2"/>
      <c r="D370" s="20">
        <f>+B363-D358</f>
        <v>2.5</v>
      </c>
      <c r="AI370" s="6" t="s">
        <v>0</v>
      </c>
      <c r="BB370" s="20">
        <f>+BD367/2</f>
        <v>1.5</v>
      </c>
      <c r="BE370" s="3"/>
    </row>
    <row r="371" spans="2:57" x14ac:dyDescent="0.2">
      <c r="B371" s="2"/>
      <c r="D371" s="20"/>
      <c r="AI371" s="20">
        <f>+B363+B383-D358-BB384</f>
        <v>3</v>
      </c>
      <c r="BB371" s="20"/>
      <c r="BE371" s="3"/>
    </row>
    <row r="372" spans="2:57" x14ac:dyDescent="0.2">
      <c r="B372" s="2"/>
      <c r="D372" s="20"/>
      <c r="AI372" s="20"/>
      <c r="BB372" s="20"/>
      <c r="BE372" s="3"/>
    </row>
    <row r="373" spans="2:57" x14ac:dyDescent="0.2">
      <c r="B373" s="2"/>
      <c r="AI373" s="20"/>
      <c r="BE373" s="3"/>
    </row>
    <row r="374" spans="2:57" x14ac:dyDescent="0.2">
      <c r="B374" s="2"/>
      <c r="BB374" s="6" t="s">
        <v>0</v>
      </c>
      <c r="BE374" s="3"/>
    </row>
    <row r="375" spans="2:57" x14ac:dyDescent="0.2">
      <c r="B375" s="2"/>
      <c r="E375" s="19" t="s">
        <v>2</v>
      </c>
      <c r="F375" s="19"/>
      <c r="S375" s="19" t="s">
        <v>2</v>
      </c>
      <c r="T375" s="19"/>
      <c r="BB375" s="20">
        <f>+B363+B383-BD367-BB356-BB384</f>
        <v>1</v>
      </c>
      <c r="BE375" s="3"/>
    </row>
    <row r="376" spans="2:57" x14ac:dyDescent="0.2">
      <c r="B376" s="2"/>
      <c r="AS376" s="19" t="s">
        <v>2</v>
      </c>
      <c r="AT376" s="19"/>
      <c r="AY376" s="19" t="s">
        <v>2</v>
      </c>
      <c r="AZ376" s="19"/>
      <c r="BB376" s="20"/>
      <c r="BE376" s="3"/>
    </row>
    <row r="377" spans="2:57" x14ac:dyDescent="0.2">
      <c r="B377" s="2"/>
      <c r="BB377" s="20"/>
      <c r="BE377" s="3"/>
    </row>
    <row r="378" spans="2:57" x14ac:dyDescent="0.2">
      <c r="B378" s="2"/>
      <c r="D378" s="6" t="s">
        <v>0</v>
      </c>
      <c r="Z378" s="19">
        <f>SQRT(AC393^2+(BB384-D386)^2)</f>
        <v>1.7677669529663689</v>
      </c>
      <c r="AA378" s="19"/>
      <c r="AB378" s="19"/>
      <c r="AC378" s="1" t="s">
        <v>0</v>
      </c>
      <c r="BE378" s="3"/>
    </row>
    <row r="379" spans="2:57" x14ac:dyDescent="0.2">
      <c r="B379" s="2"/>
      <c r="D379" s="20">
        <f>+B383/2</f>
        <v>1.75</v>
      </c>
      <c r="AG379" s="23">
        <f>+AG366</f>
        <v>0.97475908869871886</v>
      </c>
      <c r="AH379" s="23"/>
      <c r="AI379" s="23"/>
      <c r="BE379" s="3"/>
    </row>
    <row r="380" spans="2:57" x14ac:dyDescent="0.2">
      <c r="B380" s="2"/>
      <c r="D380" s="20"/>
      <c r="BE380" s="3"/>
    </row>
    <row r="381" spans="2:57" x14ac:dyDescent="0.2">
      <c r="B381" s="2"/>
      <c r="D381" s="20"/>
      <c r="BE381" s="3"/>
    </row>
    <row r="382" spans="2:57" x14ac:dyDescent="0.2">
      <c r="B382" s="13" t="s">
        <v>0</v>
      </c>
      <c r="C382" s="42" t="str">
        <f>IF(B383&lt;AE348,"","azalt.")</f>
        <v/>
      </c>
      <c r="BE382" s="3"/>
    </row>
    <row r="383" spans="2:57" x14ac:dyDescent="0.2">
      <c r="B383" s="43">
        <v>3.5</v>
      </c>
      <c r="C383" s="42"/>
      <c r="BB383" s="6" t="s">
        <v>0</v>
      </c>
      <c r="BE383" s="3"/>
    </row>
    <row r="384" spans="2:57" x14ac:dyDescent="0.2">
      <c r="B384" s="43"/>
      <c r="C384" s="42"/>
      <c r="BB384" s="20">
        <f>+AK350</f>
        <v>3</v>
      </c>
      <c r="BE384" s="3"/>
    </row>
    <row r="385" spans="2:57" x14ac:dyDescent="0.2">
      <c r="B385" s="43"/>
      <c r="C385" s="42"/>
      <c r="D385" s="6" t="s">
        <v>0</v>
      </c>
      <c r="N385" s="23">
        <f>D379*TAN(P346*PI()/180)</f>
        <v>0.56860946840758597</v>
      </c>
      <c r="O385" s="23"/>
      <c r="P385" s="23"/>
      <c r="Z385" s="23">
        <f>+N385</f>
        <v>0.56860946840758597</v>
      </c>
      <c r="AA385" s="23"/>
      <c r="AB385" s="23"/>
      <c r="BB385" s="20"/>
      <c r="BE385" s="3"/>
    </row>
    <row r="386" spans="2:57" x14ac:dyDescent="0.2">
      <c r="B386" s="2"/>
      <c r="D386" s="20">
        <f>+B383/2</f>
        <v>1.75</v>
      </c>
      <c r="BB386" s="20"/>
      <c r="BE386" s="3"/>
    </row>
    <row r="387" spans="2:57" x14ac:dyDescent="0.2">
      <c r="B387" s="2"/>
      <c r="D387" s="20"/>
      <c r="BE387" s="3"/>
    </row>
    <row r="388" spans="2:57" x14ac:dyDescent="0.2">
      <c r="B388" s="2"/>
      <c r="D388" s="20"/>
      <c r="BE388" s="3"/>
    </row>
    <row r="389" spans="2:57" x14ac:dyDescent="0.2">
      <c r="B389" s="2"/>
      <c r="BE389" s="3"/>
    </row>
    <row r="390" spans="2:57" x14ac:dyDescent="0.2">
      <c r="B390" s="2"/>
      <c r="BE390" s="3"/>
    </row>
    <row r="391" spans="2:57" x14ac:dyDescent="0.2">
      <c r="B391" s="2"/>
      <c r="BE391" s="3"/>
    </row>
    <row r="392" spans="2:57" x14ac:dyDescent="0.2">
      <c r="B392" s="2"/>
      <c r="E392" s="19" t="s">
        <v>2</v>
      </c>
      <c r="F392" s="19"/>
      <c r="AR392" s="19" t="s">
        <v>2</v>
      </c>
      <c r="AS392" s="19"/>
      <c r="BE392" s="3"/>
    </row>
    <row r="393" spans="2:57" x14ac:dyDescent="0.2">
      <c r="B393" s="2"/>
      <c r="I393" s="19">
        <f>+D386</f>
        <v>1.75</v>
      </c>
      <c r="J393" s="19"/>
      <c r="K393" s="1" t="s">
        <v>0</v>
      </c>
      <c r="S393" s="19">
        <f>+M348</f>
        <v>4</v>
      </c>
      <c r="T393" s="19"/>
      <c r="U393" s="1" t="s">
        <v>0</v>
      </c>
      <c r="AC393" s="19">
        <f>+X395-AK393-S393-I393</f>
        <v>1.25</v>
      </c>
      <c r="AD393" s="19"/>
      <c r="AE393" s="1" t="s">
        <v>0</v>
      </c>
      <c r="AK393" s="19">
        <f>+AK350</f>
        <v>3</v>
      </c>
      <c r="AL393" s="19"/>
      <c r="AM393" s="1" t="s">
        <v>0</v>
      </c>
      <c r="AV393" s="19">
        <f>+AU348</f>
        <v>2.5</v>
      </c>
      <c r="AW393" s="19"/>
      <c r="AX393" s="1" t="s">
        <v>0</v>
      </c>
      <c r="BE393" s="3"/>
    </row>
    <row r="394" spans="2:57" x14ac:dyDescent="0.2">
      <c r="B394" s="2"/>
      <c r="BE394" s="3"/>
    </row>
    <row r="395" spans="2:57" x14ac:dyDescent="0.2">
      <c r="B395" s="2"/>
      <c r="X395" s="19">
        <f>+AE348+M348</f>
        <v>10</v>
      </c>
      <c r="Y395" s="19"/>
      <c r="Z395" s="1" t="s">
        <v>0</v>
      </c>
      <c r="BE395" s="3"/>
    </row>
    <row r="396" spans="2:57" x14ac:dyDescent="0.2">
      <c r="B396" s="2"/>
      <c r="BE396" s="3"/>
    </row>
    <row r="397" spans="2:57" ht="12" thickBot="1" x14ac:dyDescent="0.25">
      <c r="B397" s="7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9"/>
    </row>
    <row r="398" spans="2:57" ht="12" thickBot="1" x14ac:dyDescent="0.25"/>
    <row r="399" spans="2:57" ht="45" customHeight="1" x14ac:dyDescent="0.2">
      <c r="B399" s="29" t="s">
        <v>4</v>
      </c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1"/>
    </row>
    <row r="400" spans="2:57" x14ac:dyDescent="0.2">
      <c r="B400" s="2"/>
      <c r="O400" s="4" t="s">
        <v>11</v>
      </c>
      <c r="BE400" s="3"/>
    </row>
    <row r="401" spans="2:57" x14ac:dyDescent="0.2">
      <c r="B401" s="2"/>
      <c r="U401" s="1" t="s">
        <v>3</v>
      </c>
      <c r="BE401" s="3"/>
    </row>
    <row r="402" spans="2:57" x14ac:dyDescent="0.2">
      <c r="B402" s="2"/>
      <c r="G402" s="12" t="s">
        <v>6</v>
      </c>
      <c r="K402" s="1" t="s">
        <v>7</v>
      </c>
      <c r="P402" s="24">
        <v>18</v>
      </c>
      <c r="Q402" s="24"/>
      <c r="R402" s="5" t="s">
        <v>1</v>
      </c>
      <c r="V402" s="19" t="s">
        <v>2</v>
      </c>
      <c r="W402" s="19"/>
      <c r="AB402" s="11" t="s">
        <v>5</v>
      </c>
      <c r="BE402" s="3"/>
    </row>
    <row r="403" spans="2:57" x14ac:dyDescent="0.2">
      <c r="B403" s="2"/>
      <c r="BE403" s="3"/>
    </row>
    <row r="404" spans="2:57" x14ac:dyDescent="0.2">
      <c r="B404" s="2"/>
      <c r="AB404" s="19">
        <f>+L454+AC456+AS454</f>
        <v>12</v>
      </c>
      <c r="AC404" s="19"/>
      <c r="AD404" s="1" t="s">
        <v>0</v>
      </c>
      <c r="BE404" s="3"/>
    </row>
    <row r="405" spans="2:57" x14ac:dyDescent="0.2">
      <c r="B405" s="2"/>
      <c r="BE405" s="3"/>
    </row>
    <row r="406" spans="2:57" x14ac:dyDescent="0.2">
      <c r="B406" s="2"/>
      <c r="L406" s="19">
        <f>+E413</f>
        <v>2.5</v>
      </c>
      <c r="M406" s="19"/>
      <c r="N406" s="1" t="s">
        <v>0</v>
      </c>
      <c r="U406" s="19">
        <f>+L454</f>
        <v>3</v>
      </c>
      <c r="V406" s="19"/>
      <c r="W406" s="1" t="s">
        <v>0</v>
      </c>
      <c r="AB406" s="19">
        <f>+AB404-L406-U406-AG406-AM406-AS406</f>
        <v>1</v>
      </c>
      <c r="AC406" s="19"/>
      <c r="AD406" s="1" t="s">
        <v>0</v>
      </c>
      <c r="AG406" s="19">
        <f>+AI454+AS454-AM406-AS406</f>
        <v>2</v>
      </c>
      <c r="AH406" s="19"/>
      <c r="AM406" s="19">
        <f>+AS454</f>
        <v>2</v>
      </c>
      <c r="AN406" s="19"/>
      <c r="AO406" s="1" t="s">
        <v>0</v>
      </c>
      <c r="AS406" s="19">
        <f>+AY411</f>
        <v>1.5</v>
      </c>
      <c r="AT406" s="19"/>
      <c r="AU406" s="1" t="s">
        <v>0</v>
      </c>
      <c r="BE406" s="3"/>
    </row>
    <row r="407" spans="2:57" x14ac:dyDescent="0.2">
      <c r="B407" s="2"/>
      <c r="BE407" s="3"/>
    </row>
    <row r="408" spans="2:57" x14ac:dyDescent="0.2">
      <c r="B408" s="2"/>
      <c r="F408" s="19" t="s">
        <v>2</v>
      </c>
      <c r="G408" s="19"/>
      <c r="AW408" s="19" t="s">
        <v>2</v>
      </c>
      <c r="AX408" s="19"/>
      <c r="BE408" s="3"/>
    </row>
    <row r="409" spans="2:57" x14ac:dyDescent="0.2">
      <c r="B409" s="2"/>
      <c r="BE409" s="3"/>
    </row>
    <row r="410" spans="2:57" x14ac:dyDescent="0.2">
      <c r="B410" s="2"/>
      <c r="AY410" s="6" t="s">
        <v>0</v>
      </c>
      <c r="BE410" s="3"/>
    </row>
    <row r="411" spans="2:57" x14ac:dyDescent="0.2">
      <c r="B411" s="2"/>
      <c r="AY411" s="20">
        <f>+BA414/2</f>
        <v>1.5</v>
      </c>
      <c r="BE411" s="3"/>
    </row>
    <row r="412" spans="2:57" x14ac:dyDescent="0.2">
      <c r="B412" s="2"/>
      <c r="E412" s="6" t="s">
        <v>0</v>
      </c>
      <c r="AY412" s="20"/>
      <c r="BE412" s="3"/>
    </row>
    <row r="413" spans="2:57" x14ac:dyDescent="0.2">
      <c r="B413" s="2"/>
      <c r="E413" s="20">
        <f>+C418/2</f>
        <v>2.5</v>
      </c>
      <c r="AY413" s="20"/>
      <c r="BA413" s="6" t="s">
        <v>0</v>
      </c>
      <c r="BB413" s="41" t="str">
        <f>IF(BA414&lt;C418,"","azalt.")</f>
        <v/>
      </c>
      <c r="BE413" s="3"/>
    </row>
    <row r="414" spans="2:57" x14ac:dyDescent="0.2">
      <c r="B414" s="2"/>
      <c r="E414" s="20"/>
      <c r="AJ414" s="23">
        <f>+AQ416</f>
        <v>0.48737954434935943</v>
      </c>
      <c r="AK414" s="23"/>
      <c r="AL414" s="23"/>
      <c r="BA414" s="25">
        <v>3</v>
      </c>
      <c r="BB414" s="41"/>
      <c r="BE414" s="3"/>
    </row>
    <row r="415" spans="2:57" x14ac:dyDescent="0.2">
      <c r="B415" s="2"/>
      <c r="E415" s="20"/>
      <c r="BA415" s="25"/>
      <c r="BB415" s="41"/>
      <c r="BE415" s="3"/>
    </row>
    <row r="416" spans="2:57" x14ac:dyDescent="0.2">
      <c r="B416" s="2"/>
      <c r="AQ416" s="23">
        <f>AY411*TAN(P402*PI()/180)</f>
        <v>0.48737954434935943</v>
      </c>
      <c r="AR416" s="23"/>
      <c r="AS416" s="23"/>
      <c r="AY416" s="6" t="s">
        <v>0</v>
      </c>
      <c r="BA416" s="25"/>
      <c r="BB416" s="41"/>
      <c r="BE416" s="3"/>
    </row>
    <row r="417" spans="2:57" x14ac:dyDescent="0.2">
      <c r="B417" s="2"/>
      <c r="C417" s="6" t="s">
        <v>0</v>
      </c>
      <c r="D417" s="42" t="str">
        <f>IF(C418&gt;BA414,"","artır.")</f>
        <v/>
      </c>
      <c r="Z417" s="23">
        <f>+Q420</f>
        <v>0.81229924058226577</v>
      </c>
      <c r="AA417" s="23"/>
      <c r="AB417" s="23"/>
      <c r="AY417" s="20">
        <f>+BA414/2</f>
        <v>1.5</v>
      </c>
      <c r="BE417" s="3"/>
    </row>
    <row r="418" spans="2:57" x14ac:dyDescent="0.2">
      <c r="B418" s="2"/>
      <c r="C418" s="25">
        <v>5</v>
      </c>
      <c r="D418" s="42"/>
      <c r="AD418" s="19">
        <f>SQRT(AB406^2+(AX422+AY417+AY411-E413)^2)</f>
        <v>1.4142135623730951</v>
      </c>
      <c r="AE418" s="19"/>
      <c r="AF418" s="19"/>
      <c r="AG418" s="1" t="s">
        <v>0</v>
      </c>
      <c r="AY418" s="20"/>
      <c r="BE418" s="3"/>
    </row>
    <row r="419" spans="2:57" x14ac:dyDescent="0.2">
      <c r="B419" s="2"/>
      <c r="C419" s="25"/>
      <c r="D419" s="42"/>
      <c r="AY419" s="20"/>
      <c r="BE419" s="3"/>
    </row>
    <row r="420" spans="2:57" x14ac:dyDescent="0.2">
      <c r="B420" s="2"/>
      <c r="C420" s="25"/>
      <c r="D420" s="42"/>
      <c r="Q420" s="23">
        <f>L406*TAN(P402*PI()/180)</f>
        <v>0.81229924058226577</v>
      </c>
      <c r="R420" s="23"/>
      <c r="S420" s="23"/>
      <c r="AJ420" s="19">
        <f>SQRT(AG406^2+(AX422+AY417)^2)</f>
        <v>2.8284271247461903</v>
      </c>
      <c r="AK420" s="19"/>
      <c r="AL420" s="19"/>
      <c r="AM420" s="1" t="s">
        <v>0</v>
      </c>
      <c r="BE420" s="3"/>
    </row>
    <row r="421" spans="2:57" x14ac:dyDescent="0.2">
      <c r="B421" s="2"/>
      <c r="BE421" s="3"/>
    </row>
    <row r="422" spans="2:57" x14ac:dyDescent="0.2">
      <c r="B422" s="2"/>
      <c r="E422" s="6" t="s">
        <v>0</v>
      </c>
      <c r="AQ422" s="19" t="s">
        <v>2</v>
      </c>
      <c r="AR422" s="19"/>
      <c r="AX422" s="19">
        <f>+AI454-BA414</f>
        <v>0.5</v>
      </c>
      <c r="AY422" s="19"/>
      <c r="AZ422" s="1" t="s">
        <v>0</v>
      </c>
      <c r="BE422" s="3"/>
    </row>
    <row r="423" spans="2:57" x14ac:dyDescent="0.2">
      <c r="B423" s="2"/>
      <c r="E423" s="20">
        <f>+C418/2</f>
        <v>2.5</v>
      </c>
      <c r="AB423" s="23">
        <f>+AE437</f>
        <v>1.1372189368151719</v>
      </c>
      <c r="AC423" s="23"/>
      <c r="AD423" s="23"/>
      <c r="BE423" s="3"/>
    </row>
    <row r="424" spans="2:57" x14ac:dyDescent="0.2">
      <c r="B424" s="2"/>
      <c r="E424" s="20"/>
      <c r="BE424" s="3"/>
    </row>
    <row r="425" spans="2:57" x14ac:dyDescent="0.2">
      <c r="B425" s="2"/>
      <c r="E425" s="20"/>
      <c r="BE425" s="3"/>
    </row>
    <row r="426" spans="2:57" x14ac:dyDescent="0.2">
      <c r="B426" s="2"/>
      <c r="BE426" s="3"/>
    </row>
    <row r="427" spans="2:57" x14ac:dyDescent="0.2">
      <c r="B427" s="2"/>
      <c r="BE427" s="3"/>
    </row>
    <row r="428" spans="2:57" x14ac:dyDescent="0.2">
      <c r="B428" s="2"/>
      <c r="AY428" s="6" t="s">
        <v>0</v>
      </c>
      <c r="BE428" s="3"/>
    </row>
    <row r="429" spans="2:57" x14ac:dyDescent="0.2">
      <c r="B429" s="2"/>
      <c r="AY429" s="20">
        <f>+BA433-AX422-AY444</f>
        <v>4</v>
      </c>
      <c r="BE429" s="3"/>
    </row>
    <row r="430" spans="2:57" x14ac:dyDescent="0.2">
      <c r="B430" s="2"/>
      <c r="G430" s="19" t="s">
        <v>2</v>
      </c>
      <c r="H430" s="19"/>
      <c r="P430" s="19" t="s">
        <v>2</v>
      </c>
      <c r="Q430" s="19"/>
      <c r="AY430" s="20"/>
      <c r="BE430" s="3"/>
    </row>
    <row r="431" spans="2:57" x14ac:dyDescent="0.2">
      <c r="B431" s="2"/>
      <c r="AY431" s="20"/>
      <c r="BE431" s="3"/>
    </row>
    <row r="432" spans="2:57" x14ac:dyDescent="0.2">
      <c r="B432" s="2"/>
      <c r="E432" s="6" t="s">
        <v>0</v>
      </c>
      <c r="BA432" s="6" t="s">
        <v>0</v>
      </c>
      <c r="BE432" s="3"/>
    </row>
    <row r="433" spans="2:57" x14ac:dyDescent="0.2">
      <c r="B433" s="2"/>
      <c r="E433" s="20">
        <f>+C438-E444</f>
        <v>2.5</v>
      </c>
      <c r="BA433" s="25">
        <v>8</v>
      </c>
      <c r="BE433" s="3"/>
    </row>
    <row r="434" spans="2:57" x14ac:dyDescent="0.2">
      <c r="B434" s="2"/>
      <c r="E434" s="20"/>
      <c r="BA434" s="25"/>
      <c r="BE434" s="3"/>
    </row>
    <row r="435" spans="2:57" x14ac:dyDescent="0.2">
      <c r="B435" s="2"/>
      <c r="E435" s="20"/>
      <c r="BA435" s="25"/>
      <c r="BE435" s="3"/>
    </row>
    <row r="436" spans="2:57" x14ac:dyDescent="0.2">
      <c r="B436" s="2"/>
      <c r="BE436" s="3"/>
    </row>
    <row r="437" spans="2:57" x14ac:dyDescent="0.2">
      <c r="B437" s="2"/>
      <c r="C437" s="6" t="s">
        <v>0</v>
      </c>
      <c r="AE437" s="23">
        <f>AI454*TAN(P402*PI()/180)</f>
        <v>1.1372189368151719</v>
      </c>
      <c r="AF437" s="23"/>
      <c r="AG437" s="23"/>
      <c r="BE437" s="3"/>
    </row>
    <row r="438" spans="2:57" x14ac:dyDescent="0.2">
      <c r="B438" s="2"/>
      <c r="C438" s="20">
        <f>+BA433+BA414-C418</f>
        <v>6</v>
      </c>
      <c r="BE438" s="3"/>
    </row>
    <row r="439" spans="2:57" x14ac:dyDescent="0.2">
      <c r="B439" s="2"/>
      <c r="C439" s="20"/>
      <c r="BE439" s="3"/>
    </row>
    <row r="440" spans="2:57" x14ac:dyDescent="0.2">
      <c r="B440" s="2"/>
      <c r="C440" s="20"/>
      <c r="BE440" s="3"/>
    </row>
    <row r="441" spans="2:57" x14ac:dyDescent="0.2">
      <c r="B441" s="2"/>
      <c r="BE441" s="3"/>
    </row>
    <row r="442" spans="2:57" x14ac:dyDescent="0.2">
      <c r="B442" s="2"/>
      <c r="BE442" s="3"/>
    </row>
    <row r="443" spans="2:57" x14ac:dyDescent="0.2">
      <c r="B443" s="2"/>
      <c r="E443" s="6" t="s">
        <v>0</v>
      </c>
      <c r="AY443" s="6" t="s">
        <v>0</v>
      </c>
      <c r="BE443" s="3"/>
    </row>
    <row r="444" spans="2:57" x14ac:dyDescent="0.2">
      <c r="B444" s="2"/>
      <c r="E444" s="20">
        <f>+W454</f>
        <v>3.5</v>
      </c>
      <c r="AY444" s="20">
        <f>+AI454</f>
        <v>3.5</v>
      </c>
      <c r="BE444" s="3"/>
    </row>
    <row r="445" spans="2:57" x14ac:dyDescent="0.2">
      <c r="B445" s="2"/>
      <c r="E445" s="20"/>
      <c r="AY445" s="20"/>
      <c r="BE445" s="3"/>
    </row>
    <row r="446" spans="2:57" x14ac:dyDescent="0.2">
      <c r="B446" s="2"/>
      <c r="E446" s="20"/>
      <c r="AY446" s="20"/>
      <c r="BE446" s="3"/>
    </row>
    <row r="447" spans="2:57" x14ac:dyDescent="0.2">
      <c r="B447" s="2"/>
      <c r="BE447" s="3"/>
    </row>
    <row r="448" spans="2:57" x14ac:dyDescent="0.2">
      <c r="B448" s="2"/>
      <c r="BE448" s="3"/>
    </row>
    <row r="449" spans="2:57" x14ac:dyDescent="0.2">
      <c r="B449" s="2"/>
      <c r="BE449" s="3"/>
    </row>
    <row r="450" spans="2:57" x14ac:dyDescent="0.2">
      <c r="B450" s="2"/>
      <c r="BE450" s="3"/>
    </row>
    <row r="451" spans="2:57" x14ac:dyDescent="0.2">
      <c r="B451" s="2"/>
      <c r="BE451" s="3"/>
    </row>
    <row r="452" spans="2:57" x14ac:dyDescent="0.2">
      <c r="B452" s="2"/>
      <c r="P452" s="19" t="s">
        <v>2</v>
      </c>
      <c r="Q452" s="19"/>
      <c r="AQ452" s="19" t="s">
        <v>2</v>
      </c>
      <c r="AR452" s="19"/>
      <c r="BE452" s="3"/>
    </row>
    <row r="453" spans="2:57" x14ac:dyDescent="0.2">
      <c r="B453" s="2"/>
      <c r="BE453" s="3"/>
    </row>
    <row r="454" spans="2:57" x14ac:dyDescent="0.2">
      <c r="B454" s="2"/>
      <c r="L454" s="24">
        <v>3</v>
      </c>
      <c r="M454" s="24"/>
      <c r="N454" s="1" t="s">
        <v>0</v>
      </c>
      <c r="W454" s="19">
        <f>+AC456/2</f>
        <v>3.5</v>
      </c>
      <c r="X454" s="19"/>
      <c r="Y454" s="1" t="s">
        <v>0</v>
      </c>
      <c r="AI454" s="19">
        <f>+AC456/2</f>
        <v>3.5</v>
      </c>
      <c r="AJ454" s="19"/>
      <c r="AK454" s="1" t="s">
        <v>0</v>
      </c>
      <c r="AS454" s="24">
        <v>2</v>
      </c>
      <c r="AT454" s="24"/>
      <c r="AU454" s="1" t="s">
        <v>0</v>
      </c>
      <c r="BE454" s="3"/>
    </row>
    <row r="455" spans="2:57" x14ac:dyDescent="0.2">
      <c r="B455" s="2"/>
      <c r="BE455" s="3"/>
    </row>
    <row r="456" spans="2:57" x14ac:dyDescent="0.2">
      <c r="B456" s="2"/>
      <c r="AC456" s="24">
        <v>7</v>
      </c>
      <c r="AD456" s="24"/>
      <c r="AE456" s="1" t="s">
        <v>0</v>
      </c>
      <c r="BE456" s="3"/>
    </row>
    <row r="457" spans="2:57" x14ac:dyDescent="0.2">
      <c r="B457" s="2"/>
      <c r="BE457" s="3"/>
    </row>
    <row r="458" spans="2:57" ht="12" thickBot="1" x14ac:dyDescent="0.25">
      <c r="B458" s="7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9"/>
    </row>
    <row r="459" spans="2:57" ht="12" thickBot="1" x14ac:dyDescent="0.25"/>
    <row r="460" spans="2:57" ht="45" customHeight="1" x14ac:dyDescent="0.2">
      <c r="B460" s="29" t="s">
        <v>4</v>
      </c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1"/>
    </row>
    <row r="461" spans="2:57" x14ac:dyDescent="0.2">
      <c r="B461" s="2"/>
      <c r="O461" s="4" t="s">
        <v>11</v>
      </c>
      <c r="BE461" s="3"/>
    </row>
    <row r="462" spans="2:57" x14ac:dyDescent="0.2">
      <c r="B462" s="2"/>
      <c r="U462" s="1" t="s">
        <v>3</v>
      </c>
      <c r="BE462" s="3"/>
    </row>
    <row r="463" spans="2:57" x14ac:dyDescent="0.2">
      <c r="B463" s="2"/>
      <c r="G463" s="12" t="s">
        <v>6</v>
      </c>
      <c r="K463" s="1" t="s">
        <v>7</v>
      </c>
      <c r="P463" s="24">
        <v>18</v>
      </c>
      <c r="Q463" s="24"/>
      <c r="R463" s="5" t="s">
        <v>1</v>
      </c>
      <c r="V463" s="19" t="s">
        <v>2</v>
      </c>
      <c r="W463" s="19"/>
      <c r="AB463" s="11" t="s">
        <v>5</v>
      </c>
      <c r="BE463" s="3"/>
    </row>
    <row r="464" spans="2:57" x14ac:dyDescent="0.2">
      <c r="B464" s="2"/>
      <c r="BE464" s="3"/>
    </row>
    <row r="465" spans="2:57" x14ac:dyDescent="0.2">
      <c r="B465" s="2"/>
      <c r="R465" s="24">
        <v>2.5</v>
      </c>
      <c r="S465" s="24"/>
      <c r="T465" s="1" t="s">
        <v>0</v>
      </c>
      <c r="AI465" s="19">
        <f>+O520+X522+AH520+AP522-R465</f>
        <v>4.5</v>
      </c>
      <c r="AJ465" s="19"/>
      <c r="AK465" s="1" t="s">
        <v>0</v>
      </c>
      <c r="BE465" s="3"/>
    </row>
    <row r="466" spans="2:57" x14ac:dyDescent="0.2">
      <c r="B466" s="2"/>
      <c r="BE466" s="3"/>
    </row>
    <row r="467" spans="2:57" x14ac:dyDescent="0.2">
      <c r="B467" s="2"/>
      <c r="O467" s="19">
        <f>+R465/2</f>
        <v>1.25</v>
      </c>
      <c r="P467" s="19"/>
      <c r="Q467" s="1" t="s">
        <v>0</v>
      </c>
      <c r="U467" s="19">
        <f>+R465/2</f>
        <v>1.25</v>
      </c>
      <c r="V467" s="19"/>
      <c r="W467" s="1" t="s">
        <v>0</v>
      </c>
      <c r="AF467" s="19">
        <f>+AI465-AP467</f>
        <v>3</v>
      </c>
      <c r="AG467" s="19"/>
      <c r="AH467" s="1" t="s">
        <v>0</v>
      </c>
      <c r="AP467" s="19">
        <f>+AW488</f>
        <v>1.5</v>
      </c>
      <c r="AQ467" s="19"/>
      <c r="AR467" s="1" t="s">
        <v>0</v>
      </c>
      <c r="BE467" s="3"/>
    </row>
    <row r="468" spans="2:57" x14ac:dyDescent="0.2">
      <c r="B468" s="2"/>
      <c r="BE468" s="3"/>
    </row>
    <row r="469" spans="2:57" x14ac:dyDescent="0.2">
      <c r="B469" s="2"/>
      <c r="K469" s="19" t="s">
        <v>2</v>
      </c>
      <c r="L469" s="19"/>
      <c r="Z469" s="19" t="s">
        <v>2</v>
      </c>
      <c r="AA469" s="19"/>
      <c r="BE469" s="3"/>
    </row>
    <row r="470" spans="2:57" x14ac:dyDescent="0.2">
      <c r="B470" s="2"/>
      <c r="BE470" s="3"/>
    </row>
    <row r="471" spans="2:57" x14ac:dyDescent="0.2">
      <c r="B471" s="2"/>
      <c r="BE471" s="3"/>
    </row>
    <row r="472" spans="2:57" x14ac:dyDescent="0.2">
      <c r="B472" s="2"/>
      <c r="J472" s="6" t="s">
        <v>0</v>
      </c>
      <c r="BE472" s="3"/>
    </row>
    <row r="473" spans="2:57" x14ac:dyDescent="0.2">
      <c r="B473" s="2"/>
      <c r="J473" s="20">
        <f>+O467</f>
        <v>1.25</v>
      </c>
      <c r="BE473" s="3"/>
    </row>
    <row r="474" spans="2:57" x14ac:dyDescent="0.2">
      <c r="B474" s="2"/>
      <c r="J474" s="20"/>
      <c r="BE474" s="3"/>
    </row>
    <row r="475" spans="2:57" x14ac:dyDescent="0.2">
      <c r="B475" s="2"/>
      <c r="J475" s="20"/>
      <c r="AW475" s="6" t="s">
        <v>0</v>
      </c>
      <c r="BE475" s="3"/>
    </row>
    <row r="476" spans="2:57" x14ac:dyDescent="0.2">
      <c r="B476" s="2"/>
      <c r="AW476" s="25">
        <v>2.5</v>
      </c>
      <c r="BE476" s="3"/>
    </row>
    <row r="477" spans="2:57" x14ac:dyDescent="0.2">
      <c r="B477" s="2"/>
      <c r="AW477" s="25"/>
      <c r="BE477" s="3"/>
    </row>
    <row r="478" spans="2:57" x14ac:dyDescent="0.2">
      <c r="B478" s="2"/>
      <c r="S478" s="23">
        <f>O467*TAN(P463*PI()/180)</f>
        <v>0.40614962029113288</v>
      </c>
      <c r="T478" s="23"/>
      <c r="U478" s="23"/>
      <c r="AW478" s="25"/>
      <c r="BE478" s="3"/>
    </row>
    <row r="479" spans="2:57" x14ac:dyDescent="0.2">
      <c r="B479" s="2"/>
      <c r="BE479" s="3"/>
    </row>
    <row r="480" spans="2:57" x14ac:dyDescent="0.2">
      <c r="B480" s="2"/>
      <c r="BE480" s="3"/>
    </row>
    <row r="481" spans="2:57" x14ac:dyDescent="0.2">
      <c r="B481" s="2"/>
      <c r="BE481" s="3"/>
    </row>
    <row r="482" spans="2:57" x14ac:dyDescent="0.2">
      <c r="B482" s="2"/>
      <c r="H482" s="6" t="s">
        <v>0</v>
      </c>
      <c r="J482" s="6" t="s">
        <v>0</v>
      </c>
      <c r="Z482" s="19" t="s">
        <v>2</v>
      </c>
      <c r="AA482" s="19"/>
      <c r="BE482" s="3"/>
    </row>
    <row r="483" spans="2:57" x14ac:dyDescent="0.2">
      <c r="B483" s="2"/>
      <c r="H483" s="25">
        <v>5</v>
      </c>
      <c r="J483" s="20">
        <f>+H483-J473-J494</f>
        <v>2.5</v>
      </c>
      <c r="AU483" s="19" t="s">
        <v>2</v>
      </c>
      <c r="AV483" s="19"/>
      <c r="BE483" s="3"/>
    </row>
    <row r="484" spans="2:57" x14ac:dyDescent="0.2">
      <c r="B484" s="2"/>
      <c r="H484" s="25"/>
      <c r="J484" s="20"/>
      <c r="BE484" s="3"/>
    </row>
    <row r="485" spans="2:57" x14ac:dyDescent="0.2">
      <c r="B485" s="2"/>
      <c r="H485" s="25"/>
      <c r="J485" s="20"/>
      <c r="BE485" s="3"/>
    </row>
    <row r="486" spans="2:57" x14ac:dyDescent="0.2">
      <c r="B486" s="2"/>
      <c r="BE486" s="3"/>
    </row>
    <row r="487" spans="2:57" x14ac:dyDescent="0.2">
      <c r="B487" s="2"/>
      <c r="AW487" s="6" t="s">
        <v>0</v>
      </c>
      <c r="BE487" s="3"/>
    </row>
    <row r="488" spans="2:57" x14ac:dyDescent="0.2">
      <c r="B488" s="2"/>
      <c r="AW488" s="20">
        <f>(H483+H506-AH511-AH503-AW476)/2</f>
        <v>1.5</v>
      </c>
      <c r="BE488" s="3"/>
    </row>
    <row r="489" spans="2:57" x14ac:dyDescent="0.2">
      <c r="B489" s="2"/>
      <c r="S489" s="19">
        <f>+O520-O467</f>
        <v>0.25</v>
      </c>
      <c r="T489" s="19"/>
      <c r="U489" s="1" t="s">
        <v>0</v>
      </c>
      <c r="V489" s="19">
        <f>+U467+AF467-S489-Y489-AF489</f>
        <v>1</v>
      </c>
      <c r="W489" s="19"/>
      <c r="X489" s="1" t="s">
        <v>0</v>
      </c>
      <c r="Y489" s="19">
        <f>+AG494</f>
        <v>0.5</v>
      </c>
      <c r="Z489" s="19"/>
      <c r="AA489" s="1" t="s">
        <v>0</v>
      </c>
      <c r="AF489" s="19">
        <f>+AF467-Y489</f>
        <v>2.5</v>
      </c>
      <c r="AG489" s="19"/>
      <c r="AH489" s="1" t="s">
        <v>0</v>
      </c>
      <c r="AW489" s="20"/>
      <c r="BE489" s="3"/>
    </row>
    <row r="490" spans="2:57" x14ac:dyDescent="0.2">
      <c r="B490" s="2"/>
      <c r="AW490" s="20"/>
      <c r="BE490" s="3"/>
    </row>
    <row r="491" spans="2:57" x14ac:dyDescent="0.2">
      <c r="B491" s="2"/>
      <c r="P491" s="23">
        <f>+S478</f>
        <v>0.40614962029113288</v>
      </c>
      <c r="Q491" s="23"/>
      <c r="R491" s="23"/>
      <c r="BE491" s="3"/>
    </row>
    <row r="492" spans="2:57" x14ac:dyDescent="0.2">
      <c r="B492" s="2"/>
      <c r="U492" s="19">
        <f>+S489</f>
        <v>0.25</v>
      </c>
      <c r="V492" s="19"/>
      <c r="W492" s="1" t="s">
        <v>0</v>
      </c>
      <c r="X492" s="23">
        <f>+AB492</f>
        <v>0.48737954434935943</v>
      </c>
      <c r="Y492" s="23"/>
      <c r="Z492" s="23"/>
      <c r="AB492" s="23">
        <f>+AO492</f>
        <v>0.48737954434935943</v>
      </c>
      <c r="AC492" s="23"/>
      <c r="AD492" s="23"/>
      <c r="AO492" s="23">
        <f>AW488*TAN(P463*PI()/180)</f>
        <v>0.48737954434935943</v>
      </c>
      <c r="AP492" s="23"/>
      <c r="AQ492" s="23"/>
      <c r="BE492" s="3"/>
    </row>
    <row r="493" spans="2:57" x14ac:dyDescent="0.2">
      <c r="B493" s="2"/>
      <c r="J493" s="6" t="s">
        <v>0</v>
      </c>
      <c r="S493" s="22">
        <f>+X492</f>
        <v>0.48737954434935943</v>
      </c>
      <c r="T493" s="19"/>
      <c r="U493" s="19"/>
      <c r="AW493" s="6" t="s">
        <v>0</v>
      </c>
      <c r="BE493" s="3"/>
    </row>
    <row r="494" spans="2:57" x14ac:dyDescent="0.2">
      <c r="B494" s="2"/>
      <c r="J494" s="20">
        <f>+O467</f>
        <v>1.25</v>
      </c>
      <c r="AG494" s="19">
        <f>+AW488-AH498</f>
        <v>0.5</v>
      </c>
      <c r="AH494" s="19"/>
      <c r="AI494" s="1" t="s">
        <v>0</v>
      </c>
      <c r="AW494" s="20">
        <f>+H483+H506-AW476-AH511-AW488-AW504-AW499</f>
        <v>0.75</v>
      </c>
      <c r="BE494" s="3"/>
    </row>
    <row r="495" spans="2:57" x14ac:dyDescent="0.2">
      <c r="B495" s="2"/>
      <c r="J495" s="20"/>
      <c r="AW495" s="20"/>
      <c r="BE495" s="3"/>
    </row>
    <row r="496" spans="2:57" x14ac:dyDescent="0.2">
      <c r="B496" s="2"/>
      <c r="J496" s="20"/>
      <c r="W496" s="23">
        <f>+Y512</f>
        <v>0.32491969623290629</v>
      </c>
      <c r="X496" s="23"/>
      <c r="Y496" s="23"/>
      <c r="AW496" s="20"/>
      <c r="BE496" s="3"/>
    </row>
    <row r="497" spans="2:57" x14ac:dyDescent="0.2">
      <c r="B497" s="2"/>
      <c r="AH497" s="6" t="s">
        <v>0</v>
      </c>
      <c r="BE497" s="3"/>
    </row>
    <row r="498" spans="2:57" x14ac:dyDescent="0.2">
      <c r="B498" s="2"/>
      <c r="AH498" s="20">
        <f>+AA520</f>
        <v>1</v>
      </c>
      <c r="AQ498" s="23">
        <f>+AQ503</f>
        <v>0.24368977217467971</v>
      </c>
      <c r="AR498" s="23"/>
      <c r="AS498" s="23"/>
      <c r="AW498" s="6" t="s">
        <v>0</v>
      </c>
      <c r="BE498" s="3"/>
    </row>
    <row r="499" spans="2:57" x14ac:dyDescent="0.2">
      <c r="B499" s="2"/>
      <c r="AH499" s="20"/>
      <c r="AW499" s="20">
        <f>+AH503</f>
        <v>1</v>
      </c>
      <c r="BE499" s="3"/>
    </row>
    <row r="500" spans="2:57" x14ac:dyDescent="0.2">
      <c r="B500" s="2"/>
      <c r="K500" s="19" t="s">
        <v>2</v>
      </c>
      <c r="L500" s="19"/>
      <c r="Q500" s="19" t="s">
        <v>2</v>
      </c>
      <c r="R500" s="19"/>
      <c r="AH500" s="20"/>
      <c r="AW500" s="20"/>
      <c r="BE500" s="3"/>
    </row>
    <row r="501" spans="2:57" x14ac:dyDescent="0.2">
      <c r="B501" s="2"/>
      <c r="AW501" s="20"/>
      <c r="BE501" s="3"/>
    </row>
    <row r="502" spans="2:57" x14ac:dyDescent="0.2">
      <c r="B502" s="2"/>
      <c r="AH502" s="6" t="s">
        <v>0</v>
      </c>
      <c r="BE502" s="3"/>
    </row>
    <row r="503" spans="2:57" x14ac:dyDescent="0.2">
      <c r="B503" s="2"/>
      <c r="J503" s="6" t="s">
        <v>0</v>
      </c>
      <c r="AE503" s="19" t="s">
        <v>2</v>
      </c>
      <c r="AF503" s="19"/>
      <c r="AH503" s="25">
        <v>1</v>
      </c>
      <c r="AK503" s="19" t="s">
        <v>2</v>
      </c>
      <c r="AL503" s="19"/>
      <c r="AQ503" s="23">
        <f>AR520*TAN(P463*PI()/180)</f>
        <v>0.24368977217467971</v>
      </c>
      <c r="AR503" s="23"/>
      <c r="AS503" s="23"/>
      <c r="AW503" s="6" t="s">
        <v>0</v>
      </c>
      <c r="BE503" s="3"/>
    </row>
    <row r="504" spans="2:57" x14ac:dyDescent="0.2">
      <c r="B504" s="2"/>
      <c r="J504" s="20">
        <f>+H506-J514</f>
        <v>2.5</v>
      </c>
      <c r="AH504" s="25"/>
      <c r="AW504" s="20">
        <f>+AR520</f>
        <v>0.75</v>
      </c>
      <c r="BE504" s="3"/>
    </row>
    <row r="505" spans="2:57" x14ac:dyDescent="0.2">
      <c r="B505" s="2"/>
      <c r="H505" s="6" t="s">
        <v>0</v>
      </c>
      <c r="J505" s="20"/>
      <c r="AH505" s="25"/>
      <c r="AW505" s="20"/>
      <c r="BE505" s="3"/>
    </row>
    <row r="506" spans="2:57" x14ac:dyDescent="0.2">
      <c r="B506" s="2"/>
      <c r="H506" s="25">
        <v>3.5</v>
      </c>
      <c r="J506" s="20"/>
      <c r="AW506" s="20"/>
      <c r="BE506" s="3"/>
    </row>
    <row r="507" spans="2:57" x14ac:dyDescent="0.2">
      <c r="B507" s="2"/>
      <c r="H507" s="25"/>
      <c r="BE507" s="3"/>
    </row>
    <row r="508" spans="2:57" x14ac:dyDescent="0.2">
      <c r="B508" s="2"/>
      <c r="H508" s="25"/>
      <c r="AK508" s="19" t="s">
        <v>2</v>
      </c>
      <c r="AL508" s="19"/>
      <c r="AV508" s="19" t="s">
        <v>2</v>
      </c>
      <c r="AW508" s="19"/>
      <c r="BE508" s="3"/>
    </row>
    <row r="509" spans="2:57" x14ac:dyDescent="0.2">
      <c r="B509" s="2"/>
      <c r="BE509" s="3"/>
    </row>
    <row r="510" spans="2:57" x14ac:dyDescent="0.2">
      <c r="B510" s="2"/>
      <c r="AH510" s="6" t="s">
        <v>0</v>
      </c>
      <c r="BE510" s="3"/>
    </row>
    <row r="511" spans="2:57" x14ac:dyDescent="0.2">
      <c r="B511" s="2"/>
      <c r="AH511" s="25">
        <v>2</v>
      </c>
      <c r="BE511" s="3"/>
    </row>
    <row r="512" spans="2:57" x14ac:dyDescent="0.2">
      <c r="B512" s="2"/>
      <c r="Y512" s="23">
        <f>V520*TAN(P463*PI()/180)</f>
        <v>0.32491969623290629</v>
      </c>
      <c r="Z512" s="23"/>
      <c r="AA512" s="23"/>
      <c r="AH512" s="25"/>
      <c r="BE512" s="3"/>
    </row>
    <row r="513" spans="2:57" x14ac:dyDescent="0.2">
      <c r="B513" s="2"/>
      <c r="J513" s="6" t="s">
        <v>0</v>
      </c>
      <c r="AH513" s="25"/>
      <c r="BE513" s="3"/>
    </row>
    <row r="514" spans="2:57" x14ac:dyDescent="0.2">
      <c r="B514" s="2"/>
      <c r="J514" s="20">
        <f>+V520</f>
        <v>1</v>
      </c>
      <c r="BE514" s="3"/>
    </row>
    <row r="515" spans="2:57" x14ac:dyDescent="0.2">
      <c r="B515" s="2"/>
      <c r="J515" s="20"/>
      <c r="BE515" s="3"/>
    </row>
    <row r="516" spans="2:57" x14ac:dyDescent="0.2">
      <c r="B516" s="2"/>
      <c r="J516" s="20"/>
      <c r="BE516" s="3"/>
    </row>
    <row r="517" spans="2:57" x14ac:dyDescent="0.2">
      <c r="B517" s="2"/>
      <c r="BE517" s="3"/>
    </row>
    <row r="518" spans="2:57" x14ac:dyDescent="0.2">
      <c r="B518" s="2"/>
      <c r="R518" s="19" t="s">
        <v>2</v>
      </c>
      <c r="S518" s="19"/>
      <c r="AE518" s="19" t="s">
        <v>2</v>
      </c>
      <c r="AF518" s="19"/>
      <c r="BE518" s="3"/>
    </row>
    <row r="519" spans="2:57" x14ac:dyDescent="0.2">
      <c r="B519" s="2"/>
      <c r="BE519" s="3"/>
    </row>
    <row r="520" spans="2:57" x14ac:dyDescent="0.2">
      <c r="B520" s="2"/>
      <c r="O520" s="24">
        <v>1.5</v>
      </c>
      <c r="P520" s="24"/>
      <c r="Q520" s="1" t="s">
        <v>0</v>
      </c>
      <c r="V520" s="19">
        <f>+X522/2</f>
        <v>1</v>
      </c>
      <c r="W520" s="19"/>
      <c r="X520" s="1" t="s">
        <v>0</v>
      </c>
      <c r="AA520" s="19">
        <f>+X522/2</f>
        <v>1</v>
      </c>
      <c r="AB520" s="19"/>
      <c r="AC520" s="1" t="s">
        <v>0</v>
      </c>
      <c r="AH520" s="24">
        <v>2</v>
      </c>
      <c r="AI520" s="24"/>
      <c r="AJ520" s="1" t="s">
        <v>0</v>
      </c>
      <c r="AN520" s="19">
        <f>+AP522/2</f>
        <v>0.75</v>
      </c>
      <c r="AO520" s="19"/>
      <c r="AP520" s="1" t="s">
        <v>0</v>
      </c>
      <c r="AR520" s="19">
        <f>+AP522/2</f>
        <v>0.75</v>
      </c>
      <c r="AS520" s="19"/>
      <c r="AT520" s="1" t="s">
        <v>0</v>
      </c>
      <c r="BE520" s="3"/>
    </row>
    <row r="521" spans="2:57" x14ac:dyDescent="0.2">
      <c r="B521" s="2"/>
      <c r="BE521" s="3"/>
    </row>
    <row r="522" spans="2:57" x14ac:dyDescent="0.2">
      <c r="B522" s="2"/>
      <c r="X522" s="24">
        <v>2</v>
      </c>
      <c r="Y522" s="24"/>
      <c r="Z522" s="1" t="s">
        <v>0</v>
      </c>
      <c r="AP522" s="24">
        <v>1.5</v>
      </c>
      <c r="AQ522" s="24"/>
      <c r="AR522" s="1" t="s">
        <v>0</v>
      </c>
      <c r="BE522" s="3"/>
    </row>
    <row r="523" spans="2:57" x14ac:dyDescent="0.2">
      <c r="B523" s="2"/>
      <c r="BE523" s="3"/>
    </row>
    <row r="524" spans="2:57" ht="12" thickBot="1" x14ac:dyDescent="0.25">
      <c r="B524" s="7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9"/>
    </row>
    <row r="525" spans="2:57" ht="12" thickBot="1" x14ac:dyDescent="0.25"/>
    <row r="526" spans="2:57" ht="45" customHeight="1" x14ac:dyDescent="0.2">
      <c r="B526" s="29" t="s">
        <v>4</v>
      </c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1"/>
    </row>
    <row r="527" spans="2:57" x14ac:dyDescent="0.2">
      <c r="B527" s="2"/>
      <c r="O527" s="4" t="s">
        <v>11</v>
      </c>
      <c r="BE527" s="3"/>
    </row>
    <row r="528" spans="2:57" x14ac:dyDescent="0.2">
      <c r="B528" s="2"/>
      <c r="U528" s="1" t="s">
        <v>3</v>
      </c>
      <c r="BE528" s="3"/>
    </row>
    <row r="529" spans="2:57" x14ac:dyDescent="0.2">
      <c r="B529" s="2"/>
      <c r="G529" s="12" t="s">
        <v>6</v>
      </c>
      <c r="K529" s="1" t="s">
        <v>7</v>
      </c>
      <c r="P529" s="24">
        <v>18</v>
      </c>
      <c r="Q529" s="24"/>
      <c r="R529" s="5" t="s">
        <v>1</v>
      </c>
      <c r="V529" s="19" t="s">
        <v>2</v>
      </c>
      <c r="W529" s="19"/>
      <c r="AB529" s="11" t="s">
        <v>5</v>
      </c>
      <c r="BE529" s="3"/>
    </row>
    <row r="530" spans="2:57" x14ac:dyDescent="0.2">
      <c r="B530" s="2"/>
      <c r="BE530" s="3"/>
    </row>
    <row r="531" spans="2:57" x14ac:dyDescent="0.2">
      <c r="B531" s="2"/>
      <c r="AH531" s="24">
        <v>5</v>
      </c>
      <c r="AI531" s="24"/>
      <c r="AJ531" s="1" t="s">
        <v>0</v>
      </c>
      <c r="BE531" s="3"/>
    </row>
    <row r="532" spans="2:57" x14ac:dyDescent="0.2">
      <c r="B532" s="2"/>
      <c r="BE532" s="3"/>
    </row>
    <row r="533" spans="2:57" x14ac:dyDescent="0.2">
      <c r="B533" s="2"/>
      <c r="Q533" s="24">
        <v>2</v>
      </c>
      <c r="R533" s="24"/>
      <c r="S533" s="1" t="s">
        <v>0</v>
      </c>
      <c r="AB533" s="19">
        <f>+AH531/2</f>
        <v>2.5</v>
      </c>
      <c r="AC533" s="19"/>
      <c r="AD533" s="1" t="s">
        <v>0</v>
      </c>
      <c r="AN533" s="19">
        <f>+AH531/2</f>
        <v>2.5</v>
      </c>
      <c r="AO533" s="19"/>
      <c r="AP533" s="1" t="s">
        <v>0</v>
      </c>
      <c r="BE533" s="3"/>
    </row>
    <row r="534" spans="2:57" x14ac:dyDescent="0.2">
      <c r="B534" s="2"/>
      <c r="BE534" s="3"/>
    </row>
    <row r="535" spans="2:57" x14ac:dyDescent="0.2">
      <c r="B535" s="2"/>
      <c r="T535" s="19" t="s">
        <v>2</v>
      </c>
      <c r="U535" s="19"/>
      <c r="AV535" s="19" t="s">
        <v>2</v>
      </c>
      <c r="AW535" s="19"/>
      <c r="BE535" s="3"/>
    </row>
    <row r="536" spans="2:57" x14ac:dyDescent="0.2">
      <c r="B536" s="2"/>
      <c r="BE536" s="3"/>
    </row>
    <row r="537" spans="2:57" x14ac:dyDescent="0.2">
      <c r="B537" s="2"/>
      <c r="BE537" s="3"/>
    </row>
    <row r="538" spans="2:57" x14ac:dyDescent="0.2">
      <c r="B538" s="2"/>
      <c r="BE538" s="3"/>
    </row>
    <row r="539" spans="2:57" x14ac:dyDescent="0.2">
      <c r="B539" s="2"/>
      <c r="BE539" s="3"/>
    </row>
    <row r="540" spans="2:57" x14ac:dyDescent="0.2">
      <c r="B540" s="2"/>
      <c r="J540" s="6" t="s">
        <v>0</v>
      </c>
      <c r="BE540" s="3"/>
    </row>
    <row r="541" spans="2:57" x14ac:dyDescent="0.2">
      <c r="B541" s="2"/>
      <c r="J541" s="25">
        <v>2</v>
      </c>
      <c r="AW541" s="6" t="s">
        <v>0</v>
      </c>
      <c r="BE541" s="3"/>
    </row>
    <row r="542" spans="2:57" x14ac:dyDescent="0.2">
      <c r="B542" s="2"/>
      <c r="J542" s="25"/>
      <c r="AW542" s="20">
        <f>+AN533</f>
        <v>2.5</v>
      </c>
      <c r="BE542" s="3"/>
    </row>
    <row r="543" spans="2:57" x14ac:dyDescent="0.2">
      <c r="B543" s="2"/>
      <c r="J543" s="25"/>
      <c r="AW543" s="20"/>
      <c r="BE543" s="3"/>
    </row>
    <row r="544" spans="2:57" x14ac:dyDescent="0.2">
      <c r="B544" s="2"/>
      <c r="AW544" s="20"/>
      <c r="BE544" s="3"/>
    </row>
    <row r="545" spans="2:57" x14ac:dyDescent="0.2">
      <c r="B545" s="2"/>
      <c r="L545" s="19" t="s">
        <v>2</v>
      </c>
      <c r="M545" s="19"/>
      <c r="T545" s="19" t="s">
        <v>2</v>
      </c>
      <c r="U545" s="19"/>
      <c r="BE545" s="3"/>
    </row>
    <row r="546" spans="2:57" x14ac:dyDescent="0.2">
      <c r="B546" s="2"/>
      <c r="BE546" s="3"/>
    </row>
    <row r="547" spans="2:57" x14ac:dyDescent="0.2">
      <c r="B547" s="2"/>
      <c r="BE547" s="3"/>
    </row>
    <row r="548" spans="2:57" x14ac:dyDescent="0.2">
      <c r="B548" s="2"/>
      <c r="BE548" s="3"/>
    </row>
    <row r="549" spans="2:57" x14ac:dyDescent="0.2">
      <c r="B549" s="2"/>
      <c r="BE549" s="3"/>
    </row>
    <row r="550" spans="2:57" x14ac:dyDescent="0.2">
      <c r="B550" s="2"/>
      <c r="AF550" s="23">
        <f>AB533*TAN(P529*PI()/180)</f>
        <v>0.81229924058226577</v>
      </c>
      <c r="AG550" s="23"/>
      <c r="AH550" s="23"/>
      <c r="AY550" s="6" t="s">
        <v>0</v>
      </c>
      <c r="BE550" s="3"/>
    </row>
    <row r="551" spans="2:57" x14ac:dyDescent="0.2">
      <c r="B551" s="2"/>
      <c r="J551" s="6" t="s">
        <v>0</v>
      </c>
      <c r="AW551" s="6" t="s">
        <v>0</v>
      </c>
      <c r="AY551" s="20">
        <f>+H557+J541</f>
        <v>6</v>
      </c>
      <c r="BE551" s="3"/>
    </row>
    <row r="552" spans="2:57" x14ac:dyDescent="0.2">
      <c r="B552" s="2"/>
      <c r="J552" s="20">
        <f>+H557/2</f>
        <v>2</v>
      </c>
      <c r="AW552" s="20">
        <f>+AY551-2*AW542</f>
        <v>1</v>
      </c>
      <c r="AY552" s="20"/>
      <c r="BE552" s="3"/>
    </row>
    <row r="553" spans="2:57" x14ac:dyDescent="0.2">
      <c r="B553" s="2"/>
      <c r="J553" s="20"/>
      <c r="AW553" s="20"/>
      <c r="AY553" s="20"/>
      <c r="BE553" s="3"/>
    </row>
    <row r="554" spans="2:57" x14ac:dyDescent="0.2">
      <c r="B554" s="2"/>
      <c r="J554" s="20"/>
      <c r="AW554" s="20"/>
      <c r="BE554" s="3"/>
    </row>
    <row r="555" spans="2:57" x14ac:dyDescent="0.2">
      <c r="B555" s="2"/>
      <c r="AI555" s="28">
        <f>+AF550</f>
        <v>0.81229924058226577</v>
      </c>
      <c r="AJ555" s="28"/>
      <c r="AK555" s="28"/>
      <c r="AW555" s="6" t="s">
        <v>0</v>
      </c>
      <c r="BE555" s="3"/>
    </row>
    <row r="556" spans="2:57" x14ac:dyDescent="0.2">
      <c r="B556" s="2"/>
      <c r="H556" s="6" t="s">
        <v>0</v>
      </c>
      <c r="AW556" s="20">
        <f>+AW542-AW563</f>
        <v>0.5</v>
      </c>
      <c r="BE556" s="3"/>
    </row>
    <row r="557" spans="2:57" x14ac:dyDescent="0.2">
      <c r="B557" s="2"/>
      <c r="H557" s="25">
        <v>4</v>
      </c>
      <c r="AW557" s="20"/>
      <c r="BE557" s="3"/>
    </row>
    <row r="558" spans="2:57" x14ac:dyDescent="0.2">
      <c r="B558" s="2"/>
      <c r="H558" s="25"/>
      <c r="AW558" s="20"/>
      <c r="BE558" s="3"/>
    </row>
    <row r="559" spans="2:57" x14ac:dyDescent="0.2">
      <c r="B559" s="2"/>
      <c r="H559" s="25"/>
      <c r="W559" s="23">
        <f>J552*TAN(P529*PI()/180)</f>
        <v>0.64983939246581257</v>
      </c>
      <c r="X559" s="23"/>
      <c r="Y559" s="23"/>
      <c r="AD559" s="23">
        <f>+W559</f>
        <v>0.64983939246581257</v>
      </c>
      <c r="AE559" s="23"/>
      <c r="AF559" s="23"/>
      <c r="AH559" s="16"/>
      <c r="AI559" s="16"/>
      <c r="AJ559" s="16"/>
      <c r="BE559" s="3"/>
    </row>
    <row r="560" spans="2:57" x14ac:dyDescent="0.2">
      <c r="B560" s="2"/>
      <c r="BE560" s="3"/>
    </row>
    <row r="561" spans="2:57" x14ac:dyDescent="0.2">
      <c r="B561" s="2"/>
      <c r="BE561" s="3"/>
    </row>
    <row r="562" spans="2:57" x14ac:dyDescent="0.2">
      <c r="B562" s="2"/>
      <c r="J562" s="6" t="s">
        <v>0</v>
      </c>
      <c r="AW562" s="6" t="s">
        <v>0</v>
      </c>
      <c r="BE562" s="3"/>
    </row>
    <row r="563" spans="2:57" x14ac:dyDescent="0.2">
      <c r="B563" s="2"/>
      <c r="J563" s="20">
        <f>+H557/2</f>
        <v>2</v>
      </c>
      <c r="AW563" s="20">
        <f>+J563</f>
        <v>2</v>
      </c>
      <c r="BE563" s="3"/>
    </row>
    <row r="564" spans="2:57" x14ac:dyDescent="0.2">
      <c r="B564" s="2"/>
      <c r="J564" s="20"/>
      <c r="AW564" s="20"/>
      <c r="BE564" s="3"/>
    </row>
    <row r="565" spans="2:57" x14ac:dyDescent="0.2">
      <c r="B565" s="2"/>
      <c r="J565" s="20"/>
      <c r="AW565" s="20"/>
      <c r="BE565" s="3"/>
    </row>
    <row r="566" spans="2:57" x14ac:dyDescent="0.2">
      <c r="B566" s="2"/>
      <c r="BE566" s="3"/>
    </row>
    <row r="567" spans="2:57" x14ac:dyDescent="0.2">
      <c r="B567" s="2"/>
      <c r="BE567" s="3"/>
    </row>
    <row r="568" spans="2:57" x14ac:dyDescent="0.2">
      <c r="B568" s="2"/>
      <c r="BE568" s="3"/>
    </row>
    <row r="569" spans="2:57" x14ac:dyDescent="0.2">
      <c r="B569" s="2"/>
      <c r="BE569" s="3"/>
    </row>
    <row r="570" spans="2:57" x14ac:dyDescent="0.2">
      <c r="B570" s="2"/>
      <c r="K570" s="19" t="s">
        <v>2</v>
      </c>
      <c r="L570" s="19"/>
      <c r="AV570" s="19" t="s">
        <v>2</v>
      </c>
      <c r="AW570" s="19"/>
      <c r="BE570" s="3"/>
    </row>
    <row r="571" spans="2:57" x14ac:dyDescent="0.2">
      <c r="B571" s="2"/>
      <c r="BE571" s="3"/>
    </row>
    <row r="572" spans="2:57" x14ac:dyDescent="0.2">
      <c r="B572" s="2"/>
      <c r="Q572" s="19">
        <f>+J563</f>
        <v>2</v>
      </c>
      <c r="R572" s="19"/>
      <c r="S572" s="1" t="s">
        <v>0</v>
      </c>
      <c r="AA572" s="19">
        <f>+Q533</f>
        <v>2</v>
      </c>
      <c r="AB572" s="19"/>
      <c r="AC572" s="1" t="s">
        <v>0</v>
      </c>
      <c r="AG572" s="19">
        <f>+AB533+Q533-AA572-Q572</f>
        <v>0.5</v>
      </c>
      <c r="AH572" s="19"/>
      <c r="AN572" s="19">
        <f>+AN533</f>
        <v>2.5</v>
      </c>
      <c r="AO572" s="19"/>
      <c r="AP572" s="1" t="s">
        <v>0</v>
      </c>
      <c r="BE572" s="3"/>
    </row>
    <row r="573" spans="2:57" x14ac:dyDescent="0.2">
      <c r="B573" s="2"/>
      <c r="BE573" s="3"/>
    </row>
    <row r="574" spans="2:57" x14ac:dyDescent="0.2">
      <c r="B574" s="2"/>
      <c r="AD574" s="19">
        <f>+AH531+Q533</f>
        <v>7</v>
      </c>
      <c r="AE574" s="19"/>
      <c r="AF574" s="1" t="s">
        <v>0</v>
      </c>
      <c r="BE574" s="3"/>
    </row>
    <row r="575" spans="2:57" x14ac:dyDescent="0.2">
      <c r="B575" s="2"/>
      <c r="BE575" s="3"/>
    </row>
    <row r="576" spans="2:57" ht="12" thickBot="1" x14ac:dyDescent="0.25">
      <c r="B576" s="7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9"/>
    </row>
    <row r="577" spans="2:57" ht="12" thickBot="1" x14ac:dyDescent="0.25"/>
    <row r="578" spans="2:57" ht="45" customHeight="1" x14ac:dyDescent="0.2">
      <c r="B578" s="29" t="s">
        <v>4</v>
      </c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1"/>
    </row>
    <row r="579" spans="2:57" x14ac:dyDescent="0.2">
      <c r="B579" s="2"/>
      <c r="O579" s="4" t="s">
        <v>11</v>
      </c>
      <c r="BE579" s="3"/>
    </row>
    <row r="580" spans="2:57" x14ac:dyDescent="0.2">
      <c r="B580" s="2"/>
      <c r="U580" s="1" t="s">
        <v>3</v>
      </c>
      <c r="AI580" s="1" t="s">
        <v>9</v>
      </c>
      <c r="BE580" s="3"/>
    </row>
    <row r="581" spans="2:57" x14ac:dyDescent="0.2">
      <c r="B581" s="2"/>
      <c r="G581" s="12" t="s">
        <v>6</v>
      </c>
      <c r="K581" s="1" t="s">
        <v>7</v>
      </c>
      <c r="P581" s="24">
        <v>18</v>
      </c>
      <c r="Q581" s="24"/>
      <c r="R581" s="5" t="s">
        <v>1</v>
      </c>
      <c r="V581" s="19" t="s">
        <v>2</v>
      </c>
      <c r="W581" s="19"/>
      <c r="AB581" s="11" t="s">
        <v>5</v>
      </c>
      <c r="AJ581" s="45">
        <v>1.5</v>
      </c>
      <c r="AK581" s="45"/>
      <c r="AL581" s="45"/>
      <c r="AM581" s="4" t="str">
        <f>IF(T611&lt;AJ581,"","artır.")</f>
        <v/>
      </c>
      <c r="BE581" s="3"/>
    </row>
    <row r="582" spans="2:57" x14ac:dyDescent="0.2">
      <c r="B582" s="2"/>
      <c r="BE582" s="3"/>
    </row>
    <row r="583" spans="2:57" x14ac:dyDescent="0.2">
      <c r="B583" s="2"/>
      <c r="AB583" s="19">
        <f>+K587+S585+AB587+AL585+AT587</f>
        <v>9.5</v>
      </c>
      <c r="AC583" s="19"/>
      <c r="AD583" s="1" t="s">
        <v>0</v>
      </c>
      <c r="BE583" s="3"/>
    </row>
    <row r="584" spans="2:57" x14ac:dyDescent="0.2">
      <c r="B584" s="2"/>
      <c r="BE584" s="3"/>
    </row>
    <row r="585" spans="2:57" x14ac:dyDescent="0.2">
      <c r="B585" s="2"/>
      <c r="S585" s="24">
        <v>2</v>
      </c>
      <c r="T585" s="24"/>
      <c r="U585" s="1" t="s">
        <v>0</v>
      </c>
      <c r="AL585" s="24">
        <v>2</v>
      </c>
      <c r="AM585" s="24"/>
      <c r="AN585" s="1" t="s">
        <v>0</v>
      </c>
      <c r="BE585" s="3"/>
    </row>
    <row r="586" spans="2:57" x14ac:dyDescent="0.2">
      <c r="B586" s="2"/>
      <c r="BE586" s="3"/>
    </row>
    <row r="587" spans="2:57" x14ac:dyDescent="0.2">
      <c r="B587" s="2"/>
      <c r="K587" s="24">
        <v>1.5</v>
      </c>
      <c r="L587" s="24"/>
      <c r="M587" s="1" t="s">
        <v>0</v>
      </c>
      <c r="Q587" s="19">
        <f>+S585/2</f>
        <v>1</v>
      </c>
      <c r="R587" s="19"/>
      <c r="S587" s="1" t="s">
        <v>0</v>
      </c>
      <c r="U587" s="19">
        <f>+S585/2</f>
        <v>1</v>
      </c>
      <c r="V587" s="19"/>
      <c r="W587" s="1" t="s">
        <v>0</v>
      </c>
      <c r="AB587" s="24">
        <v>2.5</v>
      </c>
      <c r="AC587" s="24"/>
      <c r="AD587" s="1" t="s">
        <v>0</v>
      </c>
      <c r="AJ587" s="19">
        <f>+AL585/2</f>
        <v>1</v>
      </c>
      <c r="AK587" s="19"/>
      <c r="AL587" s="1" t="s">
        <v>0</v>
      </c>
      <c r="AN587" s="19">
        <f>+AL585/2</f>
        <v>1</v>
      </c>
      <c r="AO587" s="19"/>
      <c r="AP587" s="1" t="s">
        <v>0</v>
      </c>
      <c r="AT587" s="24">
        <v>1.5</v>
      </c>
      <c r="AU587" s="24"/>
      <c r="AV587" s="1" t="s">
        <v>0</v>
      </c>
      <c r="BE587" s="3"/>
    </row>
    <row r="588" spans="2:57" x14ac:dyDescent="0.2">
      <c r="B588" s="2"/>
      <c r="BE588" s="3"/>
    </row>
    <row r="589" spans="2:57" x14ac:dyDescent="0.2">
      <c r="B589" s="2"/>
      <c r="M589" s="19" t="s">
        <v>2</v>
      </c>
      <c r="N589" s="19"/>
      <c r="Y589" s="19" t="s">
        <v>2</v>
      </c>
      <c r="Z589" s="19"/>
      <c r="AF589" s="19" t="s">
        <v>2</v>
      </c>
      <c r="AG589" s="19"/>
      <c r="BE589" s="3"/>
    </row>
    <row r="590" spans="2:57" x14ac:dyDescent="0.2">
      <c r="B590" s="2"/>
      <c r="AR590" s="19" t="s">
        <v>2</v>
      </c>
      <c r="AS590" s="19"/>
      <c r="BE590" s="3"/>
    </row>
    <row r="591" spans="2:57" x14ac:dyDescent="0.2">
      <c r="B591" s="2"/>
      <c r="BE591" s="3"/>
    </row>
    <row r="592" spans="2:57" x14ac:dyDescent="0.2">
      <c r="B592" s="2"/>
      <c r="F592" s="6" t="s">
        <v>0</v>
      </c>
      <c r="BE592" s="3"/>
    </row>
    <row r="593" spans="2:57" x14ac:dyDescent="0.2">
      <c r="B593" s="2"/>
      <c r="F593" s="25">
        <v>1.5</v>
      </c>
      <c r="BE593" s="3"/>
    </row>
    <row r="594" spans="2:57" x14ac:dyDescent="0.2">
      <c r="B594" s="2"/>
      <c r="F594" s="25"/>
      <c r="AB594" s="24">
        <v>2</v>
      </c>
      <c r="AC594" s="24"/>
      <c r="AD594" s="1" t="s">
        <v>0</v>
      </c>
      <c r="BE594" s="3"/>
    </row>
    <row r="595" spans="2:57" x14ac:dyDescent="0.2">
      <c r="B595" s="2"/>
      <c r="F595" s="25"/>
      <c r="H595" s="19" t="s">
        <v>2</v>
      </c>
      <c r="I595" s="19"/>
      <c r="M595" s="19" t="s">
        <v>2</v>
      </c>
      <c r="N595" s="19"/>
      <c r="Y595" s="19" t="s">
        <v>2</v>
      </c>
      <c r="Z595" s="19"/>
      <c r="AF595" s="19" t="s">
        <v>2</v>
      </c>
      <c r="AG595" s="19"/>
      <c r="AX595" s="19" t="s">
        <v>2</v>
      </c>
      <c r="AY595" s="19"/>
      <c r="BE595" s="3"/>
    </row>
    <row r="596" spans="2:57" x14ac:dyDescent="0.2">
      <c r="B596" s="2"/>
      <c r="AR596" s="19" t="s">
        <v>2</v>
      </c>
      <c r="AS596" s="19"/>
      <c r="BE596" s="3"/>
    </row>
    <row r="597" spans="2:57" x14ac:dyDescent="0.2">
      <c r="B597" s="2"/>
      <c r="BE597" s="3"/>
    </row>
    <row r="598" spans="2:57" x14ac:dyDescent="0.2">
      <c r="B598" s="2"/>
      <c r="F598" s="6" t="s">
        <v>0</v>
      </c>
      <c r="AZ598" s="6" t="s">
        <v>0</v>
      </c>
      <c r="BE598" s="3"/>
    </row>
    <row r="599" spans="2:57" x14ac:dyDescent="0.2">
      <c r="B599" s="2"/>
      <c r="F599" s="20">
        <f>+Q587</f>
        <v>1</v>
      </c>
      <c r="AZ599" s="20">
        <f>+AN587</f>
        <v>1</v>
      </c>
      <c r="BE599" s="3"/>
    </row>
    <row r="600" spans="2:57" x14ac:dyDescent="0.2">
      <c r="B600" s="2"/>
      <c r="F600" s="20"/>
      <c r="AZ600" s="20"/>
      <c r="BE600" s="3"/>
    </row>
    <row r="601" spans="2:57" x14ac:dyDescent="0.2">
      <c r="B601" s="2"/>
      <c r="F601" s="20"/>
      <c r="AZ601" s="20"/>
      <c r="BE601" s="3"/>
    </row>
    <row r="602" spans="2:57" x14ac:dyDescent="0.2">
      <c r="B602" s="2"/>
      <c r="Y602" s="23">
        <f>+AJ581</f>
        <v>1.5</v>
      </c>
      <c r="Z602" s="23"/>
      <c r="AA602" s="23"/>
      <c r="AG602" s="23">
        <f>+Y602</f>
        <v>1.5</v>
      </c>
      <c r="AH602" s="23"/>
      <c r="AI602" s="23"/>
      <c r="BE602" s="3"/>
    </row>
    <row r="603" spans="2:57" x14ac:dyDescent="0.2">
      <c r="B603" s="2"/>
      <c r="E603" s="26">
        <f>+D609-F599-F608-F616-F619</f>
        <v>0.5</v>
      </c>
      <c r="F603" s="26"/>
      <c r="G603" s="27" t="s">
        <v>0</v>
      </c>
      <c r="T603" s="23">
        <f>Q587*TAN(P581*PI()/180)</f>
        <v>0.32491969623290629</v>
      </c>
      <c r="U603" s="23"/>
      <c r="V603" s="23"/>
      <c r="AM603" s="23">
        <f>AJ587*TAN(P581*PI()/180)</f>
        <v>0.32491969623290629</v>
      </c>
      <c r="AN603" s="23"/>
      <c r="AO603" s="23"/>
      <c r="BE603" s="3"/>
    </row>
    <row r="604" spans="2:57" x14ac:dyDescent="0.2">
      <c r="B604" s="2"/>
      <c r="E604" s="26"/>
      <c r="F604" s="26"/>
      <c r="G604" s="27"/>
      <c r="AZ604" s="6" t="s">
        <v>0</v>
      </c>
      <c r="BE604" s="3"/>
    </row>
    <row r="605" spans="2:57" x14ac:dyDescent="0.2">
      <c r="B605" s="2"/>
      <c r="AZ605" s="20">
        <f>+D609/2-AZ599</f>
        <v>1.5</v>
      </c>
      <c r="BE605" s="3"/>
    </row>
    <row r="606" spans="2:57" x14ac:dyDescent="0.2">
      <c r="B606" s="2"/>
      <c r="AZ606" s="20"/>
      <c r="BE606" s="3"/>
    </row>
    <row r="607" spans="2:57" x14ac:dyDescent="0.2">
      <c r="B607" s="2"/>
      <c r="F607" s="6" t="s">
        <v>0</v>
      </c>
      <c r="U607" s="19">
        <f>+AJ607</f>
        <v>1.25</v>
      </c>
      <c r="V607" s="19"/>
      <c r="W607" s="1" t="s">
        <v>0</v>
      </c>
      <c r="AJ607" s="19">
        <f>(AB583-2*(D609/2)-AB594)/2</f>
        <v>1.25</v>
      </c>
      <c r="AK607" s="19"/>
      <c r="AL607" s="1" t="s">
        <v>0</v>
      </c>
      <c r="AZ607" s="20"/>
      <c r="BE607" s="3"/>
    </row>
    <row r="608" spans="2:57" x14ac:dyDescent="0.2">
      <c r="B608" s="2"/>
      <c r="D608" s="6" t="s">
        <v>0</v>
      </c>
      <c r="F608" s="25">
        <v>2</v>
      </c>
      <c r="BB608" s="6" t="s">
        <v>0</v>
      </c>
      <c r="BE608" s="3"/>
    </row>
    <row r="609" spans="2:57" x14ac:dyDescent="0.2">
      <c r="B609" s="2"/>
      <c r="D609" s="25">
        <v>5</v>
      </c>
      <c r="F609" s="25"/>
      <c r="BB609" s="20">
        <f>+AZ599+AZ605+AZ613+AZ619</f>
        <v>5</v>
      </c>
      <c r="BE609" s="3"/>
    </row>
    <row r="610" spans="2:57" x14ac:dyDescent="0.2">
      <c r="B610" s="2"/>
      <c r="D610" s="25"/>
      <c r="F610" s="25"/>
      <c r="BB610" s="20"/>
      <c r="BE610" s="3"/>
    </row>
    <row r="611" spans="2:57" x14ac:dyDescent="0.2">
      <c r="B611" s="2"/>
      <c r="D611" s="25"/>
      <c r="T611" s="23">
        <f>D609/2*TAN(P581*PI()/180)</f>
        <v>0.81229924058226577</v>
      </c>
      <c r="U611" s="23"/>
      <c r="V611" s="23"/>
      <c r="AL611" s="23">
        <f>+T611</f>
        <v>0.81229924058226577</v>
      </c>
      <c r="AM611" s="23"/>
      <c r="AN611" s="23"/>
      <c r="BB611" s="20"/>
      <c r="BE611" s="3"/>
    </row>
    <row r="612" spans="2:57" x14ac:dyDescent="0.2">
      <c r="B612" s="2"/>
      <c r="AZ612" s="6" t="s">
        <v>0</v>
      </c>
      <c r="BE612" s="3"/>
    </row>
    <row r="613" spans="2:57" x14ac:dyDescent="0.2">
      <c r="B613" s="2"/>
      <c r="AZ613" s="20">
        <f>+D609/2-AZ619</f>
        <v>1.75</v>
      </c>
      <c r="BE613" s="3"/>
    </row>
    <row r="614" spans="2:57" x14ac:dyDescent="0.2">
      <c r="B614" s="2"/>
      <c r="AZ614" s="20"/>
      <c r="BE614" s="3"/>
    </row>
    <row r="615" spans="2:57" x14ac:dyDescent="0.2">
      <c r="B615" s="2"/>
      <c r="F615" s="6" t="s">
        <v>0</v>
      </c>
      <c r="AZ615" s="20"/>
      <c r="BE615" s="3"/>
    </row>
    <row r="616" spans="2:57" x14ac:dyDescent="0.2">
      <c r="B616" s="2"/>
      <c r="F616" s="25">
        <v>0.75</v>
      </c>
      <c r="X616" s="23">
        <f>+Y602</f>
        <v>1.5</v>
      </c>
      <c r="Y616" s="23"/>
      <c r="Z616" s="23"/>
      <c r="AG616" s="23">
        <f>+AG602</f>
        <v>1.5</v>
      </c>
      <c r="AH616" s="23"/>
      <c r="AI616" s="23"/>
      <c r="BE616" s="3"/>
    </row>
    <row r="617" spans="2:57" x14ac:dyDescent="0.2">
      <c r="B617" s="2"/>
      <c r="F617" s="25"/>
      <c r="BE617" s="3"/>
    </row>
    <row r="618" spans="2:57" x14ac:dyDescent="0.2">
      <c r="B618" s="2"/>
      <c r="F618" s="25"/>
      <c r="AZ618" s="6" t="s">
        <v>0</v>
      </c>
      <c r="BE618" s="3"/>
    </row>
    <row r="619" spans="2:57" x14ac:dyDescent="0.2">
      <c r="B619" s="2"/>
      <c r="F619" s="20">
        <f>+R629</f>
        <v>0.75</v>
      </c>
      <c r="AZ619" s="20">
        <f>+AM629</f>
        <v>0.75</v>
      </c>
      <c r="BE619" s="3"/>
    </row>
    <row r="620" spans="2:57" x14ac:dyDescent="0.2">
      <c r="B620" s="2"/>
      <c r="F620" s="20"/>
      <c r="AZ620" s="20"/>
      <c r="BE620" s="3"/>
    </row>
    <row r="621" spans="2:57" x14ac:dyDescent="0.2">
      <c r="B621" s="2"/>
      <c r="F621" s="20"/>
      <c r="AZ621" s="20"/>
      <c r="BE621" s="3"/>
    </row>
    <row r="622" spans="2:57" x14ac:dyDescent="0.2">
      <c r="B622" s="2"/>
      <c r="AZ622" s="6" t="s">
        <v>0</v>
      </c>
      <c r="BE622" s="3"/>
    </row>
    <row r="623" spans="2:57" x14ac:dyDescent="0.2">
      <c r="B623" s="2"/>
      <c r="G623" s="19" t="s">
        <v>2</v>
      </c>
      <c r="H623" s="19"/>
      <c r="O623" s="19" t="s">
        <v>2</v>
      </c>
      <c r="P623" s="19"/>
      <c r="Y623" s="19" t="s">
        <v>2</v>
      </c>
      <c r="Z623" s="19"/>
      <c r="AF623" s="19" t="s">
        <v>2</v>
      </c>
      <c r="AG623" s="19"/>
      <c r="AP623" s="19" t="s">
        <v>2</v>
      </c>
      <c r="AQ623" s="19"/>
      <c r="AW623" s="19" t="s">
        <v>2</v>
      </c>
      <c r="AX623" s="19"/>
      <c r="AZ623" s="25">
        <v>2</v>
      </c>
      <c r="BE623" s="3"/>
    </row>
    <row r="624" spans="2:57" x14ac:dyDescent="0.2">
      <c r="B624" s="2"/>
      <c r="AZ624" s="25"/>
      <c r="BE624" s="3"/>
    </row>
    <row r="625" spans="2:57" x14ac:dyDescent="0.2">
      <c r="B625" s="2"/>
      <c r="AZ625" s="25"/>
      <c r="BE625" s="3"/>
    </row>
    <row r="626" spans="2:57" x14ac:dyDescent="0.2">
      <c r="B626" s="2"/>
      <c r="BE626" s="3"/>
    </row>
    <row r="627" spans="2:57" x14ac:dyDescent="0.2">
      <c r="B627" s="2"/>
      <c r="O627" s="19" t="s">
        <v>2</v>
      </c>
      <c r="P627" s="19"/>
      <c r="Y627" s="19" t="s">
        <v>2</v>
      </c>
      <c r="Z627" s="19"/>
      <c r="AF627" s="19" t="s">
        <v>2</v>
      </c>
      <c r="AG627" s="19"/>
      <c r="AP627" s="19" t="s">
        <v>2</v>
      </c>
      <c r="AQ627" s="19"/>
      <c r="BE627" s="3"/>
    </row>
    <row r="628" spans="2:57" x14ac:dyDescent="0.2">
      <c r="B628" s="2"/>
      <c r="BE628" s="3"/>
    </row>
    <row r="629" spans="2:57" x14ac:dyDescent="0.2">
      <c r="B629" s="2"/>
      <c r="L629" s="24">
        <v>2</v>
      </c>
      <c r="M629" s="24"/>
      <c r="N629" s="1" t="s">
        <v>0</v>
      </c>
      <c r="R629" s="19">
        <f>+T631/2</f>
        <v>0.75</v>
      </c>
      <c r="S629" s="19"/>
      <c r="T629" s="1" t="s">
        <v>0</v>
      </c>
      <c r="U629" s="19">
        <f>+T631/2</f>
        <v>0.75</v>
      </c>
      <c r="V629" s="19"/>
      <c r="W629" s="1" t="s">
        <v>0</v>
      </c>
      <c r="AB629" s="19">
        <f>+AB583-L629-T631-AK631-AS629</f>
        <v>2.5</v>
      </c>
      <c r="AC629" s="19"/>
      <c r="AD629" s="1" t="s">
        <v>0</v>
      </c>
      <c r="AI629" s="19">
        <f>+AK631/2</f>
        <v>0.75</v>
      </c>
      <c r="AJ629" s="19"/>
      <c r="AK629" s="1" t="s">
        <v>0</v>
      </c>
      <c r="AM629" s="19">
        <f>+AK631/2</f>
        <v>0.75</v>
      </c>
      <c r="AN629" s="19"/>
      <c r="AO629" s="1" t="s">
        <v>0</v>
      </c>
      <c r="AS629" s="24">
        <v>2</v>
      </c>
      <c r="AT629" s="24"/>
      <c r="AU629" s="1" t="s">
        <v>0</v>
      </c>
      <c r="BE629" s="3"/>
    </row>
    <row r="630" spans="2:57" x14ac:dyDescent="0.2">
      <c r="B630" s="2"/>
      <c r="BE630" s="3"/>
    </row>
    <row r="631" spans="2:57" x14ac:dyDescent="0.2">
      <c r="B631" s="2"/>
      <c r="T631" s="24">
        <v>1.5</v>
      </c>
      <c r="U631" s="24"/>
      <c r="V631" s="1" t="s">
        <v>0</v>
      </c>
      <c r="AK631" s="24">
        <v>1.5</v>
      </c>
      <c r="AL631" s="24"/>
      <c r="AM631" s="1" t="s">
        <v>0</v>
      </c>
      <c r="BE631" s="3"/>
    </row>
    <row r="632" spans="2:57" x14ac:dyDescent="0.2">
      <c r="B632" s="2"/>
      <c r="BE632" s="3"/>
    </row>
    <row r="633" spans="2:57" ht="12" thickBot="1" x14ac:dyDescent="0.25">
      <c r="B633" s="7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9"/>
    </row>
    <row r="634" spans="2:57" ht="12" thickBot="1" x14ac:dyDescent="0.25"/>
    <row r="635" spans="2:57" ht="45" customHeight="1" x14ac:dyDescent="0.2">
      <c r="B635" s="29" t="s">
        <v>4</v>
      </c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1"/>
    </row>
    <row r="636" spans="2:57" x14ac:dyDescent="0.2">
      <c r="B636" s="2"/>
      <c r="O636" s="4" t="s">
        <v>11</v>
      </c>
      <c r="BE636" s="3"/>
    </row>
    <row r="637" spans="2:57" x14ac:dyDescent="0.2">
      <c r="B637" s="2"/>
      <c r="U637" s="1" t="s">
        <v>3</v>
      </c>
      <c r="BE637" s="3"/>
    </row>
    <row r="638" spans="2:57" x14ac:dyDescent="0.2">
      <c r="B638" s="2"/>
      <c r="G638" s="12" t="s">
        <v>6</v>
      </c>
      <c r="K638" s="1" t="s">
        <v>7</v>
      </c>
      <c r="P638" s="24">
        <v>18</v>
      </c>
      <c r="Q638" s="24"/>
      <c r="R638" s="5" t="s">
        <v>1</v>
      </c>
      <c r="V638" s="19" t="s">
        <v>2</v>
      </c>
      <c r="W638" s="19"/>
      <c r="AB638" s="11" t="s">
        <v>5</v>
      </c>
      <c r="BE638" s="3"/>
    </row>
    <row r="639" spans="2:57" x14ac:dyDescent="0.2">
      <c r="B639" s="2"/>
      <c r="AG639" s="24">
        <v>2.5</v>
      </c>
      <c r="AH639" s="24"/>
      <c r="AI639" s="1" t="s">
        <v>0</v>
      </c>
      <c r="BE639" s="3"/>
    </row>
    <row r="640" spans="2:57" x14ac:dyDescent="0.2">
      <c r="B640" s="2"/>
      <c r="BE640" s="3"/>
    </row>
    <row r="641" spans="2:57" x14ac:dyDescent="0.2">
      <c r="B641" s="2"/>
      <c r="W641" s="24">
        <v>3</v>
      </c>
      <c r="X641" s="24"/>
      <c r="Y641" s="1" t="s">
        <v>0</v>
      </c>
      <c r="AE641" s="19">
        <f>+AG639/2</f>
        <v>1.25</v>
      </c>
      <c r="AF641" s="19"/>
      <c r="AG641" s="1" t="s">
        <v>0</v>
      </c>
      <c r="AJ641" s="19">
        <f>+AG639/2</f>
        <v>1.25</v>
      </c>
      <c r="AK641" s="19"/>
      <c r="AL641" s="1" t="s">
        <v>0</v>
      </c>
      <c r="AO641" s="24">
        <v>1.5</v>
      </c>
      <c r="AP641" s="24"/>
      <c r="AQ641" s="1" t="s">
        <v>0</v>
      </c>
      <c r="BE641" s="3"/>
    </row>
    <row r="642" spans="2:57" x14ac:dyDescent="0.2">
      <c r="B642" s="2"/>
      <c r="AA642" s="19" t="s">
        <v>2</v>
      </c>
      <c r="AB642" s="19"/>
      <c r="AN642" s="19" t="s">
        <v>2</v>
      </c>
      <c r="AO642" s="19"/>
      <c r="BE642" s="3"/>
    </row>
    <row r="643" spans="2:57" x14ac:dyDescent="0.2">
      <c r="B643" s="2"/>
      <c r="BE643" s="3"/>
    </row>
    <row r="644" spans="2:57" x14ac:dyDescent="0.2">
      <c r="B644" s="2"/>
      <c r="AT644" s="6" t="s">
        <v>0</v>
      </c>
      <c r="BE644" s="3"/>
    </row>
    <row r="645" spans="2:57" x14ac:dyDescent="0.2">
      <c r="B645" s="2"/>
      <c r="O645" s="6" t="s">
        <v>0</v>
      </c>
      <c r="AT645" s="20">
        <f>+AJ641</f>
        <v>1.25</v>
      </c>
      <c r="BE645" s="3"/>
    </row>
    <row r="646" spans="2:57" x14ac:dyDescent="0.2">
      <c r="B646" s="2"/>
      <c r="O646" s="25">
        <v>2</v>
      </c>
      <c r="AT646" s="20"/>
      <c r="BE646" s="3"/>
    </row>
    <row r="647" spans="2:57" x14ac:dyDescent="0.2">
      <c r="B647" s="2"/>
      <c r="O647" s="25"/>
      <c r="AT647" s="20"/>
      <c r="BE647" s="3"/>
    </row>
    <row r="648" spans="2:57" x14ac:dyDescent="0.2">
      <c r="B648" s="2"/>
      <c r="O648" s="25"/>
      <c r="BE648" s="3"/>
    </row>
    <row r="649" spans="2:57" x14ac:dyDescent="0.2">
      <c r="B649" s="2"/>
      <c r="AE649" s="28">
        <f>AE641*TAN(P638*PI()/180)</f>
        <v>0.40614962029113288</v>
      </c>
      <c r="AF649" s="28"/>
      <c r="AG649" s="28"/>
      <c r="BE649" s="3"/>
    </row>
    <row r="650" spans="2:57" x14ac:dyDescent="0.2">
      <c r="B650" s="2"/>
      <c r="Q650" s="19" t="s">
        <v>2</v>
      </c>
      <c r="R650" s="19"/>
      <c r="AA650" s="19" t="s">
        <v>2</v>
      </c>
      <c r="AB650" s="19"/>
      <c r="BE650" s="3"/>
    </row>
    <row r="651" spans="2:57" x14ac:dyDescent="0.2">
      <c r="B651" s="2"/>
      <c r="AT651" s="6" t="s">
        <v>0</v>
      </c>
      <c r="BE651" s="3"/>
    </row>
    <row r="652" spans="2:57" x14ac:dyDescent="0.2">
      <c r="B652" s="2"/>
      <c r="AT652" s="20">
        <f>+O646</f>
        <v>2</v>
      </c>
      <c r="AV652" s="6" t="s">
        <v>0</v>
      </c>
      <c r="BE652" s="3"/>
    </row>
    <row r="653" spans="2:57" x14ac:dyDescent="0.2">
      <c r="B653" s="2"/>
      <c r="AT653" s="20"/>
      <c r="AV653" s="25">
        <v>6</v>
      </c>
      <c r="BE653" s="3"/>
    </row>
    <row r="654" spans="2:57" x14ac:dyDescent="0.2">
      <c r="B654" s="2"/>
      <c r="AT654" s="20"/>
      <c r="AV654" s="25"/>
      <c r="BE654" s="3"/>
    </row>
    <row r="655" spans="2:57" x14ac:dyDescent="0.2">
      <c r="B655" s="2"/>
      <c r="AV655" s="25"/>
      <c r="BE655" s="3"/>
    </row>
    <row r="656" spans="2:57" x14ac:dyDescent="0.2">
      <c r="B656" s="2"/>
      <c r="O656" s="6" t="s">
        <v>0</v>
      </c>
      <c r="AH656" s="22">
        <f>+AE649</f>
        <v>0.40614962029113288</v>
      </c>
      <c r="AI656" s="22"/>
      <c r="AJ656" s="22"/>
      <c r="BE656" s="3"/>
    </row>
    <row r="657" spans="2:57" x14ac:dyDescent="0.2">
      <c r="B657" s="2"/>
      <c r="O657" s="20">
        <f>(W641+AG639)/2</f>
        <v>2.75</v>
      </c>
      <c r="BE657" s="3"/>
    </row>
    <row r="658" spans="2:57" x14ac:dyDescent="0.2">
      <c r="B658" s="2"/>
      <c r="O658" s="20"/>
      <c r="AB658" s="19">
        <f>SQRT(AT660^2+(W641+AE641-O657)^2)</f>
        <v>2.1213203435596424</v>
      </c>
      <c r="AC658" s="19"/>
      <c r="AD658" s="19"/>
      <c r="AE658" s="1" t="s">
        <v>0</v>
      </c>
      <c r="BE658" s="3"/>
    </row>
    <row r="659" spans="2:57" x14ac:dyDescent="0.2">
      <c r="B659" s="2"/>
      <c r="O659" s="20"/>
      <c r="AT659" s="6" t="s">
        <v>0</v>
      </c>
      <c r="BE659" s="3"/>
    </row>
    <row r="660" spans="2:57" x14ac:dyDescent="0.2">
      <c r="B660" s="2"/>
      <c r="AT660" s="20">
        <f>+O657+O646-AT645-AT652</f>
        <v>1.5</v>
      </c>
      <c r="BE660" s="3"/>
    </row>
    <row r="661" spans="2:57" x14ac:dyDescent="0.2">
      <c r="B661" s="2"/>
      <c r="AT661" s="20"/>
      <c r="BE661" s="3"/>
    </row>
    <row r="662" spans="2:57" x14ac:dyDescent="0.2">
      <c r="B662" s="2"/>
      <c r="AT662" s="20"/>
      <c r="BE662" s="3"/>
    </row>
    <row r="663" spans="2:57" x14ac:dyDescent="0.2">
      <c r="B663" s="2"/>
      <c r="AC663" s="28">
        <f>O657*TAN(P638*PI()/180)</f>
        <v>0.89352916464049226</v>
      </c>
      <c r="AD663" s="28"/>
      <c r="AE663" s="28"/>
      <c r="BE663" s="3"/>
    </row>
    <row r="664" spans="2:57" x14ac:dyDescent="0.2">
      <c r="B664" s="2"/>
      <c r="AT664" s="6" t="s">
        <v>0</v>
      </c>
      <c r="BE664" s="3"/>
    </row>
    <row r="665" spans="2:57" x14ac:dyDescent="0.2">
      <c r="B665" s="2"/>
      <c r="AT665" s="20">
        <f>+AV653-AT660-AT652-AT645</f>
        <v>1.25</v>
      </c>
      <c r="BE665" s="3"/>
    </row>
    <row r="666" spans="2:57" x14ac:dyDescent="0.2">
      <c r="B666" s="2"/>
      <c r="AN666" s="19" t="s">
        <v>2</v>
      </c>
      <c r="AO666" s="19"/>
      <c r="AT666" s="20"/>
      <c r="BE666" s="3"/>
    </row>
    <row r="667" spans="2:57" x14ac:dyDescent="0.2">
      <c r="B667" s="2"/>
      <c r="M667" s="6" t="s">
        <v>0</v>
      </c>
      <c r="AR667" s="19" t="s">
        <v>2</v>
      </c>
      <c r="AS667" s="19"/>
      <c r="AT667" s="20"/>
      <c r="BE667" s="3"/>
    </row>
    <row r="668" spans="2:57" x14ac:dyDescent="0.2">
      <c r="B668" s="2"/>
      <c r="M668" s="20">
        <f>+AV678+AV653-O646</f>
        <v>9</v>
      </c>
      <c r="BE668" s="3"/>
    </row>
    <row r="669" spans="2:57" x14ac:dyDescent="0.2">
      <c r="B669" s="2"/>
      <c r="M669" s="20"/>
      <c r="O669" s="6" t="s">
        <v>0</v>
      </c>
      <c r="BE669" s="3"/>
    </row>
    <row r="670" spans="2:57" x14ac:dyDescent="0.2">
      <c r="B670" s="2"/>
      <c r="M670" s="20"/>
      <c r="O670" s="20">
        <f>+M668-O657-N679-O683</f>
        <v>3.5</v>
      </c>
      <c r="BE670" s="3"/>
    </row>
    <row r="671" spans="2:57" x14ac:dyDescent="0.2">
      <c r="B671" s="2"/>
      <c r="O671" s="20"/>
      <c r="BE671" s="3"/>
    </row>
    <row r="672" spans="2:57" x14ac:dyDescent="0.2">
      <c r="B672" s="2"/>
      <c r="O672" s="20"/>
      <c r="AT672" s="6" t="s">
        <v>0</v>
      </c>
      <c r="BE672" s="3"/>
    </row>
    <row r="673" spans="2:57" x14ac:dyDescent="0.2">
      <c r="B673" s="2"/>
      <c r="AT673" s="20">
        <f>+AV678/2</f>
        <v>2.5</v>
      </c>
      <c r="BE673" s="3"/>
    </row>
    <row r="674" spans="2:57" x14ac:dyDescent="0.2">
      <c r="B674" s="2"/>
      <c r="AT674" s="20"/>
      <c r="BE674" s="3"/>
    </row>
    <row r="675" spans="2:57" x14ac:dyDescent="0.2">
      <c r="B675" s="2"/>
      <c r="AT675" s="20"/>
      <c r="BE675" s="3"/>
    </row>
    <row r="676" spans="2:57" x14ac:dyDescent="0.2">
      <c r="B676" s="2"/>
      <c r="Z676" s="22">
        <f>+AC663</f>
        <v>0.89352916464049226</v>
      </c>
      <c r="AA676" s="22"/>
      <c r="AB676" s="22"/>
      <c r="BE676" s="3"/>
    </row>
    <row r="677" spans="2:57" x14ac:dyDescent="0.2">
      <c r="B677" s="2"/>
      <c r="AV677" s="6" t="s">
        <v>0</v>
      </c>
      <c r="BE677" s="3"/>
    </row>
    <row r="678" spans="2:57" x14ac:dyDescent="0.2">
      <c r="B678" s="2"/>
      <c r="AV678" s="25">
        <v>5</v>
      </c>
      <c r="BE678" s="3"/>
    </row>
    <row r="679" spans="2:57" x14ac:dyDescent="0.2">
      <c r="B679" s="2"/>
      <c r="N679" s="19">
        <f>+AB692</f>
        <v>0.25</v>
      </c>
      <c r="O679" s="19"/>
      <c r="P679" s="1" t="s">
        <v>0</v>
      </c>
      <c r="AJ679" s="22">
        <f>AT673*TAN(P638*PI()/180)</f>
        <v>0.81229924058226577</v>
      </c>
      <c r="AK679" s="22"/>
      <c r="AL679" s="22"/>
      <c r="AV679" s="25"/>
      <c r="BE679" s="3"/>
    </row>
    <row r="680" spans="2:57" x14ac:dyDescent="0.2">
      <c r="B680" s="2"/>
      <c r="AD680" s="22">
        <f>+AJ679</f>
        <v>0.81229924058226577</v>
      </c>
      <c r="AE680" s="22"/>
      <c r="AF680" s="22"/>
      <c r="AV680" s="25"/>
      <c r="BE680" s="3"/>
    </row>
    <row r="681" spans="2:57" x14ac:dyDescent="0.2">
      <c r="B681" s="2"/>
      <c r="BE681" s="3"/>
    </row>
    <row r="682" spans="2:57" x14ac:dyDescent="0.2">
      <c r="B682" s="2"/>
      <c r="O682" s="6" t="s">
        <v>0</v>
      </c>
      <c r="AT682" s="6" t="s">
        <v>0</v>
      </c>
      <c r="BE682" s="3"/>
    </row>
    <row r="683" spans="2:57" x14ac:dyDescent="0.2">
      <c r="B683" s="2"/>
      <c r="O683" s="20">
        <f>+W692-N679</f>
        <v>2.5</v>
      </c>
      <c r="AT683" s="20">
        <f>+AV678/2</f>
        <v>2.5</v>
      </c>
      <c r="BE683" s="3"/>
    </row>
    <row r="684" spans="2:57" x14ac:dyDescent="0.2">
      <c r="B684" s="2"/>
      <c r="O684" s="20"/>
      <c r="AT684" s="20"/>
      <c r="BE684" s="3"/>
    </row>
    <row r="685" spans="2:57" x14ac:dyDescent="0.2">
      <c r="B685" s="2"/>
      <c r="O685" s="20"/>
      <c r="AT685" s="20"/>
      <c r="BE685" s="3"/>
    </row>
    <row r="686" spans="2:57" x14ac:dyDescent="0.2">
      <c r="B686" s="2"/>
      <c r="BE686" s="3"/>
    </row>
    <row r="687" spans="2:57" x14ac:dyDescent="0.2">
      <c r="B687" s="2"/>
      <c r="BE687" s="3"/>
    </row>
    <row r="688" spans="2:57" x14ac:dyDescent="0.2">
      <c r="B688" s="2"/>
      <c r="BE688" s="3"/>
    </row>
    <row r="689" spans="2:57" x14ac:dyDescent="0.2">
      <c r="B689" s="2"/>
      <c r="BE689" s="3"/>
    </row>
    <row r="690" spans="2:57" x14ac:dyDescent="0.2">
      <c r="B690" s="2"/>
      <c r="BE690" s="3"/>
    </row>
    <row r="691" spans="2:57" x14ac:dyDescent="0.2">
      <c r="B691" s="2"/>
      <c r="P691" s="19" t="s">
        <v>2</v>
      </c>
      <c r="Q691" s="19"/>
      <c r="AS691" s="19" t="s">
        <v>2</v>
      </c>
      <c r="AT691" s="19"/>
      <c r="BE691" s="3"/>
    </row>
    <row r="692" spans="2:57" x14ac:dyDescent="0.2">
      <c r="B692" s="2"/>
      <c r="W692" s="19">
        <f>+O657</f>
        <v>2.75</v>
      </c>
      <c r="X692" s="19"/>
      <c r="Y692" s="1" t="s">
        <v>0</v>
      </c>
      <c r="AB692" s="19">
        <f>+AE694-W692-AE692-AM692</f>
        <v>0.25</v>
      </c>
      <c r="AC692" s="19"/>
      <c r="AD692" s="1" t="s">
        <v>0</v>
      </c>
      <c r="AE692" s="19">
        <f>+AO641</f>
        <v>1.5</v>
      </c>
      <c r="AF692" s="19"/>
      <c r="AG692" s="1" t="s">
        <v>0</v>
      </c>
      <c r="AM692" s="19">
        <f>+AT683</f>
        <v>2.5</v>
      </c>
      <c r="AN692" s="19"/>
      <c r="AO692" s="1" t="s">
        <v>0</v>
      </c>
      <c r="BE692" s="3"/>
    </row>
    <row r="693" spans="2:57" x14ac:dyDescent="0.2">
      <c r="B693" s="2"/>
      <c r="BE693" s="3"/>
    </row>
    <row r="694" spans="2:57" x14ac:dyDescent="0.2">
      <c r="B694" s="2"/>
      <c r="AE694" s="19">
        <f>+W641+AG639+AO641</f>
        <v>7</v>
      </c>
      <c r="AF694" s="19"/>
      <c r="AG694" s="1" t="s">
        <v>0</v>
      </c>
      <c r="BE694" s="3"/>
    </row>
    <row r="695" spans="2:57" x14ac:dyDescent="0.2">
      <c r="B695" s="2"/>
      <c r="BE695" s="3"/>
    </row>
    <row r="696" spans="2:57" ht="12" thickBot="1" x14ac:dyDescent="0.25">
      <c r="B696" s="7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9"/>
    </row>
    <row r="697" spans="2:57" ht="12" thickBot="1" x14ac:dyDescent="0.25"/>
    <row r="698" spans="2:57" ht="45" customHeight="1" x14ac:dyDescent="0.2">
      <c r="B698" s="29" t="s">
        <v>4</v>
      </c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1"/>
    </row>
    <row r="699" spans="2:57" x14ac:dyDescent="0.2">
      <c r="B699" s="2"/>
      <c r="O699" s="4" t="s">
        <v>11</v>
      </c>
      <c r="BE699" s="3"/>
    </row>
    <row r="700" spans="2:57" x14ac:dyDescent="0.2">
      <c r="B700" s="2"/>
      <c r="U700" s="1" t="s">
        <v>3</v>
      </c>
      <c r="BE700" s="3"/>
    </row>
    <row r="701" spans="2:57" x14ac:dyDescent="0.2">
      <c r="B701" s="2"/>
      <c r="G701" s="12" t="s">
        <v>6</v>
      </c>
      <c r="K701" s="1" t="s">
        <v>7</v>
      </c>
      <c r="P701" s="24">
        <v>18</v>
      </c>
      <c r="Q701" s="24"/>
      <c r="R701" s="5" t="s">
        <v>1</v>
      </c>
      <c r="V701" s="19" t="s">
        <v>2</v>
      </c>
      <c r="W701" s="19"/>
      <c r="AB701" s="11" t="s">
        <v>5</v>
      </c>
      <c r="BE701" s="3"/>
    </row>
    <row r="702" spans="2:57" x14ac:dyDescent="0.2">
      <c r="B702" s="2"/>
      <c r="BE702" s="3"/>
    </row>
    <row r="703" spans="2:57" x14ac:dyDescent="0.2">
      <c r="B703" s="2"/>
      <c r="S703" s="24">
        <v>2</v>
      </c>
      <c r="T703" s="24"/>
      <c r="U703" s="1" t="s">
        <v>0</v>
      </c>
      <c r="AC703" s="24">
        <v>2</v>
      </c>
      <c r="AD703" s="24"/>
      <c r="AE703" s="1" t="s">
        <v>0</v>
      </c>
      <c r="BE703" s="3"/>
    </row>
    <row r="704" spans="2:57" x14ac:dyDescent="0.2">
      <c r="B704" s="2"/>
      <c r="BE704" s="3"/>
    </row>
    <row r="705" spans="2:57" x14ac:dyDescent="0.2">
      <c r="B705" s="2"/>
      <c r="Q705" s="19">
        <f>+K717</f>
        <v>1.5</v>
      </c>
      <c r="R705" s="19"/>
      <c r="S705" s="1" t="s">
        <v>0</v>
      </c>
      <c r="V705" s="26">
        <f>+S703-Q705</f>
        <v>0.5</v>
      </c>
      <c r="W705" s="26"/>
      <c r="X705" s="1" t="s">
        <v>0</v>
      </c>
      <c r="Z705" s="19">
        <f>+AC703/2</f>
        <v>1</v>
      </c>
      <c r="AA705" s="19"/>
      <c r="AB705" s="1" t="s">
        <v>0</v>
      </c>
      <c r="AE705" s="19">
        <f>+AC703/2</f>
        <v>1</v>
      </c>
      <c r="AF705" s="19"/>
      <c r="AG705" s="1" t="s">
        <v>0</v>
      </c>
      <c r="AM705" s="24">
        <v>2</v>
      </c>
      <c r="AN705" s="24"/>
      <c r="AO705" s="1" t="s">
        <v>0</v>
      </c>
      <c r="BE705" s="3"/>
    </row>
    <row r="706" spans="2:57" x14ac:dyDescent="0.2">
      <c r="B706" s="2"/>
      <c r="BE706" s="3"/>
    </row>
    <row r="707" spans="2:57" x14ac:dyDescent="0.2">
      <c r="B707" s="2"/>
      <c r="V707" s="19" t="s">
        <v>2</v>
      </c>
      <c r="W707" s="19"/>
      <c r="AJ707" s="19" t="s">
        <v>2</v>
      </c>
      <c r="AK707" s="19"/>
      <c r="BE707" s="3"/>
    </row>
    <row r="708" spans="2:57" x14ac:dyDescent="0.2">
      <c r="B708" s="2"/>
      <c r="BE708" s="3"/>
    </row>
    <row r="709" spans="2:57" x14ac:dyDescent="0.2">
      <c r="B709" s="2"/>
      <c r="K709" s="6" t="s">
        <v>0</v>
      </c>
      <c r="AU709" s="6" t="s">
        <v>0</v>
      </c>
      <c r="BE709" s="3"/>
    </row>
    <row r="710" spans="2:57" x14ac:dyDescent="0.2">
      <c r="B710" s="2"/>
      <c r="K710" s="25">
        <v>1</v>
      </c>
      <c r="AU710" s="20">
        <f>+AE705</f>
        <v>1</v>
      </c>
      <c r="BE710" s="3"/>
    </row>
    <row r="711" spans="2:57" x14ac:dyDescent="0.2">
      <c r="B711" s="2"/>
      <c r="K711" s="25"/>
      <c r="V711" s="19" t="s">
        <v>2</v>
      </c>
      <c r="W711" s="19"/>
      <c r="AU711" s="20"/>
      <c r="AW711" s="6" t="s">
        <v>0</v>
      </c>
      <c r="BE711" s="3"/>
    </row>
    <row r="712" spans="2:57" x14ac:dyDescent="0.2">
      <c r="B712" s="2"/>
      <c r="K712" s="25"/>
      <c r="M712" s="19" t="s">
        <v>2</v>
      </c>
      <c r="N712" s="19"/>
      <c r="AU712" s="20"/>
      <c r="AW712" s="25">
        <v>2</v>
      </c>
      <c r="BE712" s="3"/>
    </row>
    <row r="713" spans="2:57" x14ac:dyDescent="0.2">
      <c r="B713" s="2"/>
      <c r="AA713" s="28">
        <f>Z705*TAN(P701*PI()/180)</f>
        <v>0.32491969623290629</v>
      </c>
      <c r="AB713" s="28"/>
      <c r="AC713" s="28"/>
      <c r="AW713" s="25"/>
      <c r="BE713" s="3"/>
    </row>
    <row r="714" spans="2:57" x14ac:dyDescent="0.2">
      <c r="B714" s="2"/>
      <c r="AW714" s="25"/>
      <c r="BE714" s="3"/>
    </row>
    <row r="715" spans="2:57" x14ac:dyDescent="0.2">
      <c r="B715" s="2"/>
      <c r="AU715" s="6" t="s">
        <v>0</v>
      </c>
      <c r="BE715" s="3"/>
    </row>
    <row r="716" spans="2:57" x14ac:dyDescent="0.2">
      <c r="B716" s="2"/>
      <c r="K716" s="6" t="s">
        <v>0</v>
      </c>
      <c r="AU716" s="20">
        <f>+AW712-AU710</f>
        <v>1</v>
      </c>
      <c r="BE716" s="3"/>
    </row>
    <row r="717" spans="2:57" x14ac:dyDescent="0.2">
      <c r="B717" s="2"/>
      <c r="K717" s="20">
        <f>+I721/2</f>
        <v>1.5</v>
      </c>
      <c r="AJ717" s="19" t="s">
        <v>2</v>
      </c>
      <c r="AK717" s="19"/>
      <c r="AU717" s="20"/>
      <c r="BE717" s="3"/>
    </row>
    <row r="718" spans="2:57" x14ac:dyDescent="0.2">
      <c r="B718" s="2"/>
      <c r="K718" s="20"/>
      <c r="AD718" s="28">
        <f>+AA713</f>
        <v>0.32491969623290629</v>
      </c>
      <c r="AE718" s="28"/>
      <c r="AF718" s="28"/>
      <c r="AS718" s="19" t="s">
        <v>2</v>
      </c>
      <c r="AT718" s="19"/>
      <c r="AU718" s="20"/>
      <c r="BE718" s="3"/>
    </row>
    <row r="719" spans="2:57" x14ac:dyDescent="0.2">
      <c r="B719" s="2"/>
      <c r="K719" s="20"/>
      <c r="Y719" s="19">
        <f>SQRT((S703+Z705-Q705-P762)^2+(K717+K710-AU710-K710)^2)</f>
        <v>0.70710678118654757</v>
      </c>
      <c r="Z719" s="19"/>
      <c r="AA719" s="19"/>
      <c r="AB719" s="1" t="s">
        <v>0</v>
      </c>
      <c r="BE719" s="3"/>
    </row>
    <row r="720" spans="2:57" x14ac:dyDescent="0.2">
      <c r="B720" s="2"/>
      <c r="I720" s="6" t="s">
        <v>0</v>
      </c>
      <c r="BE720" s="3"/>
    </row>
    <row r="721" spans="2:57" x14ac:dyDescent="0.2">
      <c r="B721" s="2"/>
      <c r="I721" s="25">
        <v>3</v>
      </c>
      <c r="BE721" s="3"/>
    </row>
    <row r="722" spans="2:57" x14ac:dyDescent="0.2">
      <c r="B722" s="2"/>
      <c r="I722" s="25"/>
      <c r="S722" s="28">
        <f>K717*TAN(P701*PI()/180)</f>
        <v>0.48737954434935943</v>
      </c>
      <c r="T722" s="28"/>
      <c r="U722" s="28"/>
      <c r="AA722" s="28">
        <f>+S722</f>
        <v>0.48737954434935943</v>
      </c>
      <c r="AB722" s="28"/>
      <c r="AC722" s="28"/>
      <c r="BE722" s="3"/>
    </row>
    <row r="723" spans="2:57" x14ac:dyDescent="0.2">
      <c r="B723" s="2"/>
      <c r="I723" s="25"/>
      <c r="BE723" s="3"/>
    </row>
    <row r="724" spans="2:57" x14ac:dyDescent="0.2">
      <c r="B724" s="2"/>
      <c r="X724" s="19">
        <f>+P762</f>
        <v>1</v>
      </c>
      <c r="Y724" s="19"/>
      <c r="Z724" s="1" t="s">
        <v>0</v>
      </c>
      <c r="AU724" s="6" t="s">
        <v>0</v>
      </c>
      <c r="BE724" s="3"/>
    </row>
    <row r="725" spans="2:57" x14ac:dyDescent="0.2">
      <c r="B725" s="2"/>
      <c r="K725" s="6" t="s">
        <v>0</v>
      </c>
      <c r="AF725" s="19">
        <f>SQRT(2*(AC703+S703-Q705-X724)^2)</f>
        <v>2.1213203435596424</v>
      </c>
      <c r="AG725" s="19"/>
      <c r="AH725" s="19"/>
      <c r="AI725" s="1" t="s">
        <v>0</v>
      </c>
      <c r="AU725" s="20">
        <f>+AU751</f>
        <v>2.5</v>
      </c>
      <c r="BE725" s="3"/>
    </row>
    <row r="726" spans="2:57" x14ac:dyDescent="0.2">
      <c r="B726" s="2"/>
      <c r="K726" s="20">
        <f>+I721/2</f>
        <v>1.5</v>
      </c>
      <c r="AU726" s="20"/>
      <c r="BE726" s="3"/>
    </row>
    <row r="727" spans="2:57" x14ac:dyDescent="0.2">
      <c r="B727" s="2"/>
      <c r="K727" s="20"/>
      <c r="X727" s="28">
        <f>(AC703+S703-Q705-X724)*TAN(P701*PI()/180)</f>
        <v>0.48737954434935943</v>
      </c>
      <c r="Y727" s="28"/>
      <c r="Z727" s="28"/>
      <c r="AU727" s="20"/>
      <c r="BE727" s="3"/>
    </row>
    <row r="728" spans="2:57" x14ac:dyDescent="0.2">
      <c r="B728" s="2"/>
      <c r="K728" s="20"/>
      <c r="BE728" s="3"/>
    </row>
    <row r="729" spans="2:57" x14ac:dyDescent="0.2">
      <c r="B729" s="2"/>
      <c r="BE729" s="3"/>
    </row>
    <row r="730" spans="2:57" x14ac:dyDescent="0.2">
      <c r="B730" s="2"/>
      <c r="BE730" s="3"/>
    </row>
    <row r="731" spans="2:57" x14ac:dyDescent="0.2">
      <c r="B731" s="2"/>
      <c r="BE731" s="3"/>
    </row>
    <row r="732" spans="2:57" x14ac:dyDescent="0.2">
      <c r="B732" s="2"/>
      <c r="M732" s="19" t="s">
        <v>2</v>
      </c>
      <c r="N732" s="19"/>
      <c r="BE732" s="3"/>
    </row>
    <row r="733" spans="2:57" x14ac:dyDescent="0.2">
      <c r="B733" s="2"/>
      <c r="Q733" s="19" t="s">
        <v>2</v>
      </c>
      <c r="R733" s="19"/>
      <c r="Y733" s="19">
        <f>SQRT(2*(Y762+P762-X724-Q705)^2)</f>
        <v>1.4142135623730951</v>
      </c>
      <c r="Z733" s="19"/>
      <c r="AA733" s="19"/>
      <c r="AB733" s="1" t="s">
        <v>0</v>
      </c>
      <c r="BE733" s="3"/>
    </row>
    <row r="734" spans="2:57" x14ac:dyDescent="0.2">
      <c r="B734" s="2"/>
      <c r="AG734" s="23">
        <f>+AC744</f>
        <v>0.81229924058226577</v>
      </c>
      <c r="AH734" s="23"/>
      <c r="AI734" s="23"/>
      <c r="BE734" s="3"/>
    </row>
    <row r="735" spans="2:57" x14ac:dyDescent="0.2">
      <c r="B735" s="2"/>
      <c r="BE735" s="3"/>
    </row>
    <row r="736" spans="2:57" x14ac:dyDescent="0.2">
      <c r="B736" s="2"/>
      <c r="BE736" s="3"/>
    </row>
    <row r="737" spans="2:57" x14ac:dyDescent="0.2">
      <c r="B737" s="2"/>
      <c r="AU737" s="6" t="s">
        <v>0</v>
      </c>
      <c r="AW737" s="6" t="s">
        <v>0</v>
      </c>
      <c r="BE737" s="3"/>
    </row>
    <row r="738" spans="2:57" x14ac:dyDescent="0.2">
      <c r="B738" s="2"/>
      <c r="AU738" s="20">
        <f>+AW738-AU725-AU751</f>
        <v>2</v>
      </c>
      <c r="AW738" s="25">
        <v>7</v>
      </c>
      <c r="BE738" s="3"/>
    </row>
    <row r="739" spans="2:57" x14ac:dyDescent="0.2">
      <c r="B739" s="2"/>
      <c r="AU739" s="20"/>
      <c r="AW739" s="25"/>
      <c r="BE739" s="3"/>
    </row>
    <row r="740" spans="2:57" x14ac:dyDescent="0.2">
      <c r="B740" s="2"/>
      <c r="AU740" s="20"/>
      <c r="AW740" s="25"/>
      <c r="BE740" s="3"/>
    </row>
    <row r="741" spans="2:57" x14ac:dyDescent="0.2">
      <c r="B741" s="2"/>
      <c r="BE741" s="3"/>
    </row>
    <row r="742" spans="2:57" x14ac:dyDescent="0.2">
      <c r="B742" s="2"/>
      <c r="K742" s="6" t="s">
        <v>0</v>
      </c>
      <c r="BE742" s="3"/>
    </row>
    <row r="743" spans="2:57" x14ac:dyDescent="0.2">
      <c r="B743" s="2"/>
      <c r="K743" s="25">
        <v>5</v>
      </c>
      <c r="BE743" s="3"/>
    </row>
    <row r="744" spans="2:57" x14ac:dyDescent="0.2">
      <c r="B744" s="2"/>
      <c r="K744" s="25"/>
      <c r="AC744" s="28">
        <f>Y762*TAN(P701*PI()/180)</f>
        <v>0.81229924058226577</v>
      </c>
      <c r="AD744" s="28"/>
      <c r="AE744" s="28"/>
      <c r="BE744" s="3"/>
    </row>
    <row r="745" spans="2:57" x14ac:dyDescent="0.2">
      <c r="B745" s="2"/>
      <c r="K745" s="25"/>
      <c r="BE745" s="3"/>
    </row>
    <row r="746" spans="2:57" x14ac:dyDescent="0.2">
      <c r="B746" s="2"/>
      <c r="BE746" s="3"/>
    </row>
    <row r="747" spans="2:57" x14ac:dyDescent="0.2">
      <c r="B747" s="2"/>
      <c r="BE747" s="3"/>
    </row>
    <row r="748" spans="2:57" x14ac:dyDescent="0.2">
      <c r="B748" s="2"/>
      <c r="BE748" s="3"/>
    </row>
    <row r="749" spans="2:57" x14ac:dyDescent="0.2">
      <c r="B749" s="2"/>
      <c r="BE749" s="3"/>
    </row>
    <row r="750" spans="2:57" x14ac:dyDescent="0.2">
      <c r="B750" s="2"/>
      <c r="AU750" s="6" t="s">
        <v>0</v>
      </c>
      <c r="BE750" s="3"/>
    </row>
    <row r="751" spans="2:57" x14ac:dyDescent="0.2">
      <c r="B751" s="2"/>
      <c r="AU751" s="20">
        <f>+AL762</f>
        <v>2.5</v>
      </c>
      <c r="BE751" s="3"/>
    </row>
    <row r="752" spans="2:57" x14ac:dyDescent="0.2">
      <c r="B752" s="2"/>
      <c r="AU752" s="20"/>
      <c r="BE752" s="3"/>
    </row>
    <row r="753" spans="2:57" x14ac:dyDescent="0.2">
      <c r="B753" s="2"/>
      <c r="AU753" s="20"/>
      <c r="BE753" s="3"/>
    </row>
    <row r="754" spans="2:57" x14ac:dyDescent="0.2">
      <c r="B754" s="2"/>
      <c r="BE754" s="3"/>
    </row>
    <row r="755" spans="2:57" x14ac:dyDescent="0.2">
      <c r="B755" s="2"/>
      <c r="BE755" s="3"/>
    </row>
    <row r="756" spans="2:57" x14ac:dyDescent="0.2">
      <c r="B756" s="2"/>
      <c r="BE756" s="3"/>
    </row>
    <row r="757" spans="2:57" x14ac:dyDescent="0.2">
      <c r="B757" s="2"/>
      <c r="BE757" s="3"/>
    </row>
    <row r="758" spans="2:57" x14ac:dyDescent="0.2">
      <c r="B758" s="2"/>
      <c r="BE758" s="3"/>
    </row>
    <row r="759" spans="2:57" x14ac:dyDescent="0.2">
      <c r="B759" s="2"/>
      <c r="Q759" s="19" t="s">
        <v>2</v>
      </c>
      <c r="R759" s="19"/>
      <c r="BE759" s="3"/>
    </row>
    <row r="760" spans="2:57" x14ac:dyDescent="0.2">
      <c r="B760" s="2"/>
      <c r="AT760" s="19" t="s">
        <v>2</v>
      </c>
      <c r="AU760" s="19"/>
      <c r="BE760" s="3"/>
    </row>
    <row r="761" spans="2:57" x14ac:dyDescent="0.2">
      <c r="B761" s="2"/>
      <c r="BE761" s="3"/>
    </row>
    <row r="762" spans="2:57" x14ac:dyDescent="0.2">
      <c r="B762" s="2"/>
      <c r="P762" s="24">
        <v>1</v>
      </c>
      <c r="Q762" s="24"/>
      <c r="R762" s="1" t="s">
        <v>0</v>
      </c>
      <c r="Y762" s="19">
        <f>+AE764/2</f>
        <v>2.5</v>
      </c>
      <c r="Z762" s="19"/>
      <c r="AA762" s="1" t="s">
        <v>0</v>
      </c>
      <c r="AL762" s="19">
        <f>+AE764/2</f>
        <v>2.5</v>
      </c>
      <c r="AM762" s="19"/>
      <c r="AN762" s="1" t="s">
        <v>0</v>
      </c>
      <c r="BE762" s="3"/>
    </row>
    <row r="763" spans="2:57" x14ac:dyDescent="0.2">
      <c r="B763" s="2"/>
      <c r="BE763" s="3"/>
    </row>
    <row r="764" spans="2:57" x14ac:dyDescent="0.2">
      <c r="B764" s="2"/>
      <c r="AE764" s="24">
        <v>5</v>
      </c>
      <c r="AF764" s="24"/>
      <c r="AG764" s="1" t="s">
        <v>0</v>
      </c>
      <c r="BE764" s="3"/>
    </row>
    <row r="765" spans="2:57" x14ac:dyDescent="0.2">
      <c r="B765" s="2"/>
      <c r="BE765" s="3"/>
    </row>
    <row r="766" spans="2:57" ht="12" thickBot="1" x14ac:dyDescent="0.25">
      <c r="B766" s="7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9"/>
    </row>
    <row r="767" spans="2:57" ht="12" thickBot="1" x14ac:dyDescent="0.25"/>
    <row r="768" spans="2:57" ht="45" customHeight="1" x14ac:dyDescent="0.2">
      <c r="B768" s="29" t="s">
        <v>4</v>
      </c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  <c r="AS768" s="30"/>
      <c r="AT768" s="30"/>
      <c r="AU768" s="30"/>
      <c r="AV768" s="30"/>
      <c r="AW768" s="30"/>
      <c r="AX768" s="30"/>
      <c r="AY768" s="30"/>
      <c r="AZ768" s="30"/>
      <c r="BA768" s="30"/>
      <c r="BB768" s="30"/>
      <c r="BC768" s="30"/>
      <c r="BD768" s="30"/>
      <c r="BE768" s="31"/>
    </row>
    <row r="769" spans="2:57" x14ac:dyDescent="0.2">
      <c r="B769" s="2"/>
      <c r="O769" s="4" t="s">
        <v>11</v>
      </c>
      <c r="BE769" s="3"/>
    </row>
    <row r="770" spans="2:57" x14ac:dyDescent="0.2">
      <c r="B770" s="2"/>
      <c r="U770" s="1" t="s">
        <v>3</v>
      </c>
      <c r="BE770" s="3"/>
    </row>
    <row r="771" spans="2:57" x14ac:dyDescent="0.2">
      <c r="B771" s="2"/>
      <c r="G771" s="12" t="s">
        <v>6</v>
      </c>
      <c r="K771" s="1" t="s">
        <v>7</v>
      </c>
      <c r="P771" s="24">
        <v>18</v>
      </c>
      <c r="Q771" s="24"/>
      <c r="R771" s="5" t="s">
        <v>1</v>
      </c>
      <c r="V771" s="19" t="s">
        <v>2</v>
      </c>
      <c r="W771" s="19"/>
      <c r="AB771" s="11" t="s">
        <v>5</v>
      </c>
      <c r="BE771" s="3"/>
    </row>
    <row r="772" spans="2:57" x14ac:dyDescent="0.2">
      <c r="B772" s="2"/>
      <c r="BE772" s="3"/>
    </row>
    <row r="773" spans="2:57" x14ac:dyDescent="0.2">
      <c r="B773" s="2"/>
      <c r="BE773" s="3"/>
    </row>
    <row r="774" spans="2:57" x14ac:dyDescent="0.2">
      <c r="B774" s="2"/>
      <c r="T774" s="24">
        <v>6.5</v>
      </c>
      <c r="U774" s="24"/>
      <c r="V774" s="1" t="s">
        <v>0</v>
      </c>
      <c r="AJ774" s="24">
        <v>5</v>
      </c>
      <c r="AK774" s="24"/>
      <c r="AL774" s="1" t="s">
        <v>0</v>
      </c>
      <c r="BE774" s="3"/>
    </row>
    <row r="775" spans="2:57" x14ac:dyDescent="0.2">
      <c r="B775" s="2"/>
      <c r="BE775" s="3"/>
    </row>
    <row r="776" spans="2:57" x14ac:dyDescent="0.2">
      <c r="B776" s="2"/>
      <c r="R776" s="19">
        <f>+H793</f>
        <v>5</v>
      </c>
      <c r="S776" s="19"/>
      <c r="T776" s="1" t="s">
        <v>0</v>
      </c>
      <c r="AG776" s="19">
        <f>+AJ774/2</f>
        <v>2.5</v>
      </c>
      <c r="AH776" s="19"/>
      <c r="AI776" s="1" t="s">
        <v>0</v>
      </c>
      <c r="AN776" s="19">
        <f>+AJ774/2</f>
        <v>2.5</v>
      </c>
      <c r="AO776" s="19"/>
      <c r="AP776" s="1" t="s">
        <v>0</v>
      </c>
      <c r="BE776" s="3"/>
    </row>
    <row r="777" spans="2:57" x14ac:dyDescent="0.2">
      <c r="B777" s="2"/>
      <c r="BE777" s="3"/>
    </row>
    <row r="778" spans="2:57" x14ac:dyDescent="0.2">
      <c r="B778" s="2"/>
      <c r="AB778" s="19" t="s">
        <v>2</v>
      </c>
      <c r="AC778" s="19"/>
      <c r="AS778" s="19" t="s">
        <v>2</v>
      </c>
      <c r="AT778" s="19"/>
      <c r="BE778" s="3"/>
    </row>
    <row r="779" spans="2:57" x14ac:dyDescent="0.2">
      <c r="B779" s="2"/>
      <c r="BE779" s="3"/>
    </row>
    <row r="780" spans="2:57" x14ac:dyDescent="0.2">
      <c r="B780" s="2"/>
      <c r="BE780" s="3"/>
    </row>
    <row r="781" spans="2:57" x14ac:dyDescent="0.2">
      <c r="B781" s="2"/>
      <c r="H781" s="6" t="s">
        <v>0</v>
      </c>
      <c r="BE781" s="3"/>
    </row>
    <row r="782" spans="2:57" x14ac:dyDescent="0.2">
      <c r="B782" s="2"/>
      <c r="H782" s="25">
        <v>2</v>
      </c>
      <c r="AU782" s="6" t="s">
        <v>0</v>
      </c>
      <c r="BE782" s="3"/>
    </row>
    <row r="783" spans="2:57" x14ac:dyDescent="0.2">
      <c r="B783" s="2"/>
      <c r="H783" s="25"/>
      <c r="AU783" s="20">
        <f>+AN776</f>
        <v>2.5</v>
      </c>
      <c r="BE783" s="3"/>
    </row>
    <row r="784" spans="2:57" x14ac:dyDescent="0.2">
      <c r="B784" s="2"/>
      <c r="H784" s="25"/>
      <c r="J784" s="19" t="s">
        <v>2</v>
      </c>
      <c r="K784" s="19"/>
      <c r="AB784" s="19" t="s">
        <v>2</v>
      </c>
      <c r="AC784" s="19"/>
      <c r="AU784" s="20"/>
      <c r="BE784" s="3"/>
    </row>
    <row r="785" spans="2:57" x14ac:dyDescent="0.2">
      <c r="B785" s="2"/>
      <c r="AU785" s="20"/>
      <c r="BE785" s="3"/>
    </row>
    <row r="786" spans="2:57" x14ac:dyDescent="0.2">
      <c r="B786" s="2"/>
      <c r="BE786" s="3"/>
    </row>
    <row r="787" spans="2:57" x14ac:dyDescent="0.2">
      <c r="B787" s="2"/>
      <c r="AL787" s="28">
        <f>AG776*TAN(P771*PI()/180)</f>
        <v>0.81229924058226577</v>
      </c>
      <c r="AM787" s="28"/>
      <c r="AN787" s="28"/>
      <c r="BE787" s="3"/>
    </row>
    <row r="788" spans="2:57" x14ac:dyDescent="0.2">
      <c r="B788" s="2"/>
      <c r="BE788" s="3"/>
    </row>
    <row r="789" spans="2:57" x14ac:dyDescent="0.2">
      <c r="B789" s="2"/>
      <c r="AU789" s="6" t="s">
        <v>0</v>
      </c>
      <c r="BE789" s="3"/>
    </row>
    <row r="790" spans="2:57" x14ac:dyDescent="0.2">
      <c r="B790" s="2"/>
      <c r="AU790" s="20">
        <f>+H782</f>
        <v>2</v>
      </c>
      <c r="BE790" s="3"/>
    </row>
    <row r="791" spans="2:57" x14ac:dyDescent="0.2">
      <c r="B791" s="2"/>
      <c r="AU791" s="20"/>
      <c r="BE791" s="3"/>
    </row>
    <row r="792" spans="2:57" x14ac:dyDescent="0.2">
      <c r="B792" s="2"/>
      <c r="H792" s="6" t="s">
        <v>0</v>
      </c>
      <c r="AU792" s="20"/>
      <c r="BE792" s="3"/>
    </row>
    <row r="793" spans="2:57" x14ac:dyDescent="0.2">
      <c r="B793" s="2"/>
      <c r="H793" s="20">
        <f>+F802/2</f>
        <v>5</v>
      </c>
      <c r="AL793" s="28">
        <f>+AL787</f>
        <v>0.81229924058226577</v>
      </c>
      <c r="AM793" s="28"/>
      <c r="AN793" s="28"/>
      <c r="BE793" s="3"/>
    </row>
    <row r="794" spans="2:57" x14ac:dyDescent="0.2">
      <c r="B794" s="2"/>
      <c r="H794" s="20"/>
      <c r="BE794" s="3"/>
    </row>
    <row r="795" spans="2:57" x14ac:dyDescent="0.2">
      <c r="B795" s="2"/>
      <c r="H795" s="20"/>
      <c r="BE795" s="3"/>
    </row>
    <row r="796" spans="2:57" x14ac:dyDescent="0.2">
      <c r="B796" s="2"/>
      <c r="AW796" s="6" t="s">
        <v>0</v>
      </c>
      <c r="BE796" s="3"/>
    </row>
    <row r="797" spans="2:57" x14ac:dyDescent="0.2">
      <c r="B797" s="2"/>
      <c r="AU797" s="20">
        <f>+F802+H782-AU783-AU790-H809</f>
        <v>2.5</v>
      </c>
      <c r="AW797" s="20">
        <f>+F802+H782</f>
        <v>12</v>
      </c>
      <c r="BE797" s="3"/>
    </row>
    <row r="798" spans="2:57" x14ac:dyDescent="0.2">
      <c r="B798" s="2"/>
      <c r="AU798" s="20"/>
      <c r="AW798" s="20"/>
      <c r="BE798" s="3"/>
    </row>
    <row r="799" spans="2:57" x14ac:dyDescent="0.2">
      <c r="B799" s="2"/>
      <c r="AA799" s="19">
        <f>+T774+AJ774-H809*2</f>
        <v>1.5</v>
      </c>
      <c r="AB799" s="19"/>
      <c r="AC799" s="1" t="s">
        <v>0</v>
      </c>
      <c r="AU799" s="20"/>
      <c r="AW799" s="20"/>
      <c r="BE799" s="3"/>
    </row>
    <row r="800" spans="2:57" x14ac:dyDescent="0.2">
      <c r="B800" s="2"/>
      <c r="AJ800" s="19">
        <f>SQRT(2*(H809-AN776)^2)</f>
        <v>3.5355339059327378</v>
      </c>
      <c r="AK800" s="19"/>
      <c r="AL800" s="19"/>
      <c r="AM800" s="1" t="s">
        <v>0</v>
      </c>
      <c r="BE800" s="3"/>
    </row>
    <row r="801" spans="2:57" x14ac:dyDescent="0.2">
      <c r="B801" s="2"/>
      <c r="F801" s="6" t="s">
        <v>0</v>
      </c>
      <c r="BE801" s="3"/>
    </row>
    <row r="802" spans="2:57" x14ac:dyDescent="0.2">
      <c r="B802" s="2"/>
      <c r="F802" s="25">
        <v>10</v>
      </c>
      <c r="BE802" s="3"/>
    </row>
    <row r="803" spans="2:57" x14ac:dyDescent="0.2">
      <c r="B803" s="2"/>
      <c r="F803" s="25"/>
      <c r="X803" s="28">
        <f>H809*TAN(P771*PI()/180)</f>
        <v>1.6245984811645315</v>
      </c>
      <c r="Y803" s="28"/>
      <c r="Z803" s="28"/>
      <c r="AC803" s="28">
        <f>+X803</f>
        <v>1.6245984811645315</v>
      </c>
      <c r="AD803" s="28"/>
      <c r="AE803" s="28"/>
      <c r="BE803" s="3"/>
    </row>
    <row r="804" spans="2:57" x14ac:dyDescent="0.2">
      <c r="B804" s="2"/>
      <c r="F804" s="25"/>
      <c r="BE804" s="3"/>
    </row>
    <row r="805" spans="2:57" x14ac:dyDescent="0.2">
      <c r="B805" s="2"/>
      <c r="AU805" s="6" t="s">
        <v>0</v>
      </c>
      <c r="BE805" s="3"/>
    </row>
    <row r="806" spans="2:57" x14ac:dyDescent="0.2">
      <c r="B806" s="2"/>
      <c r="AU806" s="20">
        <f>+H809-AU814</f>
        <v>2.5</v>
      </c>
      <c r="BE806" s="3"/>
    </row>
    <row r="807" spans="2:57" x14ac:dyDescent="0.2">
      <c r="B807" s="2"/>
      <c r="AU807" s="20"/>
      <c r="BE807" s="3"/>
    </row>
    <row r="808" spans="2:57" x14ac:dyDescent="0.2">
      <c r="B808" s="2"/>
      <c r="H808" s="6" t="s">
        <v>0</v>
      </c>
      <c r="AU808" s="20"/>
      <c r="BE808" s="3"/>
    </row>
    <row r="809" spans="2:57" x14ac:dyDescent="0.2">
      <c r="B809" s="2"/>
      <c r="H809" s="20">
        <f>+F802/2</f>
        <v>5</v>
      </c>
      <c r="BE809" s="3"/>
    </row>
    <row r="810" spans="2:57" x14ac:dyDescent="0.2">
      <c r="B810" s="2"/>
      <c r="H810" s="20"/>
      <c r="AE810" s="28">
        <f>AJ829*TAN(P771*PI()/180)</f>
        <v>0.81229924058226577</v>
      </c>
      <c r="AF810" s="28"/>
      <c r="AG810" s="28"/>
      <c r="BE810" s="3"/>
    </row>
    <row r="811" spans="2:57" x14ac:dyDescent="0.2">
      <c r="B811" s="2"/>
      <c r="H811" s="20"/>
      <c r="BE811" s="3"/>
    </row>
    <row r="812" spans="2:57" x14ac:dyDescent="0.2">
      <c r="B812" s="2"/>
      <c r="BE812" s="3"/>
    </row>
    <row r="813" spans="2:57" x14ac:dyDescent="0.2">
      <c r="B813" s="2"/>
      <c r="AU813" s="6" t="s">
        <v>0</v>
      </c>
      <c r="BE813" s="3"/>
    </row>
    <row r="814" spans="2:57" x14ac:dyDescent="0.2">
      <c r="B814" s="2"/>
      <c r="AU814" s="20">
        <f>+AJ829</f>
        <v>2.5</v>
      </c>
      <c r="BE814" s="3"/>
    </row>
    <row r="815" spans="2:57" x14ac:dyDescent="0.2">
      <c r="B815" s="2"/>
      <c r="AU815" s="20"/>
      <c r="BE815" s="3"/>
    </row>
    <row r="816" spans="2:57" x14ac:dyDescent="0.2">
      <c r="B816" s="2"/>
      <c r="AU816" s="20"/>
      <c r="BE816" s="3"/>
    </row>
    <row r="817" spans="2:57" x14ac:dyDescent="0.2">
      <c r="B817" s="2"/>
      <c r="BE817" s="3"/>
    </row>
    <row r="818" spans="2:57" x14ac:dyDescent="0.2">
      <c r="B818" s="2"/>
      <c r="BE818" s="3"/>
    </row>
    <row r="819" spans="2:57" x14ac:dyDescent="0.2">
      <c r="B819" s="2"/>
      <c r="AE819" s="23">
        <f>+AE810</f>
        <v>0.81229924058226577</v>
      </c>
      <c r="AF819" s="23"/>
      <c r="AG819" s="23"/>
      <c r="BE819" s="3"/>
    </row>
    <row r="820" spans="2:57" x14ac:dyDescent="0.2">
      <c r="B820" s="2"/>
      <c r="J820" s="19" t="s">
        <v>2</v>
      </c>
      <c r="K820" s="19"/>
      <c r="W820" s="19" t="s">
        <v>2</v>
      </c>
      <c r="X820" s="19"/>
      <c r="AR820" s="19" t="s">
        <v>2</v>
      </c>
      <c r="AS820" s="19"/>
      <c r="BE820" s="3"/>
    </row>
    <row r="821" spans="2:57" x14ac:dyDescent="0.2">
      <c r="B821" s="2"/>
      <c r="H821" s="6" t="s">
        <v>0</v>
      </c>
      <c r="AU821" s="6" t="s">
        <v>0</v>
      </c>
      <c r="BE821" s="3"/>
    </row>
    <row r="822" spans="2:57" x14ac:dyDescent="0.2">
      <c r="B822" s="2"/>
      <c r="H822" s="25">
        <v>2.5</v>
      </c>
      <c r="AU822" s="20">
        <f>+H822</f>
        <v>2.5</v>
      </c>
      <c r="BE822" s="3"/>
    </row>
    <row r="823" spans="2:57" x14ac:dyDescent="0.2">
      <c r="B823" s="2"/>
      <c r="H823" s="25"/>
      <c r="AU823" s="20"/>
      <c r="BE823" s="3"/>
    </row>
    <row r="824" spans="2:57" x14ac:dyDescent="0.2">
      <c r="B824" s="2"/>
      <c r="H824" s="25"/>
      <c r="AU824" s="20"/>
      <c r="BE824" s="3"/>
    </row>
    <row r="825" spans="2:57" x14ac:dyDescent="0.2">
      <c r="B825" s="2"/>
      <c r="BE825" s="3"/>
    </row>
    <row r="826" spans="2:57" x14ac:dyDescent="0.2">
      <c r="B826" s="2"/>
      <c r="AO826" s="19" t="s">
        <v>2</v>
      </c>
      <c r="AP826" s="19"/>
      <c r="BE826" s="3"/>
    </row>
    <row r="827" spans="2:57" x14ac:dyDescent="0.2">
      <c r="B827" s="2"/>
      <c r="BE827" s="3"/>
    </row>
    <row r="828" spans="2:57" x14ac:dyDescent="0.2">
      <c r="B828" s="2"/>
      <c r="X828" s="19" t="s">
        <v>2</v>
      </c>
      <c r="Y828" s="19"/>
      <c r="BE828" s="3"/>
    </row>
    <row r="829" spans="2:57" x14ac:dyDescent="0.2">
      <c r="B829" s="2"/>
      <c r="AB829" s="19">
        <f>+AF831/2</f>
        <v>2.5</v>
      </c>
      <c r="AC829" s="19"/>
      <c r="AD829" s="1" t="s">
        <v>0</v>
      </c>
      <c r="AJ829" s="19">
        <f>+AF831/2</f>
        <v>2.5</v>
      </c>
      <c r="AK829" s="19"/>
      <c r="AL829" s="1" t="s">
        <v>0</v>
      </c>
      <c r="BE829" s="3"/>
    </row>
    <row r="830" spans="2:57" x14ac:dyDescent="0.2">
      <c r="B830" s="2"/>
      <c r="BE830" s="3"/>
    </row>
    <row r="831" spans="2:57" x14ac:dyDescent="0.2">
      <c r="B831" s="2"/>
      <c r="AF831" s="24">
        <v>5</v>
      </c>
      <c r="AG831" s="24"/>
      <c r="AH831" s="1" t="s">
        <v>0</v>
      </c>
      <c r="BE831" s="3"/>
    </row>
    <row r="832" spans="2:57" x14ac:dyDescent="0.2">
      <c r="B832" s="2"/>
      <c r="BE832" s="3"/>
    </row>
    <row r="833" spans="2:57" ht="12" thickBot="1" x14ac:dyDescent="0.25">
      <c r="B833" s="7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  <c r="BB833" s="8"/>
      <c r="BC833" s="8"/>
      <c r="BD833" s="8"/>
      <c r="BE833" s="9"/>
    </row>
    <row r="834" spans="2:57" ht="12" thickBot="1" x14ac:dyDescent="0.25"/>
    <row r="835" spans="2:57" ht="45" customHeight="1" x14ac:dyDescent="0.2">
      <c r="B835" s="29" t="s">
        <v>4</v>
      </c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  <c r="AS835" s="30"/>
      <c r="AT835" s="30"/>
      <c r="AU835" s="30"/>
      <c r="AV835" s="30"/>
      <c r="AW835" s="30"/>
      <c r="AX835" s="30"/>
      <c r="AY835" s="30"/>
      <c r="AZ835" s="30"/>
      <c r="BA835" s="30"/>
      <c r="BB835" s="30"/>
      <c r="BC835" s="30"/>
      <c r="BD835" s="30"/>
      <c r="BE835" s="31"/>
    </row>
    <row r="836" spans="2:57" x14ac:dyDescent="0.2">
      <c r="B836" s="2"/>
      <c r="O836" s="4" t="s">
        <v>11</v>
      </c>
      <c r="BE836" s="3"/>
    </row>
    <row r="837" spans="2:57" x14ac:dyDescent="0.2">
      <c r="B837" s="2"/>
      <c r="U837" s="1" t="s">
        <v>3</v>
      </c>
      <c r="BE837" s="3"/>
    </row>
    <row r="838" spans="2:57" x14ac:dyDescent="0.2">
      <c r="B838" s="2"/>
      <c r="G838" s="12" t="s">
        <v>6</v>
      </c>
      <c r="K838" s="1" t="s">
        <v>7</v>
      </c>
      <c r="P838" s="24">
        <v>18</v>
      </c>
      <c r="Q838" s="24"/>
      <c r="R838" s="5" t="s">
        <v>1</v>
      </c>
      <c r="V838" s="19" t="s">
        <v>2</v>
      </c>
      <c r="W838" s="19"/>
      <c r="AB838" s="11" t="s">
        <v>5</v>
      </c>
      <c r="BE838" s="3"/>
    </row>
    <row r="839" spans="2:57" x14ac:dyDescent="0.2">
      <c r="B839" s="2"/>
      <c r="BE839" s="3"/>
    </row>
    <row r="840" spans="2:57" x14ac:dyDescent="0.2">
      <c r="B840" s="2"/>
      <c r="L840" s="24">
        <v>3</v>
      </c>
      <c r="M840" s="24"/>
      <c r="N840" s="1" t="s">
        <v>0</v>
      </c>
      <c r="AF840" s="19">
        <f>+X904+AO902+AW902</f>
        <v>12</v>
      </c>
      <c r="AG840" s="19"/>
      <c r="AH840" s="1" t="s">
        <v>0</v>
      </c>
      <c r="BE840" s="3"/>
    </row>
    <row r="841" spans="2:57" x14ac:dyDescent="0.2">
      <c r="B841" s="2"/>
      <c r="BE841" s="3"/>
    </row>
    <row r="842" spans="2:57" x14ac:dyDescent="0.2">
      <c r="B842" s="2"/>
      <c r="J842" s="19">
        <f>+F862</f>
        <v>1.75</v>
      </c>
      <c r="K842" s="19"/>
      <c r="L842" s="1" t="s">
        <v>0</v>
      </c>
      <c r="N842" s="19">
        <f>+L840-J842</f>
        <v>1.25</v>
      </c>
      <c r="O842" s="19"/>
      <c r="P842" s="1" t="s">
        <v>0</v>
      </c>
      <c r="X842" s="19">
        <f>(AF840-AW902)/2</f>
        <v>5.5</v>
      </c>
      <c r="Y842" s="19"/>
      <c r="Z842" s="1" t="s">
        <v>0</v>
      </c>
      <c r="AK842" s="19">
        <f>+AF840-X842-AQ842-AU842</f>
        <v>3.5</v>
      </c>
      <c r="AL842" s="19"/>
      <c r="AQ842" s="19">
        <f>+AW902</f>
        <v>1</v>
      </c>
      <c r="AR842" s="19"/>
      <c r="AS842" s="1" t="s">
        <v>0</v>
      </c>
      <c r="AU842" s="19">
        <f>+BA848</f>
        <v>2</v>
      </c>
      <c r="AV842" s="19"/>
      <c r="AW842" s="1" t="s">
        <v>0</v>
      </c>
      <c r="BE842" s="3"/>
    </row>
    <row r="843" spans="2:57" x14ac:dyDescent="0.2">
      <c r="B843" s="2"/>
      <c r="BE843" s="3"/>
    </row>
    <row r="844" spans="2:57" x14ac:dyDescent="0.2">
      <c r="B844" s="2"/>
      <c r="O844" s="19" t="s">
        <v>2</v>
      </c>
      <c r="P844" s="19"/>
      <c r="AY844" s="19" t="s">
        <v>2</v>
      </c>
      <c r="AZ844" s="19"/>
      <c r="BE844" s="3"/>
    </row>
    <row r="845" spans="2:57" x14ac:dyDescent="0.2">
      <c r="B845" s="2"/>
      <c r="BE845" s="3"/>
    </row>
    <row r="846" spans="2:57" x14ac:dyDescent="0.2">
      <c r="B846" s="2"/>
      <c r="BE846" s="3"/>
    </row>
    <row r="847" spans="2:57" x14ac:dyDescent="0.2">
      <c r="B847" s="2"/>
      <c r="BA847" s="6" t="s">
        <v>0</v>
      </c>
      <c r="BE847" s="3"/>
    </row>
    <row r="848" spans="2:57" x14ac:dyDescent="0.2">
      <c r="B848" s="2"/>
      <c r="BA848" s="20">
        <f>+BC851/2</f>
        <v>2</v>
      </c>
      <c r="BE848" s="3"/>
    </row>
    <row r="849" spans="2:57" x14ac:dyDescent="0.2">
      <c r="B849" s="2"/>
      <c r="BA849" s="20"/>
      <c r="BE849" s="3"/>
    </row>
    <row r="850" spans="2:57" x14ac:dyDescent="0.2">
      <c r="B850" s="2"/>
      <c r="F850" s="6" t="s">
        <v>0</v>
      </c>
      <c r="BA850" s="20"/>
      <c r="BC850" s="6" t="s">
        <v>0</v>
      </c>
      <c r="BE850" s="3"/>
    </row>
    <row r="851" spans="2:57" x14ac:dyDescent="0.2">
      <c r="B851" s="2"/>
      <c r="F851" s="25">
        <v>4.5</v>
      </c>
      <c r="BC851" s="25">
        <v>4</v>
      </c>
      <c r="BE851" s="3"/>
    </row>
    <row r="852" spans="2:57" x14ac:dyDescent="0.2">
      <c r="B852" s="2"/>
      <c r="F852" s="25"/>
      <c r="AS852" s="28">
        <f>BA848*TAN(P838*PI()/180)</f>
        <v>0.64983939246581257</v>
      </c>
      <c r="AT852" s="28"/>
      <c r="AU852" s="28"/>
      <c r="BC852" s="25"/>
      <c r="BE852" s="3"/>
    </row>
    <row r="853" spans="2:57" x14ac:dyDescent="0.2">
      <c r="B853" s="2"/>
      <c r="F853" s="25"/>
      <c r="AO853" s="28">
        <f>+AS852</f>
        <v>0.64983939246581257</v>
      </c>
      <c r="AP853" s="28"/>
      <c r="AQ853" s="28"/>
      <c r="BA853" s="6" t="s">
        <v>0</v>
      </c>
      <c r="BC853" s="25"/>
      <c r="BE853" s="3"/>
    </row>
    <row r="854" spans="2:57" x14ac:dyDescent="0.2">
      <c r="B854" s="2"/>
      <c r="BA854" s="20">
        <f>+BC851/2</f>
        <v>2</v>
      </c>
      <c r="BE854" s="3"/>
    </row>
    <row r="855" spans="2:57" x14ac:dyDescent="0.2">
      <c r="B855" s="2"/>
      <c r="AG855" s="19">
        <f>SQRT(2*(BA860+BA854)^2)</f>
        <v>4.9497474683058327</v>
      </c>
      <c r="AH855" s="19"/>
      <c r="AI855" s="19"/>
      <c r="AJ855" s="1" t="s">
        <v>0</v>
      </c>
      <c r="BA855" s="20"/>
      <c r="BE855" s="3"/>
    </row>
    <row r="856" spans="2:57" x14ac:dyDescent="0.2">
      <c r="B856" s="2"/>
      <c r="BA856" s="20"/>
      <c r="BE856" s="3"/>
    </row>
    <row r="857" spans="2:57" x14ac:dyDescent="0.2">
      <c r="B857" s="2"/>
      <c r="BE857" s="3"/>
    </row>
    <row r="858" spans="2:57" x14ac:dyDescent="0.2">
      <c r="B858" s="2"/>
      <c r="G858" s="19" t="s">
        <v>2</v>
      </c>
      <c r="H858" s="19"/>
      <c r="O858" s="19" t="s">
        <v>2</v>
      </c>
      <c r="P858" s="19"/>
      <c r="BE858" s="3"/>
    </row>
    <row r="859" spans="2:57" x14ac:dyDescent="0.2">
      <c r="B859" s="2"/>
      <c r="AW859" s="19" t="s">
        <v>2</v>
      </c>
      <c r="AX859" s="19"/>
      <c r="BA859" s="6" t="s">
        <v>0</v>
      </c>
      <c r="BE859" s="3"/>
    </row>
    <row r="860" spans="2:57" x14ac:dyDescent="0.2">
      <c r="B860" s="2"/>
      <c r="BA860" s="20">
        <f>+BC871-BA879-BA866</f>
        <v>1.5</v>
      </c>
      <c r="BE860" s="3"/>
    </row>
    <row r="861" spans="2:57" x14ac:dyDescent="0.2">
      <c r="B861" s="2"/>
      <c r="F861" s="6" t="s">
        <v>0</v>
      </c>
      <c r="BA861" s="20"/>
      <c r="BE861" s="3"/>
    </row>
    <row r="862" spans="2:57" x14ac:dyDescent="0.2">
      <c r="B862" s="2"/>
      <c r="F862" s="20">
        <f>+D864/2</f>
        <v>1.75</v>
      </c>
      <c r="BA862" s="20"/>
      <c r="BE862" s="3"/>
    </row>
    <row r="863" spans="2:57" x14ac:dyDescent="0.2">
      <c r="B863" s="2"/>
      <c r="D863" s="6" t="s">
        <v>0</v>
      </c>
      <c r="F863" s="20"/>
      <c r="AC863" s="28">
        <f>X842*TAN(P838*PI()/180)</f>
        <v>1.7870583292809845</v>
      </c>
      <c r="AD863" s="28"/>
      <c r="AE863" s="28"/>
      <c r="BE863" s="3"/>
    </row>
    <row r="864" spans="2:57" x14ac:dyDescent="0.2">
      <c r="B864" s="2"/>
      <c r="D864" s="25">
        <v>3.5</v>
      </c>
      <c r="F864" s="20"/>
      <c r="BE864" s="3"/>
    </row>
    <row r="865" spans="2:57" x14ac:dyDescent="0.2">
      <c r="B865" s="2"/>
      <c r="D865" s="25"/>
      <c r="N865" s="22">
        <f>F862*TAN(P838*PI()/180)</f>
        <v>0.56860946840758597</v>
      </c>
      <c r="O865" s="22"/>
      <c r="P865" s="22"/>
      <c r="V865" s="28">
        <f>+N865</f>
        <v>0.56860946840758597</v>
      </c>
      <c r="W865" s="28"/>
      <c r="X865" s="28"/>
      <c r="BA865" s="6" t="s">
        <v>0</v>
      </c>
      <c r="BE865" s="3"/>
    </row>
    <row r="866" spans="2:57" x14ac:dyDescent="0.2">
      <c r="B866" s="2"/>
      <c r="D866" s="25"/>
      <c r="F866" s="6" t="s">
        <v>0</v>
      </c>
      <c r="BA866" s="20">
        <f>+BC871+BC851-2*X842</f>
        <v>3</v>
      </c>
      <c r="BE866" s="3"/>
    </row>
    <row r="867" spans="2:57" x14ac:dyDescent="0.2">
      <c r="B867" s="2"/>
      <c r="F867" s="20">
        <f>+D864/2</f>
        <v>1.75</v>
      </c>
      <c r="BA867" s="20"/>
      <c r="BE867" s="3"/>
    </row>
    <row r="868" spans="2:57" x14ac:dyDescent="0.2">
      <c r="B868" s="2"/>
      <c r="F868" s="20"/>
      <c r="BA868" s="20"/>
      <c r="BE868" s="3"/>
    </row>
    <row r="869" spans="2:57" x14ac:dyDescent="0.2">
      <c r="B869" s="2"/>
      <c r="F869" s="20"/>
      <c r="BE869" s="3"/>
    </row>
    <row r="870" spans="2:57" x14ac:dyDescent="0.2">
      <c r="B870" s="2"/>
      <c r="BC870" s="6" t="s">
        <v>0</v>
      </c>
      <c r="BE870" s="3"/>
    </row>
    <row r="871" spans="2:57" x14ac:dyDescent="0.2">
      <c r="B871" s="2"/>
      <c r="BC871" s="25">
        <v>10</v>
      </c>
      <c r="BE871" s="3"/>
    </row>
    <row r="872" spans="2:57" x14ac:dyDescent="0.2">
      <c r="B872" s="2"/>
      <c r="G872" s="19" t="s">
        <v>2</v>
      </c>
      <c r="H872" s="19"/>
      <c r="O872" s="19" t="s">
        <v>2</v>
      </c>
      <c r="P872" s="19"/>
      <c r="AG872" s="22">
        <f>+AC863</f>
        <v>1.7870583292809845</v>
      </c>
      <c r="AH872" s="22"/>
      <c r="AI872" s="22"/>
      <c r="BC872" s="25"/>
      <c r="BE872" s="3"/>
    </row>
    <row r="873" spans="2:57" x14ac:dyDescent="0.2">
      <c r="B873" s="2"/>
      <c r="BC873" s="25"/>
      <c r="BE873" s="3"/>
    </row>
    <row r="874" spans="2:57" x14ac:dyDescent="0.2">
      <c r="B874" s="2"/>
      <c r="F874" s="6" t="s">
        <v>0</v>
      </c>
      <c r="Y874" s="19">
        <f>SQRT(2*(BA894+BA879-F894-F884)^2)</f>
        <v>3.5355339059327378</v>
      </c>
      <c r="Z874" s="19"/>
      <c r="AA874" s="19"/>
      <c r="AB874" s="1" t="s">
        <v>0</v>
      </c>
      <c r="BE874" s="3"/>
    </row>
    <row r="875" spans="2:57" x14ac:dyDescent="0.2">
      <c r="B875" s="2"/>
      <c r="F875" s="20">
        <f>+D882-F884-F894</f>
        <v>3</v>
      </c>
      <c r="BE875" s="3"/>
    </row>
    <row r="876" spans="2:57" x14ac:dyDescent="0.2">
      <c r="B876" s="2"/>
      <c r="F876" s="20"/>
      <c r="BE876" s="3"/>
    </row>
    <row r="877" spans="2:57" x14ac:dyDescent="0.2">
      <c r="B877" s="2"/>
      <c r="F877" s="20"/>
      <c r="BE877" s="3"/>
    </row>
    <row r="878" spans="2:57" x14ac:dyDescent="0.2">
      <c r="B878" s="2"/>
      <c r="BA878" s="6" t="s">
        <v>0</v>
      </c>
      <c r="BE878" s="3"/>
    </row>
    <row r="879" spans="2:57" x14ac:dyDescent="0.2">
      <c r="B879" s="2"/>
      <c r="BA879" s="20">
        <f>+X842</f>
        <v>5.5</v>
      </c>
      <c r="BE879" s="3"/>
    </row>
    <row r="880" spans="2:57" x14ac:dyDescent="0.2">
      <c r="B880" s="2"/>
      <c r="Z880" s="22">
        <f>+Z890</f>
        <v>0.97475908869871886</v>
      </c>
      <c r="AA880" s="22"/>
      <c r="AB880" s="22"/>
      <c r="BA880" s="20"/>
      <c r="BE880" s="3"/>
    </row>
    <row r="881" spans="2:57" x14ac:dyDescent="0.2">
      <c r="B881" s="2"/>
      <c r="D881" s="6" t="s">
        <v>0</v>
      </c>
      <c r="BA881" s="20"/>
      <c r="BE881" s="3"/>
    </row>
    <row r="882" spans="2:57" x14ac:dyDescent="0.2">
      <c r="B882" s="2"/>
      <c r="D882" s="25">
        <v>9</v>
      </c>
      <c r="BE882" s="3"/>
    </row>
    <row r="883" spans="2:57" x14ac:dyDescent="0.2">
      <c r="B883" s="2"/>
      <c r="D883" s="25"/>
      <c r="F883" s="6" t="s">
        <v>0</v>
      </c>
      <c r="BE883" s="3"/>
    </row>
    <row r="884" spans="2:57" x14ac:dyDescent="0.2">
      <c r="B884" s="2"/>
      <c r="D884" s="25"/>
      <c r="F884" s="20">
        <f>+BA894</f>
        <v>3</v>
      </c>
      <c r="BE884" s="3"/>
    </row>
    <row r="885" spans="2:57" x14ac:dyDescent="0.2">
      <c r="B885" s="2"/>
      <c r="F885" s="20"/>
      <c r="BE885" s="3"/>
    </row>
    <row r="886" spans="2:57" x14ac:dyDescent="0.2">
      <c r="B886" s="2"/>
      <c r="F886" s="20"/>
      <c r="BE886" s="3"/>
    </row>
    <row r="887" spans="2:57" x14ac:dyDescent="0.2">
      <c r="B887" s="2"/>
      <c r="BE887" s="3"/>
    </row>
    <row r="888" spans="2:57" x14ac:dyDescent="0.2">
      <c r="B888" s="2"/>
      <c r="BE888" s="3"/>
    </row>
    <row r="889" spans="2:57" x14ac:dyDescent="0.2">
      <c r="B889" s="2"/>
      <c r="BE889" s="3"/>
    </row>
    <row r="890" spans="2:57" x14ac:dyDescent="0.2">
      <c r="B890" s="2"/>
      <c r="Z890" s="22">
        <f>AC902*TAN(P838*PI()/180)</f>
        <v>0.97475908869871886</v>
      </c>
      <c r="AA890" s="22"/>
      <c r="AB890" s="22"/>
      <c r="BE890" s="3"/>
    </row>
    <row r="891" spans="2:57" x14ac:dyDescent="0.2">
      <c r="B891" s="2"/>
      <c r="AI891" s="19" t="s">
        <v>2</v>
      </c>
      <c r="AJ891" s="19"/>
      <c r="AW891" s="19" t="s">
        <v>2</v>
      </c>
      <c r="AX891" s="19"/>
      <c r="BE891" s="3"/>
    </row>
    <row r="892" spans="2:57" x14ac:dyDescent="0.2">
      <c r="B892" s="2"/>
      <c r="BE892" s="3"/>
    </row>
    <row r="893" spans="2:57" x14ac:dyDescent="0.2">
      <c r="B893" s="2"/>
      <c r="F893" s="6" t="s">
        <v>0</v>
      </c>
      <c r="BA893" s="6" t="s">
        <v>0</v>
      </c>
      <c r="BE893" s="3"/>
    </row>
    <row r="894" spans="2:57" x14ac:dyDescent="0.2">
      <c r="B894" s="2"/>
      <c r="F894" s="20">
        <f>+U902</f>
        <v>3</v>
      </c>
      <c r="BA894" s="25">
        <v>3</v>
      </c>
      <c r="BE894" s="3"/>
    </row>
    <row r="895" spans="2:57" x14ac:dyDescent="0.2">
      <c r="B895" s="2"/>
      <c r="F895" s="20"/>
      <c r="BA895" s="25"/>
      <c r="BE895" s="3"/>
    </row>
    <row r="896" spans="2:57" x14ac:dyDescent="0.2">
      <c r="B896" s="2"/>
      <c r="F896" s="20"/>
      <c r="BA896" s="25"/>
      <c r="BE896" s="3"/>
    </row>
    <row r="897" spans="2:57" x14ac:dyDescent="0.2">
      <c r="B897" s="2"/>
      <c r="BE897" s="3"/>
    </row>
    <row r="898" spans="2:57" x14ac:dyDescent="0.2">
      <c r="B898" s="2"/>
      <c r="BE898" s="3"/>
    </row>
    <row r="899" spans="2:57" x14ac:dyDescent="0.2">
      <c r="B899" s="2"/>
      <c r="BE899" s="3"/>
    </row>
    <row r="900" spans="2:57" x14ac:dyDescent="0.2">
      <c r="B900" s="2"/>
      <c r="O900" s="19" t="s">
        <v>2</v>
      </c>
      <c r="P900" s="19"/>
      <c r="AI900" s="19" t="s">
        <v>2</v>
      </c>
      <c r="AJ900" s="19"/>
      <c r="BE900" s="3"/>
    </row>
    <row r="901" spans="2:57" x14ac:dyDescent="0.2">
      <c r="B901" s="2"/>
      <c r="BE901" s="3"/>
    </row>
    <row r="902" spans="2:57" x14ac:dyDescent="0.2">
      <c r="B902" s="2"/>
      <c r="L902" s="19">
        <f>+L840</f>
        <v>3</v>
      </c>
      <c r="M902" s="19"/>
      <c r="N902" s="1" t="s">
        <v>0</v>
      </c>
      <c r="U902" s="19">
        <f>+X904/2</f>
        <v>3</v>
      </c>
      <c r="V902" s="19"/>
      <c r="W902" s="1" t="s">
        <v>0</v>
      </c>
      <c r="AC902" s="19">
        <f>+X904/2</f>
        <v>3</v>
      </c>
      <c r="AD902" s="19"/>
      <c r="AE902" s="1" t="s">
        <v>0</v>
      </c>
      <c r="AO902" s="24">
        <v>5</v>
      </c>
      <c r="AP902" s="24"/>
      <c r="AQ902" s="1" t="s">
        <v>0</v>
      </c>
      <c r="AW902" s="24">
        <v>1</v>
      </c>
      <c r="AX902" s="24"/>
      <c r="AY902" s="1" t="s">
        <v>0</v>
      </c>
      <c r="BE902" s="3"/>
    </row>
    <row r="903" spans="2:57" x14ac:dyDescent="0.2">
      <c r="B903" s="2"/>
      <c r="BE903" s="3"/>
    </row>
    <row r="904" spans="2:57" x14ac:dyDescent="0.2">
      <c r="B904" s="2"/>
      <c r="X904" s="24">
        <v>6</v>
      </c>
      <c r="Y904" s="24"/>
      <c r="Z904" s="1" t="s">
        <v>0</v>
      </c>
      <c r="BE904" s="3"/>
    </row>
    <row r="905" spans="2:57" x14ac:dyDescent="0.2">
      <c r="B905" s="2"/>
      <c r="BE905" s="3"/>
    </row>
    <row r="906" spans="2:57" ht="12" thickBot="1" x14ac:dyDescent="0.25">
      <c r="B906" s="7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  <c r="BE906" s="9"/>
    </row>
    <row r="907" spans="2:57" ht="12" thickBot="1" x14ac:dyDescent="0.25"/>
    <row r="908" spans="2:57" ht="45" customHeight="1" x14ac:dyDescent="0.2">
      <c r="B908" s="29" t="s">
        <v>4</v>
      </c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  <c r="AS908" s="30"/>
      <c r="AT908" s="30"/>
      <c r="AU908" s="30"/>
      <c r="AV908" s="30"/>
      <c r="AW908" s="30"/>
      <c r="AX908" s="30"/>
      <c r="AY908" s="30"/>
      <c r="AZ908" s="30"/>
      <c r="BA908" s="30"/>
      <c r="BB908" s="30"/>
      <c r="BC908" s="30"/>
      <c r="BD908" s="30"/>
      <c r="BE908" s="31"/>
    </row>
    <row r="909" spans="2:57" x14ac:dyDescent="0.2">
      <c r="B909" s="2"/>
      <c r="O909" s="4" t="s">
        <v>11</v>
      </c>
      <c r="BE909" s="3"/>
    </row>
    <row r="910" spans="2:57" x14ac:dyDescent="0.2">
      <c r="B910" s="2"/>
      <c r="U910" s="1" t="s">
        <v>3</v>
      </c>
      <c r="BE910" s="3"/>
    </row>
    <row r="911" spans="2:57" x14ac:dyDescent="0.2">
      <c r="B911" s="2"/>
      <c r="G911" s="12" t="s">
        <v>6</v>
      </c>
      <c r="K911" s="1" t="s">
        <v>7</v>
      </c>
      <c r="P911" s="24">
        <v>18</v>
      </c>
      <c r="Q911" s="24"/>
      <c r="R911" s="5" t="s">
        <v>1</v>
      </c>
      <c r="V911" s="19" t="s">
        <v>2</v>
      </c>
      <c r="W911" s="19"/>
      <c r="AB911" s="11" t="s">
        <v>5</v>
      </c>
      <c r="BE911" s="3"/>
    </row>
    <row r="912" spans="2:57" x14ac:dyDescent="0.2">
      <c r="B912" s="2"/>
      <c r="BE912" s="3"/>
    </row>
    <row r="913" spans="2:57" x14ac:dyDescent="0.2">
      <c r="B913" s="2"/>
      <c r="AB913" s="24">
        <v>12</v>
      </c>
      <c r="AC913" s="24"/>
      <c r="AD913" s="1" t="s">
        <v>0</v>
      </c>
      <c r="BE913" s="3"/>
    </row>
    <row r="914" spans="2:57" x14ac:dyDescent="0.2">
      <c r="B914" s="2"/>
      <c r="BE914" s="3"/>
    </row>
    <row r="915" spans="2:57" x14ac:dyDescent="0.2">
      <c r="B915" s="2"/>
      <c r="T915" s="19">
        <f>+AB913/2</f>
        <v>6</v>
      </c>
      <c r="U915" s="19"/>
      <c r="V915" s="1" t="s">
        <v>0</v>
      </c>
      <c r="AJ915" s="19">
        <f>+AB913/2</f>
        <v>6</v>
      </c>
      <c r="AK915" s="19"/>
      <c r="AL915" s="1" t="s">
        <v>0</v>
      </c>
      <c r="BE915" s="3"/>
    </row>
    <row r="916" spans="2:57" x14ac:dyDescent="0.2">
      <c r="B916" s="2"/>
      <c r="BE916" s="3"/>
    </row>
    <row r="917" spans="2:57" x14ac:dyDescent="0.2">
      <c r="B917" s="2"/>
      <c r="L917" s="19" t="s">
        <v>2</v>
      </c>
      <c r="M917" s="19"/>
      <c r="AS917" s="19" t="s">
        <v>2</v>
      </c>
      <c r="AT917" s="19"/>
      <c r="BE917" s="3"/>
    </row>
    <row r="918" spans="2:57" x14ac:dyDescent="0.2">
      <c r="B918" s="2"/>
      <c r="BE918" s="3"/>
    </row>
    <row r="919" spans="2:57" x14ac:dyDescent="0.2">
      <c r="B919" s="2"/>
      <c r="BE919" s="3"/>
    </row>
    <row r="920" spans="2:57" x14ac:dyDescent="0.2">
      <c r="B920" s="2"/>
      <c r="BE920" s="3"/>
    </row>
    <row r="921" spans="2:57" x14ac:dyDescent="0.2">
      <c r="B921" s="2"/>
      <c r="BE921" s="3"/>
    </row>
    <row r="922" spans="2:57" x14ac:dyDescent="0.2">
      <c r="B922" s="2"/>
      <c r="BE922" s="3"/>
    </row>
    <row r="923" spans="2:57" x14ac:dyDescent="0.2">
      <c r="B923" s="2"/>
      <c r="BE923" s="3"/>
    </row>
    <row r="924" spans="2:57" x14ac:dyDescent="0.2">
      <c r="B924" s="2"/>
      <c r="BE924" s="3"/>
    </row>
    <row r="925" spans="2:57" x14ac:dyDescent="0.2">
      <c r="B925" s="2"/>
      <c r="AU925" s="6" t="s">
        <v>0</v>
      </c>
      <c r="BE925" s="3"/>
    </row>
    <row r="926" spans="2:57" x14ac:dyDescent="0.2">
      <c r="B926" s="2"/>
      <c r="AU926" s="20">
        <f>+AJ915</f>
        <v>6</v>
      </c>
      <c r="BE926" s="3"/>
    </row>
    <row r="927" spans="2:57" x14ac:dyDescent="0.2">
      <c r="B927" s="2"/>
      <c r="AU927" s="20"/>
      <c r="BE927" s="3"/>
    </row>
    <row r="928" spans="2:57" x14ac:dyDescent="0.2">
      <c r="B928" s="2"/>
      <c r="AU928" s="20"/>
      <c r="BE928" s="3"/>
    </row>
    <row r="929" spans="2:61" x14ac:dyDescent="0.2">
      <c r="B929" s="2"/>
      <c r="BE929" s="3"/>
    </row>
    <row r="930" spans="2:61" x14ac:dyDescent="0.2">
      <c r="B930" s="2"/>
      <c r="BE930" s="3"/>
    </row>
    <row r="931" spans="2:61" x14ac:dyDescent="0.2">
      <c r="B931" s="2"/>
      <c r="BE931" s="3"/>
    </row>
    <row r="932" spans="2:61" x14ac:dyDescent="0.2">
      <c r="B932" s="2"/>
      <c r="BE932" s="3"/>
    </row>
    <row r="933" spans="2:61" x14ac:dyDescent="0.2">
      <c r="B933" s="2"/>
      <c r="BE933" s="3"/>
    </row>
    <row r="934" spans="2:61" x14ac:dyDescent="0.2">
      <c r="B934" s="2"/>
      <c r="BE934" s="3"/>
    </row>
    <row r="935" spans="2:61" x14ac:dyDescent="0.2">
      <c r="B935" s="2"/>
      <c r="BE935" s="3"/>
    </row>
    <row r="936" spans="2:61" x14ac:dyDescent="0.2">
      <c r="B936" s="2"/>
      <c r="AA936" s="23">
        <f>T915*TAN(P911*PI()/180)</f>
        <v>1.9495181773974377</v>
      </c>
      <c r="AB936" s="23"/>
      <c r="AC936" s="23"/>
      <c r="BE936" s="3"/>
    </row>
    <row r="937" spans="2:61" x14ac:dyDescent="0.2">
      <c r="B937" s="2"/>
      <c r="J937" s="6" t="s">
        <v>0</v>
      </c>
      <c r="BE937" s="3"/>
    </row>
    <row r="938" spans="2:61" x14ac:dyDescent="0.2">
      <c r="B938" s="2"/>
      <c r="J938" s="25">
        <v>15</v>
      </c>
      <c r="AU938" s="6" t="s">
        <v>0</v>
      </c>
      <c r="AW938" s="6" t="s">
        <v>0</v>
      </c>
      <c r="BE938" s="3"/>
    </row>
    <row r="939" spans="2:61" x14ac:dyDescent="0.2">
      <c r="B939" s="2"/>
      <c r="J939" s="25"/>
      <c r="AU939" s="20">
        <f>+J938-2*AU926</f>
        <v>3</v>
      </c>
      <c r="AW939" s="20">
        <f>+AU926+AU939+AT945+AU948+AU953+AU958+AU965</f>
        <v>18.5</v>
      </c>
      <c r="BE939" s="3"/>
    </row>
    <row r="940" spans="2:61" x14ac:dyDescent="0.2">
      <c r="B940" s="2"/>
      <c r="J940" s="25"/>
      <c r="AU940" s="20"/>
      <c r="AW940" s="20"/>
      <c r="BE940" s="3"/>
    </row>
    <row r="941" spans="2:61" x14ac:dyDescent="0.2">
      <c r="B941" s="2"/>
      <c r="AU941" s="20"/>
      <c r="AW941" s="20"/>
      <c r="BE941" s="3"/>
    </row>
    <row r="942" spans="2:61" x14ac:dyDescent="0.2">
      <c r="B942" s="2"/>
      <c r="BE942" s="3"/>
    </row>
    <row r="943" spans="2:61" x14ac:dyDescent="0.2">
      <c r="B943" s="2"/>
      <c r="BE943" s="3"/>
    </row>
    <row r="944" spans="2:61" x14ac:dyDescent="0.2">
      <c r="B944" s="2"/>
      <c r="Z944" s="22">
        <f>+AA936</f>
        <v>1.9495181773974377</v>
      </c>
      <c r="AA944" s="22"/>
      <c r="AB944" s="22"/>
      <c r="AE944" s="19">
        <f>SQRT(2*AT945^2)</f>
        <v>1.0606601717798212</v>
      </c>
      <c r="AF944" s="19"/>
      <c r="AG944" s="19"/>
      <c r="BE944" s="3"/>
      <c r="BI944" s="15"/>
    </row>
    <row r="945" spans="2:57" x14ac:dyDescent="0.2">
      <c r="B945" s="2"/>
      <c r="AT945" s="19">
        <f>+O975/2</f>
        <v>0.75</v>
      </c>
      <c r="AU945" s="19"/>
      <c r="AV945" s="19" t="s">
        <v>0</v>
      </c>
      <c r="BE945" s="3"/>
    </row>
    <row r="946" spans="2:57" x14ac:dyDescent="0.2">
      <c r="B946" s="2"/>
      <c r="AT946" s="19"/>
      <c r="AU946" s="19"/>
      <c r="AV946" s="19"/>
      <c r="BE946" s="3"/>
    </row>
    <row r="947" spans="2:57" x14ac:dyDescent="0.2">
      <c r="B947" s="2"/>
      <c r="AF947" s="23">
        <f>+AF952</f>
        <v>1.7058284052227579</v>
      </c>
      <c r="AG947" s="23"/>
      <c r="AH947" s="23"/>
      <c r="AU947" s="6" t="s">
        <v>0</v>
      </c>
      <c r="BE947" s="3"/>
    </row>
    <row r="948" spans="2:57" x14ac:dyDescent="0.2">
      <c r="B948" s="2"/>
      <c r="AU948" s="20">
        <f>+J964</f>
        <v>2</v>
      </c>
      <c r="BE948" s="3"/>
    </row>
    <row r="949" spans="2:57" x14ac:dyDescent="0.2">
      <c r="B949" s="2"/>
      <c r="AU949" s="20"/>
      <c r="BE949" s="3"/>
    </row>
    <row r="950" spans="2:57" x14ac:dyDescent="0.2">
      <c r="B950" s="2"/>
      <c r="AU950" s="20"/>
      <c r="BE950" s="3"/>
    </row>
    <row r="951" spans="2:57" x14ac:dyDescent="0.2">
      <c r="B951" s="2"/>
      <c r="AI951" s="19">
        <f>SQRT(2*AU953^2)</f>
        <v>1.7677669529663689</v>
      </c>
      <c r="AJ951" s="19"/>
      <c r="AK951" s="19"/>
      <c r="AL951" s="1" t="s">
        <v>0</v>
      </c>
      <c r="BE951" s="3"/>
    </row>
    <row r="952" spans="2:57" x14ac:dyDescent="0.2">
      <c r="B952" s="2"/>
      <c r="AF952" s="23">
        <f>(AU965+AU953)*TAN(P911*PI()/180)</f>
        <v>1.7058284052227579</v>
      </c>
      <c r="AG952" s="23"/>
      <c r="AH952" s="23"/>
      <c r="AU952" s="6" t="s">
        <v>0</v>
      </c>
      <c r="BE952" s="3"/>
    </row>
    <row r="953" spans="2:57" x14ac:dyDescent="0.2">
      <c r="B953" s="2"/>
      <c r="AU953" s="20">
        <f>+T975/2</f>
        <v>1.25</v>
      </c>
      <c r="BE953" s="3"/>
    </row>
    <row r="954" spans="2:57" x14ac:dyDescent="0.2">
      <c r="B954" s="2"/>
      <c r="AU954" s="20"/>
      <c r="BE954" s="3"/>
    </row>
    <row r="955" spans="2:57" x14ac:dyDescent="0.2">
      <c r="B955" s="2"/>
      <c r="AU955" s="20"/>
      <c r="BE955" s="3"/>
    </row>
    <row r="956" spans="2:57" x14ac:dyDescent="0.2">
      <c r="B956" s="2"/>
      <c r="AI956" s="23">
        <f>+AI961</f>
        <v>1.2996787849316251</v>
      </c>
      <c r="AJ956" s="23"/>
      <c r="AK956" s="23"/>
      <c r="BE956" s="3"/>
    </row>
    <row r="957" spans="2:57" x14ac:dyDescent="0.2">
      <c r="B957" s="2"/>
      <c r="AU957" s="6" t="s">
        <v>0</v>
      </c>
      <c r="BE957" s="3"/>
    </row>
    <row r="958" spans="2:57" x14ac:dyDescent="0.2">
      <c r="B958" s="2"/>
      <c r="AU958" s="20">
        <f>+J969</f>
        <v>1.5</v>
      </c>
      <c r="BE958" s="3"/>
    </row>
    <row r="959" spans="2:57" x14ac:dyDescent="0.2">
      <c r="B959" s="2"/>
      <c r="AU959" s="20"/>
      <c r="BE959" s="3"/>
    </row>
    <row r="960" spans="2:57" x14ac:dyDescent="0.2">
      <c r="B960" s="2"/>
      <c r="AU960" s="20"/>
      <c r="BE960" s="3"/>
    </row>
    <row r="961" spans="2:57" x14ac:dyDescent="0.2">
      <c r="B961" s="2"/>
      <c r="AI961" s="23">
        <f>AU965*TAN(P911*PI()/180)</f>
        <v>1.2996787849316251</v>
      </c>
      <c r="AJ961" s="23"/>
      <c r="AK961" s="23"/>
      <c r="BE961" s="3"/>
    </row>
    <row r="962" spans="2:57" x14ac:dyDescent="0.2">
      <c r="B962" s="2"/>
      <c r="BE962" s="3"/>
    </row>
    <row r="963" spans="2:57" x14ac:dyDescent="0.2">
      <c r="B963" s="2"/>
      <c r="J963" s="6" t="s">
        <v>0</v>
      </c>
      <c r="L963" s="19" t="s">
        <v>2</v>
      </c>
      <c r="M963" s="19"/>
      <c r="O963" s="19" t="s">
        <v>2</v>
      </c>
      <c r="P963" s="19"/>
      <c r="BE963" s="3"/>
    </row>
    <row r="964" spans="2:57" x14ac:dyDescent="0.2">
      <c r="B964" s="2"/>
      <c r="J964" s="25">
        <v>2</v>
      </c>
      <c r="AU964" s="6" t="s">
        <v>0</v>
      </c>
      <c r="BE964" s="3"/>
    </row>
    <row r="965" spans="2:57" x14ac:dyDescent="0.2">
      <c r="B965" s="2"/>
      <c r="J965" s="25"/>
      <c r="AU965" s="20">
        <f>+AM975</f>
        <v>4</v>
      </c>
      <c r="BE965" s="3"/>
    </row>
    <row r="966" spans="2:57" x14ac:dyDescent="0.2">
      <c r="B966" s="2"/>
      <c r="J966" s="25"/>
      <c r="AU966" s="20"/>
      <c r="BE966" s="3"/>
    </row>
    <row r="967" spans="2:57" x14ac:dyDescent="0.2">
      <c r="B967" s="2"/>
      <c r="AU967" s="20"/>
      <c r="BE967" s="3"/>
    </row>
    <row r="968" spans="2:57" x14ac:dyDescent="0.2">
      <c r="B968" s="2"/>
      <c r="J968" s="6" t="s">
        <v>0</v>
      </c>
      <c r="O968" s="19" t="s">
        <v>2</v>
      </c>
      <c r="P968" s="19"/>
      <c r="BE968" s="3"/>
    </row>
    <row r="969" spans="2:57" x14ac:dyDescent="0.2">
      <c r="B969" s="2"/>
      <c r="J969" s="25">
        <v>1.5</v>
      </c>
      <c r="V969" s="19" t="s">
        <v>2</v>
      </c>
      <c r="W969" s="19"/>
      <c r="BE969" s="3"/>
    </row>
    <row r="970" spans="2:57" x14ac:dyDescent="0.2">
      <c r="B970" s="2"/>
      <c r="J970" s="25"/>
      <c r="BE970" s="3"/>
    </row>
    <row r="971" spans="2:57" x14ac:dyDescent="0.2">
      <c r="B971" s="2"/>
      <c r="J971" s="25"/>
      <c r="BE971" s="3"/>
    </row>
    <row r="972" spans="2:57" x14ac:dyDescent="0.2">
      <c r="B972" s="2"/>
      <c r="V972" s="19" t="s">
        <v>2</v>
      </c>
      <c r="W972" s="19"/>
      <c r="BE972" s="3"/>
    </row>
    <row r="973" spans="2:57" x14ac:dyDescent="0.2">
      <c r="B973" s="2"/>
      <c r="AT973" s="19" t="s">
        <v>2</v>
      </c>
      <c r="AU973" s="19"/>
      <c r="BE973" s="3"/>
    </row>
    <row r="974" spans="2:57" x14ac:dyDescent="0.2">
      <c r="B974" s="2"/>
      <c r="BE974" s="3"/>
    </row>
    <row r="975" spans="2:57" x14ac:dyDescent="0.2">
      <c r="B975" s="2"/>
      <c r="O975" s="24">
        <v>1.5</v>
      </c>
      <c r="P975" s="24"/>
      <c r="Q975" s="1" t="s">
        <v>0</v>
      </c>
      <c r="T975" s="24">
        <v>2.5</v>
      </c>
      <c r="U975" s="24"/>
      <c r="V975" s="1" t="s">
        <v>0</v>
      </c>
      <c r="AC975" s="19">
        <f>+AH977/2</f>
        <v>4</v>
      </c>
      <c r="AD975" s="19"/>
      <c r="AE975" s="1" t="s">
        <v>0</v>
      </c>
      <c r="AM975" s="19">
        <f>+AH977/2</f>
        <v>4</v>
      </c>
      <c r="AN975" s="19"/>
      <c r="AO975" s="1" t="s">
        <v>0</v>
      </c>
      <c r="BE975" s="3"/>
    </row>
    <row r="976" spans="2:57" x14ac:dyDescent="0.2">
      <c r="B976" s="2"/>
      <c r="BE976" s="3"/>
    </row>
    <row r="977" spans="2:57" x14ac:dyDescent="0.2">
      <c r="B977" s="2"/>
      <c r="AH977" s="19">
        <f>+AB913-O975-T975</f>
        <v>8</v>
      </c>
      <c r="AI977" s="19"/>
      <c r="AJ977" s="1" t="s">
        <v>0</v>
      </c>
      <c r="BE977" s="3"/>
    </row>
    <row r="978" spans="2:57" x14ac:dyDescent="0.2">
      <c r="B978" s="2"/>
      <c r="BE978" s="3"/>
    </row>
    <row r="979" spans="2:57" ht="12" thickBot="1" x14ac:dyDescent="0.25">
      <c r="B979" s="7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  <c r="AY979" s="8"/>
      <c r="AZ979" s="8"/>
      <c r="BA979" s="8"/>
      <c r="BB979" s="8"/>
      <c r="BC979" s="8"/>
      <c r="BD979" s="8"/>
      <c r="BE979" s="9"/>
    </row>
    <row r="980" spans="2:57" ht="12" thickBot="1" x14ac:dyDescent="0.25"/>
    <row r="981" spans="2:57" ht="45" customHeight="1" x14ac:dyDescent="0.2">
      <c r="B981" s="29" t="s">
        <v>4</v>
      </c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  <c r="AS981" s="30"/>
      <c r="AT981" s="30"/>
      <c r="AU981" s="30"/>
      <c r="AV981" s="30"/>
      <c r="AW981" s="30"/>
      <c r="AX981" s="30"/>
      <c r="AY981" s="30"/>
      <c r="AZ981" s="30"/>
      <c r="BA981" s="30"/>
      <c r="BB981" s="30"/>
      <c r="BC981" s="30"/>
      <c r="BD981" s="30"/>
      <c r="BE981" s="31"/>
    </row>
    <row r="982" spans="2:57" x14ac:dyDescent="0.2">
      <c r="B982" s="2"/>
      <c r="O982" s="4" t="s">
        <v>11</v>
      </c>
      <c r="BE982" s="3"/>
    </row>
    <row r="983" spans="2:57" x14ac:dyDescent="0.2">
      <c r="B983" s="2"/>
      <c r="U983" s="1" t="s">
        <v>3</v>
      </c>
      <c r="BE983" s="3"/>
    </row>
    <row r="984" spans="2:57" x14ac:dyDescent="0.2">
      <c r="B984" s="2"/>
      <c r="G984" s="12" t="s">
        <v>6</v>
      </c>
      <c r="K984" s="1" t="s">
        <v>7</v>
      </c>
      <c r="P984" s="24">
        <v>18</v>
      </c>
      <c r="Q984" s="24"/>
      <c r="R984" s="5" t="s">
        <v>1</v>
      </c>
      <c r="V984" s="19" t="s">
        <v>2</v>
      </c>
      <c r="W984" s="19"/>
      <c r="AB984" s="11" t="s">
        <v>5</v>
      </c>
      <c r="BE984" s="3"/>
    </row>
    <row r="985" spans="2:57" x14ac:dyDescent="0.2">
      <c r="B985" s="2"/>
      <c r="BE985" s="3"/>
    </row>
    <row r="986" spans="2:57" x14ac:dyDescent="0.2">
      <c r="B986" s="2"/>
      <c r="AB986" s="24">
        <v>5.3</v>
      </c>
      <c r="AC986" s="24"/>
      <c r="AD986" s="1" t="s">
        <v>0</v>
      </c>
      <c r="BE986" s="3"/>
    </row>
    <row r="987" spans="2:57" x14ac:dyDescent="0.2">
      <c r="B987" s="2"/>
      <c r="BE987" s="3"/>
    </row>
    <row r="988" spans="2:57" x14ac:dyDescent="0.2">
      <c r="B988" s="2"/>
      <c r="R988" s="24">
        <v>1.5</v>
      </c>
      <c r="S988" s="24"/>
      <c r="T988" s="1" t="s">
        <v>0</v>
      </c>
      <c r="X988" s="19">
        <f>+AB986/2</f>
        <v>2.65</v>
      </c>
      <c r="Y988" s="19"/>
      <c r="Z988" s="1" t="s">
        <v>0</v>
      </c>
      <c r="AF988" s="19">
        <f>+AB986/2</f>
        <v>2.65</v>
      </c>
      <c r="AG988" s="19"/>
      <c r="AH988" s="1" t="s">
        <v>0</v>
      </c>
      <c r="AK988" s="24">
        <v>1</v>
      </c>
      <c r="AL988" s="24"/>
      <c r="AM988" s="1" t="s">
        <v>0</v>
      </c>
      <c r="AQ988" s="24">
        <v>3</v>
      </c>
      <c r="AR988" s="24"/>
      <c r="AS988" s="1" t="s">
        <v>0</v>
      </c>
      <c r="BE988" s="3"/>
    </row>
    <row r="989" spans="2:57" x14ac:dyDescent="0.2">
      <c r="B989" s="2"/>
      <c r="BE989" s="3"/>
    </row>
    <row r="990" spans="2:57" x14ac:dyDescent="0.2">
      <c r="B990" s="2"/>
      <c r="S990" s="19" t="s">
        <v>2</v>
      </c>
      <c r="T990" s="19"/>
      <c r="AL990" s="19" t="s">
        <v>2</v>
      </c>
      <c r="AM990" s="19"/>
      <c r="BE990" s="3"/>
    </row>
    <row r="991" spans="2:57" x14ac:dyDescent="0.2">
      <c r="B991" s="2"/>
      <c r="BE991" s="3"/>
    </row>
    <row r="992" spans="2:57" x14ac:dyDescent="0.2">
      <c r="B992" s="2"/>
      <c r="BE992" s="3"/>
    </row>
    <row r="993" spans="2:57" x14ac:dyDescent="0.2">
      <c r="B993" s="2"/>
      <c r="BE993" s="3"/>
    </row>
    <row r="994" spans="2:57" x14ac:dyDescent="0.2">
      <c r="B994" s="2"/>
      <c r="L994" s="6" t="s">
        <v>0</v>
      </c>
      <c r="AY994" s="6" t="s">
        <v>0</v>
      </c>
      <c r="BE994" s="3"/>
    </row>
    <row r="995" spans="2:57" x14ac:dyDescent="0.2">
      <c r="B995" s="2"/>
      <c r="L995" s="20">
        <f>+X988</f>
        <v>2.65</v>
      </c>
      <c r="AY995" s="25">
        <v>3</v>
      </c>
      <c r="BE995" s="3"/>
    </row>
    <row r="996" spans="2:57" x14ac:dyDescent="0.2">
      <c r="B996" s="2"/>
      <c r="L996" s="20"/>
      <c r="AY996" s="25"/>
      <c r="BE996" s="3"/>
    </row>
    <row r="997" spans="2:57" x14ac:dyDescent="0.2">
      <c r="B997" s="2"/>
      <c r="L997" s="20"/>
      <c r="AY997" s="25"/>
      <c r="BE997" s="3"/>
    </row>
    <row r="998" spans="2:57" x14ac:dyDescent="0.2">
      <c r="B998" s="2"/>
      <c r="BE998" s="3"/>
    </row>
    <row r="999" spans="2:57" x14ac:dyDescent="0.2">
      <c r="B999" s="2"/>
      <c r="J999" s="6" t="s">
        <v>0</v>
      </c>
      <c r="AL999" s="19" t="s">
        <v>2</v>
      </c>
      <c r="AM999" s="19"/>
      <c r="BE999" s="3"/>
    </row>
    <row r="1000" spans="2:57" x14ac:dyDescent="0.2">
      <c r="B1000" s="2"/>
      <c r="J1000" s="25">
        <v>6.1</v>
      </c>
      <c r="AC1000" s="28">
        <f>X988*TAN(P984*PI()/180)</f>
        <v>0.86103719501720166</v>
      </c>
      <c r="AD1000" s="28"/>
      <c r="AE1000" s="28"/>
      <c r="AO1000" s="19" t="s">
        <v>2</v>
      </c>
      <c r="AP1000" s="19"/>
      <c r="BE1000" s="3"/>
    </row>
    <row r="1001" spans="2:57" x14ac:dyDescent="0.2">
      <c r="B1001" s="2"/>
      <c r="J1001" s="25"/>
      <c r="BE1001" s="3"/>
    </row>
    <row r="1002" spans="2:57" x14ac:dyDescent="0.2">
      <c r="B1002" s="2"/>
      <c r="J1002" s="25"/>
      <c r="BE1002" s="3"/>
    </row>
    <row r="1003" spans="2:57" x14ac:dyDescent="0.2">
      <c r="B1003" s="2"/>
      <c r="AY1003" s="6" t="s">
        <v>0</v>
      </c>
      <c r="BE1003" s="3"/>
    </row>
    <row r="1004" spans="2:57" x14ac:dyDescent="0.2">
      <c r="B1004" s="2"/>
      <c r="L1004" s="6" t="s">
        <v>0</v>
      </c>
      <c r="Z1004" s="6" t="s">
        <v>0</v>
      </c>
      <c r="AY1004" s="25">
        <v>2</v>
      </c>
      <c r="BE1004" s="3"/>
    </row>
    <row r="1005" spans="2:57" x14ac:dyDescent="0.2">
      <c r="B1005" s="2"/>
      <c r="L1005" s="20">
        <f>+J1000-L995</f>
        <v>3.4499999999999997</v>
      </c>
      <c r="Z1005" s="20">
        <f>+AY995</f>
        <v>3</v>
      </c>
      <c r="AY1005" s="25"/>
      <c r="BE1005" s="3"/>
    </row>
    <row r="1006" spans="2:57" x14ac:dyDescent="0.2">
      <c r="B1006" s="2"/>
      <c r="L1006" s="20"/>
      <c r="Z1006" s="20"/>
      <c r="AO1006" s="19" t="s">
        <v>2</v>
      </c>
      <c r="AP1006" s="19"/>
      <c r="AV1006" s="19" t="s">
        <v>2</v>
      </c>
      <c r="AW1006" s="19"/>
      <c r="AY1006" s="25"/>
      <c r="BE1006" s="3"/>
    </row>
    <row r="1007" spans="2:57" x14ac:dyDescent="0.2">
      <c r="B1007" s="2"/>
      <c r="L1007" s="20"/>
      <c r="Z1007" s="20"/>
      <c r="BE1007" s="3"/>
    </row>
    <row r="1008" spans="2:57" x14ac:dyDescent="0.2">
      <c r="B1008" s="2"/>
      <c r="AB1008" s="28">
        <f>+AC1000</f>
        <v>0.86103719501720166</v>
      </c>
      <c r="AC1008" s="28"/>
      <c r="AD1008" s="28"/>
      <c r="BE1008" s="3"/>
    </row>
    <row r="1009" spans="2:57" x14ac:dyDescent="0.2">
      <c r="B1009" s="2"/>
      <c r="O1009" s="19" t="s">
        <v>2</v>
      </c>
      <c r="P1009" s="19"/>
      <c r="S1009" s="19" t="s">
        <v>2</v>
      </c>
      <c r="T1009" s="19"/>
      <c r="BE1009" s="3"/>
    </row>
    <row r="1010" spans="2:57" x14ac:dyDescent="0.2">
      <c r="B1010" s="2"/>
      <c r="BE1010" s="3"/>
    </row>
    <row r="1011" spans="2:57" x14ac:dyDescent="0.2">
      <c r="B1011" s="2"/>
      <c r="L1011" s="6" t="s">
        <v>0</v>
      </c>
      <c r="BE1011" s="3"/>
    </row>
    <row r="1012" spans="2:57" x14ac:dyDescent="0.2">
      <c r="B1012" s="2"/>
      <c r="L1012" s="20">
        <f>+J1014/2</f>
        <v>0.95</v>
      </c>
      <c r="AE1012" s="28">
        <f>(X988+AK988/2)*TAN(P984*PI()/180)</f>
        <v>1.0234970431336547</v>
      </c>
      <c r="AF1012" s="28"/>
      <c r="AG1012" s="28"/>
      <c r="BE1012" s="3"/>
    </row>
    <row r="1013" spans="2:57" x14ac:dyDescent="0.2">
      <c r="B1013" s="2"/>
      <c r="J1013" s="6" t="s">
        <v>0</v>
      </c>
      <c r="L1013" s="20"/>
      <c r="Y1013" s="19">
        <f>SQRT(2*(AK988/2)^2)</f>
        <v>0.70710678118654757</v>
      </c>
      <c r="Z1013" s="19"/>
      <c r="AA1013" s="19"/>
      <c r="AB1013" s="1" t="s">
        <v>0</v>
      </c>
      <c r="AY1013" s="6" t="s">
        <v>0</v>
      </c>
      <c r="BE1013" s="3"/>
    </row>
    <row r="1014" spans="2:57" x14ac:dyDescent="0.2">
      <c r="B1014" s="2"/>
      <c r="J1014" s="25">
        <v>1.9</v>
      </c>
      <c r="L1014" s="20"/>
      <c r="T1014" s="23">
        <f>+X1015</f>
        <v>0.30867371142126093</v>
      </c>
      <c r="U1014" s="23"/>
      <c r="V1014" s="23"/>
      <c r="AY1014" s="20">
        <f>(AQ988+AK988+AB986)/2</f>
        <v>4.6500000000000004</v>
      </c>
      <c r="BE1014" s="3"/>
    </row>
    <row r="1015" spans="2:57" x14ac:dyDescent="0.2">
      <c r="B1015" s="2"/>
      <c r="J1015" s="25"/>
      <c r="L1015" s="20">
        <f>+J1014/2</f>
        <v>0.95</v>
      </c>
      <c r="X1015" s="22">
        <f>L1012*TAN(P984*PI()/180)</f>
        <v>0.30867371142126093</v>
      </c>
      <c r="Y1015" s="22"/>
      <c r="Z1015" s="22"/>
      <c r="AY1015" s="20"/>
      <c r="BE1015" s="3"/>
    </row>
    <row r="1016" spans="2:57" x14ac:dyDescent="0.2">
      <c r="B1016" s="2"/>
      <c r="J1016" s="25"/>
      <c r="L1016" s="20"/>
      <c r="AY1016" s="20"/>
      <c r="BE1016" s="3"/>
    </row>
    <row r="1017" spans="2:57" x14ac:dyDescent="0.2">
      <c r="B1017" s="2"/>
      <c r="L1017" s="20"/>
      <c r="BE1017" s="3"/>
    </row>
    <row r="1018" spans="2:57" x14ac:dyDescent="0.2">
      <c r="B1018" s="2"/>
      <c r="AE1018" s="28">
        <f>+AE1012</f>
        <v>1.0234970431336547</v>
      </c>
      <c r="AF1018" s="28"/>
      <c r="AG1018" s="28"/>
      <c r="BE1018" s="3"/>
    </row>
    <row r="1019" spans="2:57" x14ac:dyDescent="0.2">
      <c r="B1019" s="2"/>
      <c r="L1019" s="6" t="s">
        <v>0</v>
      </c>
      <c r="O1019" s="19" t="s">
        <v>2</v>
      </c>
      <c r="P1019" s="19"/>
      <c r="BE1019" s="3"/>
    </row>
    <row r="1020" spans="2:57" x14ac:dyDescent="0.2">
      <c r="B1020" s="2"/>
      <c r="L1020" s="25">
        <v>2</v>
      </c>
      <c r="R1020" s="24">
        <v>1.5</v>
      </c>
      <c r="S1020" s="24"/>
      <c r="T1020" s="1" t="s">
        <v>0</v>
      </c>
      <c r="BE1020" s="3"/>
    </row>
    <row r="1021" spans="2:57" x14ac:dyDescent="0.2">
      <c r="B1021" s="2"/>
      <c r="L1021" s="25"/>
      <c r="Q1021" s="24">
        <v>2</v>
      </c>
      <c r="R1021" s="24"/>
      <c r="S1021" s="1" t="s">
        <v>0</v>
      </c>
      <c r="BE1021" s="3"/>
    </row>
    <row r="1022" spans="2:57" x14ac:dyDescent="0.2">
      <c r="B1022" s="2"/>
      <c r="L1022" s="25"/>
      <c r="BA1022" s="6" t="s">
        <v>0</v>
      </c>
      <c r="BE1022" s="3"/>
    </row>
    <row r="1023" spans="2:57" x14ac:dyDescent="0.2">
      <c r="B1023" s="2"/>
      <c r="M1023" s="19" t="s">
        <v>2</v>
      </c>
      <c r="N1023" s="19"/>
      <c r="AB1023" s="19">
        <f>SQRT(2*(AQ988/2)^2)</f>
        <v>2.1213203435596424</v>
      </c>
      <c r="AC1023" s="19"/>
      <c r="AD1023" s="19"/>
      <c r="AE1023" s="1" t="s">
        <v>0</v>
      </c>
      <c r="AI1023" s="28">
        <f>+AI1026</f>
        <v>1.5108765874830143</v>
      </c>
      <c r="AJ1023" s="28"/>
      <c r="AK1023" s="28"/>
      <c r="BA1023" s="25">
        <v>10</v>
      </c>
      <c r="BE1023" s="3"/>
    </row>
    <row r="1024" spans="2:57" x14ac:dyDescent="0.2">
      <c r="B1024" s="2"/>
      <c r="AX1024" s="26">
        <f>+BA1023-AY1014-AY1031</f>
        <v>0.69999999999999929</v>
      </c>
      <c r="AY1024" s="26"/>
      <c r="AZ1024" s="27" t="s">
        <v>0</v>
      </c>
      <c r="BA1024" s="25"/>
      <c r="BE1024" s="3"/>
    </row>
    <row r="1025" spans="2:57" x14ac:dyDescent="0.2">
      <c r="B1025" s="2"/>
      <c r="AX1025" s="26"/>
      <c r="AY1025" s="26"/>
      <c r="AZ1025" s="27"/>
      <c r="BA1025" s="25"/>
      <c r="BE1025" s="3"/>
    </row>
    <row r="1026" spans="2:57" x14ac:dyDescent="0.2">
      <c r="B1026" s="2"/>
      <c r="AI1026" s="28">
        <f>AY1031*TAN(P984*PI()/180)</f>
        <v>1.5108765874830143</v>
      </c>
      <c r="AJ1026" s="28"/>
      <c r="AK1026" s="28"/>
      <c r="BE1026" s="3"/>
    </row>
    <row r="1027" spans="2:57" x14ac:dyDescent="0.2">
      <c r="B1027" s="2"/>
      <c r="BE1027" s="3"/>
    </row>
    <row r="1028" spans="2:57" x14ac:dyDescent="0.2">
      <c r="B1028" s="2"/>
      <c r="L1028" s="6" t="s">
        <v>0</v>
      </c>
      <c r="BE1028" s="3"/>
    </row>
    <row r="1029" spans="2:57" x14ac:dyDescent="0.2">
      <c r="B1029" s="2"/>
      <c r="L1029" s="20">
        <f>+L1048</f>
        <v>3.25</v>
      </c>
      <c r="AA1029" s="19">
        <f>+AY1031+Q1021-S1056-AG1031*COS(45*PI()/180)-W1032*COS(45*PI()/180)</f>
        <v>0.49999999999999956</v>
      </c>
      <c r="AB1029" s="19"/>
      <c r="AC1029" s="1" t="s">
        <v>0</v>
      </c>
      <c r="BE1029" s="3"/>
    </row>
    <row r="1030" spans="2:57" x14ac:dyDescent="0.2">
      <c r="B1030" s="2"/>
      <c r="L1030" s="20"/>
      <c r="AY1030" s="6" t="s">
        <v>0</v>
      </c>
      <c r="BE1030" s="3"/>
    </row>
    <row r="1031" spans="2:57" x14ac:dyDescent="0.2">
      <c r="B1031" s="2"/>
      <c r="L1031" s="20"/>
      <c r="AG1031" s="19">
        <f>SQRT(2*((AY1031-(J1038-AY1046-AY1031))/2)^2)</f>
        <v>3.040559159102155</v>
      </c>
      <c r="AH1031" s="19"/>
      <c r="AI1031" s="19"/>
      <c r="AJ1031" s="1" t="s">
        <v>0</v>
      </c>
      <c r="AY1031" s="20">
        <f>+AY1014</f>
        <v>4.6500000000000004</v>
      </c>
      <c r="BE1031" s="3"/>
    </row>
    <row r="1032" spans="2:57" x14ac:dyDescent="0.2">
      <c r="B1032" s="2"/>
      <c r="W1032" s="19">
        <f>SQRT(2*(L1029+L1020+J1014+J1000-(AX1024+AY1014+AY1004+AY995+(AG1031*COS(45*PI()/180))))^2)</f>
        <v>1.0606601717798212</v>
      </c>
      <c r="X1032" s="19"/>
      <c r="Y1032" s="1" t="s">
        <v>0</v>
      </c>
      <c r="AC1032" s="23">
        <f>(S1056+W1032*COS(45*PI()/180)+AA1029)*TAN(P984*PI()/180)</f>
        <v>1.4621386330480783</v>
      </c>
      <c r="AD1032" s="23"/>
      <c r="AE1032" s="23"/>
      <c r="AY1032" s="20"/>
      <c r="BE1032" s="3"/>
    </row>
    <row r="1033" spans="2:57" x14ac:dyDescent="0.2">
      <c r="B1033" s="2"/>
      <c r="Y1033" s="23">
        <f>(S1056+W1032*COS(45*PI()/180))*TAN(P984*PI()/180)</f>
        <v>1.2996787849316251</v>
      </c>
      <c r="Z1033" s="23"/>
      <c r="AA1033" s="23"/>
      <c r="AY1033" s="20"/>
      <c r="BE1033" s="3"/>
    </row>
    <row r="1034" spans="2:57" x14ac:dyDescent="0.2">
      <c r="B1034" s="2"/>
      <c r="BE1034" s="3"/>
    </row>
    <row r="1035" spans="2:57" x14ac:dyDescent="0.2">
      <c r="B1035" s="2"/>
      <c r="Y1035" s="28">
        <f>+Y1043</f>
        <v>1.0559890127569453</v>
      </c>
      <c r="Z1035" s="28"/>
      <c r="AA1035" s="28"/>
      <c r="BE1035" s="3"/>
    </row>
    <row r="1036" spans="2:57" x14ac:dyDescent="0.2">
      <c r="B1036" s="2"/>
      <c r="BE1036" s="3"/>
    </row>
    <row r="1037" spans="2:57" x14ac:dyDescent="0.2">
      <c r="B1037" s="2"/>
      <c r="J1037" s="6" t="s">
        <v>0</v>
      </c>
      <c r="BE1037" s="3"/>
    </row>
    <row r="1038" spans="2:57" x14ac:dyDescent="0.2">
      <c r="B1038" s="2"/>
      <c r="J1038" s="25">
        <v>9</v>
      </c>
      <c r="L1038" s="6" t="s">
        <v>0</v>
      </c>
      <c r="BE1038" s="3"/>
    </row>
    <row r="1039" spans="2:57" x14ac:dyDescent="0.2">
      <c r="B1039" s="2"/>
      <c r="J1039" s="25"/>
      <c r="L1039" s="20">
        <f>+J1038-L1029-L1048</f>
        <v>2.5</v>
      </c>
      <c r="BE1039" s="3"/>
    </row>
    <row r="1040" spans="2:57" x14ac:dyDescent="0.2">
      <c r="B1040" s="2"/>
      <c r="J1040" s="25"/>
      <c r="L1040" s="20"/>
      <c r="BE1040" s="3"/>
    </row>
    <row r="1041" spans="2:57" x14ac:dyDescent="0.2">
      <c r="B1041" s="2"/>
      <c r="L1041" s="20"/>
      <c r="BE1041" s="3"/>
    </row>
    <row r="1042" spans="2:57" x14ac:dyDescent="0.2">
      <c r="B1042" s="2"/>
      <c r="AJ1042" s="19" t="s">
        <v>2</v>
      </c>
      <c r="AK1042" s="19"/>
      <c r="AW1042" s="19" t="s">
        <v>2</v>
      </c>
      <c r="AX1042" s="19"/>
      <c r="BE1042" s="3"/>
    </row>
    <row r="1043" spans="2:57" x14ac:dyDescent="0.2">
      <c r="B1043" s="2"/>
      <c r="Y1043" s="28">
        <f>S1056*TAN(P984*PI()/180)</f>
        <v>1.0559890127569453</v>
      </c>
      <c r="Z1043" s="28"/>
      <c r="AA1043" s="28"/>
      <c r="BE1043" s="3"/>
    </row>
    <row r="1044" spans="2:57" x14ac:dyDescent="0.2">
      <c r="B1044" s="2"/>
      <c r="BE1044" s="3"/>
    </row>
    <row r="1045" spans="2:57" x14ac:dyDescent="0.2">
      <c r="B1045" s="2"/>
      <c r="AY1045" s="6" t="s">
        <v>0</v>
      </c>
      <c r="BE1045" s="3"/>
    </row>
    <row r="1046" spans="2:57" x14ac:dyDescent="0.2">
      <c r="B1046" s="2"/>
      <c r="AY1046" s="25">
        <v>4</v>
      </c>
      <c r="BE1046" s="3"/>
    </row>
    <row r="1047" spans="2:57" x14ac:dyDescent="0.2">
      <c r="B1047" s="2"/>
      <c r="L1047" s="6" t="s">
        <v>0</v>
      </c>
      <c r="AY1047" s="25"/>
      <c r="BE1047" s="3"/>
    </row>
    <row r="1048" spans="2:57" x14ac:dyDescent="0.2">
      <c r="B1048" s="2"/>
      <c r="L1048" s="20">
        <f>+S1056</f>
        <v>3.25</v>
      </c>
      <c r="AY1048" s="25"/>
      <c r="BE1048" s="3"/>
    </row>
    <row r="1049" spans="2:57" x14ac:dyDescent="0.2">
      <c r="B1049" s="2"/>
      <c r="L1049" s="20"/>
      <c r="BE1049" s="3"/>
    </row>
    <row r="1050" spans="2:57" x14ac:dyDescent="0.2">
      <c r="B1050" s="2"/>
      <c r="L1050" s="20"/>
      <c r="BE1050" s="3"/>
    </row>
    <row r="1051" spans="2:57" x14ac:dyDescent="0.2">
      <c r="B1051" s="2"/>
      <c r="BE1051" s="3"/>
    </row>
    <row r="1052" spans="2:57" x14ac:dyDescent="0.2">
      <c r="B1052" s="2"/>
      <c r="BE1052" s="3"/>
    </row>
    <row r="1053" spans="2:57" x14ac:dyDescent="0.2">
      <c r="B1053" s="2"/>
      <c r="BE1053" s="3"/>
    </row>
    <row r="1054" spans="2:57" x14ac:dyDescent="0.2">
      <c r="B1054" s="2"/>
      <c r="BE1054" s="3"/>
    </row>
    <row r="1055" spans="2:57" x14ac:dyDescent="0.2">
      <c r="B1055" s="2"/>
      <c r="M1055" s="19" t="s">
        <v>2</v>
      </c>
      <c r="N1055" s="19"/>
      <c r="AI1055" s="19" t="s">
        <v>2</v>
      </c>
      <c r="AJ1055" s="19"/>
      <c r="BE1055" s="3"/>
    </row>
    <row r="1056" spans="2:57" x14ac:dyDescent="0.2">
      <c r="B1056" s="2"/>
      <c r="S1056" s="19">
        <f>+X1058/2</f>
        <v>3.25</v>
      </c>
      <c r="T1056" s="19"/>
      <c r="U1056" s="1" t="s">
        <v>0</v>
      </c>
      <c r="AC1056" s="19">
        <f>+X1058/2</f>
        <v>3.25</v>
      </c>
      <c r="AD1056" s="19"/>
      <c r="AE1056" s="1" t="s">
        <v>0</v>
      </c>
      <c r="AN1056" s="24">
        <v>4.8</v>
      </c>
      <c r="AO1056" s="24"/>
      <c r="AP1056" s="1" t="s">
        <v>0</v>
      </c>
      <c r="BE1056" s="3"/>
    </row>
    <row r="1057" spans="2:57" x14ac:dyDescent="0.2">
      <c r="B1057" s="2"/>
      <c r="BE1057" s="3"/>
    </row>
    <row r="1058" spans="2:57" x14ac:dyDescent="0.2">
      <c r="B1058" s="2"/>
      <c r="X1058" s="24">
        <v>6.5</v>
      </c>
      <c r="Y1058" s="24"/>
      <c r="Z1058" s="1" t="s">
        <v>0</v>
      </c>
      <c r="BE1058" s="3"/>
    </row>
    <row r="1059" spans="2:57" x14ac:dyDescent="0.2">
      <c r="B1059" s="2"/>
      <c r="BE1059" s="3"/>
    </row>
    <row r="1060" spans="2:57" ht="12" thickBot="1" x14ac:dyDescent="0.25">
      <c r="B1060" s="7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8"/>
      <c r="AM1060" s="8"/>
      <c r="AN1060" s="8"/>
      <c r="AO1060" s="8"/>
      <c r="AP1060" s="8"/>
      <c r="AQ1060" s="8"/>
      <c r="AR1060" s="8"/>
      <c r="AS1060" s="8"/>
      <c r="AT1060" s="8"/>
      <c r="AU1060" s="8"/>
      <c r="AV1060" s="8"/>
      <c r="AW1060" s="8"/>
      <c r="AX1060" s="8"/>
      <c r="AY1060" s="8"/>
      <c r="AZ1060" s="8"/>
      <c r="BA1060" s="8"/>
      <c r="BB1060" s="8"/>
      <c r="BC1060" s="8"/>
      <c r="BD1060" s="8"/>
      <c r="BE1060" s="9"/>
    </row>
    <row r="1061" spans="2:57" ht="12" thickBot="1" x14ac:dyDescent="0.25"/>
    <row r="1062" spans="2:57" ht="45" customHeight="1" x14ac:dyDescent="0.2">
      <c r="B1062" s="29" t="s">
        <v>4</v>
      </c>
      <c r="C1062" s="30"/>
      <c r="D1062" s="30"/>
      <c r="E1062" s="30"/>
      <c r="F1062" s="30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A1062" s="30"/>
      <c r="AB1062" s="30"/>
      <c r="AC1062" s="30"/>
      <c r="AD1062" s="30"/>
      <c r="AE1062" s="30"/>
      <c r="AF1062" s="30"/>
      <c r="AG1062" s="30"/>
      <c r="AH1062" s="30"/>
      <c r="AI1062" s="30"/>
      <c r="AJ1062" s="30"/>
      <c r="AK1062" s="30"/>
      <c r="AL1062" s="30"/>
      <c r="AM1062" s="30"/>
      <c r="AN1062" s="30"/>
      <c r="AO1062" s="30"/>
      <c r="AP1062" s="30"/>
      <c r="AQ1062" s="30"/>
      <c r="AR1062" s="30"/>
      <c r="AS1062" s="30"/>
      <c r="AT1062" s="30"/>
      <c r="AU1062" s="30"/>
      <c r="AV1062" s="30"/>
      <c r="AW1062" s="30"/>
      <c r="AX1062" s="30"/>
      <c r="AY1062" s="30"/>
      <c r="AZ1062" s="30"/>
      <c r="BA1062" s="30"/>
      <c r="BB1062" s="30"/>
      <c r="BC1062" s="30"/>
      <c r="BD1062" s="30"/>
      <c r="BE1062" s="31"/>
    </row>
    <row r="1063" spans="2:57" x14ac:dyDescent="0.2">
      <c r="B1063" s="2"/>
      <c r="O1063" s="4" t="s">
        <v>11</v>
      </c>
      <c r="BE1063" s="3"/>
    </row>
    <row r="1064" spans="2:57" x14ac:dyDescent="0.2">
      <c r="B1064" s="2"/>
      <c r="U1064" s="1" t="s">
        <v>3</v>
      </c>
      <c r="BE1064" s="3"/>
    </row>
    <row r="1065" spans="2:57" x14ac:dyDescent="0.2">
      <c r="B1065" s="2"/>
      <c r="G1065" s="12" t="s">
        <v>6</v>
      </c>
      <c r="K1065" s="1" t="s">
        <v>7</v>
      </c>
      <c r="P1065" s="24">
        <v>18</v>
      </c>
      <c r="Q1065" s="24"/>
      <c r="R1065" s="5" t="s">
        <v>1</v>
      </c>
      <c r="V1065" s="19" t="s">
        <v>2</v>
      </c>
      <c r="W1065" s="19"/>
      <c r="AB1065" s="11" t="s">
        <v>5</v>
      </c>
      <c r="BE1065" s="3"/>
    </row>
    <row r="1066" spans="2:57" x14ac:dyDescent="0.2">
      <c r="B1066" s="2"/>
      <c r="BE1066" s="3"/>
    </row>
    <row r="1067" spans="2:57" x14ac:dyDescent="0.2">
      <c r="B1067" s="2"/>
      <c r="AE1067" s="24">
        <v>7.5</v>
      </c>
      <c r="AF1067" s="24"/>
      <c r="AG1067" s="1" t="s">
        <v>0</v>
      </c>
      <c r="BE1067" s="3"/>
    </row>
    <row r="1068" spans="2:57" x14ac:dyDescent="0.2">
      <c r="B1068" s="2"/>
      <c r="BE1068" s="3"/>
    </row>
    <row r="1069" spans="2:57" x14ac:dyDescent="0.2">
      <c r="B1069" s="2"/>
      <c r="P1069" s="24">
        <v>2.5</v>
      </c>
      <c r="Q1069" s="24"/>
      <c r="R1069" s="1" t="s">
        <v>0</v>
      </c>
      <c r="Z1069" s="19">
        <f>+AE1067/2</f>
        <v>3.75</v>
      </c>
      <c r="AA1069" s="19"/>
      <c r="AB1069" s="1" t="s">
        <v>0</v>
      </c>
      <c r="AK1069" s="19">
        <f>+AE1067/2</f>
        <v>3.75</v>
      </c>
      <c r="AL1069" s="19"/>
      <c r="AM1069" s="1" t="s">
        <v>0</v>
      </c>
      <c r="BE1069" s="3"/>
    </row>
    <row r="1070" spans="2:57" x14ac:dyDescent="0.2">
      <c r="B1070" s="2"/>
      <c r="BE1070" s="3"/>
    </row>
    <row r="1071" spans="2:57" x14ac:dyDescent="0.2">
      <c r="B1071" s="2"/>
      <c r="R1071" s="19" t="s">
        <v>2</v>
      </c>
      <c r="S1071" s="19"/>
      <c r="AS1071" s="19" t="s">
        <v>2</v>
      </c>
      <c r="AT1071" s="19"/>
      <c r="BE1071" s="3"/>
    </row>
    <row r="1072" spans="2:57" x14ac:dyDescent="0.2">
      <c r="B1072" s="2"/>
      <c r="BE1072" s="3"/>
    </row>
    <row r="1073" spans="2:57" x14ac:dyDescent="0.2">
      <c r="B1073" s="2"/>
      <c r="BE1073" s="3"/>
    </row>
    <row r="1074" spans="2:57" x14ac:dyDescent="0.2">
      <c r="B1074" s="2"/>
      <c r="BE1074" s="3"/>
    </row>
    <row r="1075" spans="2:57" x14ac:dyDescent="0.2">
      <c r="B1075" s="2"/>
      <c r="J1075" s="6" t="s">
        <v>0</v>
      </c>
      <c r="BE1075" s="3"/>
    </row>
    <row r="1076" spans="2:57" x14ac:dyDescent="0.2">
      <c r="B1076" s="2"/>
      <c r="J1076" s="25">
        <v>2.5</v>
      </c>
      <c r="BE1076" s="3"/>
    </row>
    <row r="1077" spans="2:57" x14ac:dyDescent="0.2">
      <c r="B1077" s="2"/>
      <c r="J1077" s="25"/>
      <c r="AT1077" s="6" t="s">
        <v>0</v>
      </c>
      <c r="BE1077" s="3"/>
    </row>
    <row r="1078" spans="2:57" x14ac:dyDescent="0.2">
      <c r="B1078" s="2"/>
      <c r="J1078" s="25"/>
      <c r="AT1078" s="20">
        <f>+AK1069</f>
        <v>3.75</v>
      </c>
      <c r="BE1078" s="3"/>
    </row>
    <row r="1079" spans="2:57" x14ac:dyDescent="0.2">
      <c r="B1079" s="2"/>
      <c r="K1079" s="19" t="s">
        <v>2</v>
      </c>
      <c r="L1079" s="19"/>
      <c r="AT1079" s="20"/>
      <c r="BE1079" s="3"/>
    </row>
    <row r="1080" spans="2:57" x14ac:dyDescent="0.2">
      <c r="B1080" s="2"/>
      <c r="AT1080" s="20"/>
      <c r="BE1080" s="3"/>
    </row>
    <row r="1081" spans="2:57" x14ac:dyDescent="0.2">
      <c r="B1081" s="2"/>
      <c r="BE1081" s="3"/>
    </row>
    <row r="1082" spans="2:57" x14ac:dyDescent="0.2">
      <c r="B1082" s="2"/>
      <c r="BE1082" s="3"/>
    </row>
    <row r="1083" spans="2:57" x14ac:dyDescent="0.2">
      <c r="B1083" s="2"/>
      <c r="BE1083" s="3"/>
    </row>
    <row r="1084" spans="2:57" x14ac:dyDescent="0.2">
      <c r="B1084" s="2"/>
      <c r="BE1084" s="3"/>
    </row>
    <row r="1085" spans="2:57" x14ac:dyDescent="0.2">
      <c r="B1085" s="2"/>
      <c r="AG1085" s="22">
        <f>AK1069*TAN(P1065*PI()/180)</f>
        <v>1.2184488608733985</v>
      </c>
      <c r="AH1085" s="22"/>
      <c r="AI1085" s="22"/>
      <c r="BE1085" s="3"/>
    </row>
    <row r="1086" spans="2:57" x14ac:dyDescent="0.2">
      <c r="B1086" s="2"/>
      <c r="BE1086" s="3"/>
    </row>
    <row r="1087" spans="2:57" x14ac:dyDescent="0.2">
      <c r="B1087" s="2"/>
      <c r="J1087" s="6" t="s">
        <v>0</v>
      </c>
      <c r="BE1087" s="3"/>
    </row>
    <row r="1088" spans="2:57" x14ac:dyDescent="0.2">
      <c r="B1088" s="2"/>
      <c r="J1088" s="20">
        <f>(P1069+AE1067)/2</f>
        <v>5</v>
      </c>
      <c r="AT1088" s="6" t="s">
        <v>0</v>
      </c>
      <c r="BE1088" s="3"/>
    </row>
    <row r="1089" spans="2:57" x14ac:dyDescent="0.2">
      <c r="B1089" s="2"/>
      <c r="J1089" s="20"/>
      <c r="AT1089" s="20">
        <f>+J1076</f>
        <v>2.5</v>
      </c>
      <c r="BE1089" s="3"/>
    </row>
    <row r="1090" spans="2:57" x14ac:dyDescent="0.2">
      <c r="B1090" s="2"/>
      <c r="J1090" s="20"/>
      <c r="AT1090" s="20"/>
      <c r="BE1090" s="3"/>
    </row>
    <row r="1091" spans="2:57" x14ac:dyDescent="0.2">
      <c r="B1091" s="2"/>
      <c r="AT1091" s="20"/>
      <c r="BE1091" s="3"/>
    </row>
    <row r="1092" spans="2:57" x14ac:dyDescent="0.2">
      <c r="B1092" s="2"/>
      <c r="BE1092" s="3"/>
    </row>
    <row r="1093" spans="2:57" x14ac:dyDescent="0.2">
      <c r="B1093" s="2"/>
      <c r="BE1093" s="3"/>
    </row>
    <row r="1094" spans="2:57" x14ac:dyDescent="0.2">
      <c r="B1094" s="2"/>
      <c r="Z1094" s="19">
        <f>SQRT(2*AT1096^2)</f>
        <v>1.7677669529663689</v>
      </c>
      <c r="AA1094" s="19"/>
      <c r="AB1094" s="19"/>
      <c r="AC1094" s="1" t="s">
        <v>0</v>
      </c>
      <c r="AG1094" s="22">
        <f>+AG1085</f>
        <v>1.2184488608733985</v>
      </c>
      <c r="AH1094" s="22"/>
      <c r="AI1094" s="22"/>
      <c r="BE1094" s="3"/>
    </row>
    <row r="1095" spans="2:57" x14ac:dyDescent="0.2">
      <c r="B1095" s="2"/>
      <c r="AT1095" s="6" t="s">
        <v>0</v>
      </c>
      <c r="BE1095" s="3"/>
    </row>
    <row r="1096" spans="2:57" x14ac:dyDescent="0.2">
      <c r="B1096" s="2"/>
      <c r="AT1096" s="20">
        <f>+AV1097-AT1078-AT1089-AT1108</f>
        <v>1.25</v>
      </c>
      <c r="AV1096" s="6" t="s">
        <v>0</v>
      </c>
      <c r="BE1096" s="3"/>
    </row>
    <row r="1097" spans="2:57" x14ac:dyDescent="0.2">
      <c r="B1097" s="2"/>
      <c r="AT1097" s="20"/>
      <c r="AV1097" s="25">
        <v>14.5</v>
      </c>
      <c r="BE1097" s="3"/>
    </row>
    <row r="1098" spans="2:57" x14ac:dyDescent="0.2">
      <c r="B1098" s="2"/>
      <c r="AT1098" s="20"/>
      <c r="AV1098" s="25"/>
      <c r="BE1098" s="3"/>
    </row>
    <row r="1099" spans="2:57" x14ac:dyDescent="0.2">
      <c r="B1099" s="2"/>
      <c r="Y1099" s="22">
        <f>J1088*TAN(P1065*PI()/180)</f>
        <v>1.6245984811645315</v>
      </c>
      <c r="Z1099" s="22"/>
      <c r="AA1099" s="22"/>
      <c r="AV1099" s="25"/>
      <c r="BE1099" s="3"/>
    </row>
    <row r="1100" spans="2:57" x14ac:dyDescent="0.2">
      <c r="B1100" s="2"/>
      <c r="J1100" s="6" t="s">
        <v>0</v>
      </c>
      <c r="BE1100" s="3"/>
    </row>
    <row r="1101" spans="2:57" x14ac:dyDescent="0.2">
      <c r="B1101" s="2"/>
      <c r="J1101" s="20">
        <f>(H1105-AT1128-2*J1088)</f>
        <v>2</v>
      </c>
      <c r="BE1101" s="3"/>
    </row>
    <row r="1102" spans="2:57" x14ac:dyDescent="0.2">
      <c r="B1102" s="2"/>
      <c r="J1102" s="20"/>
      <c r="BE1102" s="3"/>
    </row>
    <row r="1103" spans="2:57" x14ac:dyDescent="0.2">
      <c r="B1103" s="2"/>
      <c r="J1103" s="20"/>
      <c r="BE1103" s="3"/>
    </row>
    <row r="1104" spans="2:57" x14ac:dyDescent="0.2">
      <c r="B1104" s="2"/>
      <c r="H1104" s="6" t="s">
        <v>0</v>
      </c>
      <c r="BE1104" s="3"/>
    </row>
    <row r="1105" spans="2:57" x14ac:dyDescent="0.2">
      <c r="B1105" s="2"/>
      <c r="H1105" s="25">
        <v>15</v>
      </c>
      <c r="AC1105" s="22">
        <f>+Y1099</f>
        <v>1.6245984811645315</v>
      </c>
      <c r="AD1105" s="22"/>
      <c r="AE1105" s="22"/>
      <c r="BE1105" s="3"/>
    </row>
    <row r="1106" spans="2:57" x14ac:dyDescent="0.2">
      <c r="B1106" s="2"/>
      <c r="H1106" s="25"/>
      <c r="J1106" s="6" t="s">
        <v>0</v>
      </c>
      <c r="BE1106" s="3"/>
    </row>
    <row r="1107" spans="2:57" x14ac:dyDescent="0.2">
      <c r="B1107" s="2"/>
      <c r="H1107" s="25"/>
      <c r="J1107" s="20">
        <f>+H1105-J1088-J1101-J1114-J1127</f>
        <v>1.25</v>
      </c>
      <c r="AT1107" s="6" t="s">
        <v>0</v>
      </c>
      <c r="BE1107" s="3"/>
    </row>
    <row r="1108" spans="2:57" x14ac:dyDescent="0.2">
      <c r="B1108" s="2"/>
      <c r="J1108" s="20"/>
      <c r="AT1108" s="20">
        <f>+J1088+J1101</f>
        <v>7</v>
      </c>
      <c r="BE1108" s="3"/>
    </row>
    <row r="1109" spans="2:57" x14ac:dyDescent="0.2">
      <c r="B1109" s="2"/>
      <c r="J1109" s="20"/>
      <c r="AT1109" s="20"/>
      <c r="BE1109" s="3"/>
    </row>
    <row r="1110" spans="2:57" x14ac:dyDescent="0.2">
      <c r="B1110" s="2"/>
      <c r="V1110" s="22">
        <f>+Y1121</f>
        <v>1.2184488608733985</v>
      </c>
      <c r="W1110" s="22"/>
      <c r="X1110" s="22"/>
      <c r="AB1110" s="19">
        <f>SQRT(2*J1107^2)</f>
        <v>1.7677669529663689</v>
      </c>
      <c r="AC1110" s="19"/>
      <c r="AD1110" s="19"/>
      <c r="AE1110" s="1" t="s">
        <v>0</v>
      </c>
      <c r="AT1110" s="20"/>
      <c r="BE1110" s="3"/>
    </row>
    <row r="1111" spans="2:57" x14ac:dyDescent="0.2">
      <c r="B1111" s="2"/>
      <c r="BE1111" s="3"/>
    </row>
    <row r="1112" spans="2:57" x14ac:dyDescent="0.2">
      <c r="B1112" s="2"/>
      <c r="BE1112" s="3"/>
    </row>
    <row r="1113" spans="2:57" x14ac:dyDescent="0.2">
      <c r="B1113" s="2"/>
      <c r="J1113" s="6" t="s">
        <v>0</v>
      </c>
      <c r="BE1113" s="3"/>
    </row>
    <row r="1114" spans="2:57" x14ac:dyDescent="0.2">
      <c r="B1114" s="2"/>
      <c r="J1114" s="20">
        <f>+AT1128</f>
        <v>3</v>
      </c>
      <c r="BE1114" s="3"/>
    </row>
    <row r="1115" spans="2:57" x14ac:dyDescent="0.2">
      <c r="B1115" s="2"/>
      <c r="J1115" s="20"/>
      <c r="BE1115" s="3"/>
    </row>
    <row r="1116" spans="2:57" x14ac:dyDescent="0.2">
      <c r="B1116" s="2"/>
      <c r="J1116" s="20"/>
      <c r="BE1116" s="3"/>
    </row>
    <row r="1117" spans="2:57" x14ac:dyDescent="0.2">
      <c r="B1117" s="2"/>
      <c r="BE1117" s="3"/>
    </row>
    <row r="1118" spans="2:57" x14ac:dyDescent="0.2">
      <c r="B1118" s="2"/>
      <c r="BE1118" s="3"/>
    </row>
    <row r="1119" spans="2:57" x14ac:dyDescent="0.2">
      <c r="B1119" s="2"/>
      <c r="BE1119" s="3"/>
    </row>
    <row r="1120" spans="2:57" x14ac:dyDescent="0.2">
      <c r="B1120" s="2"/>
      <c r="BE1120" s="3"/>
    </row>
    <row r="1121" spans="2:57" x14ac:dyDescent="0.2">
      <c r="B1121" s="2"/>
      <c r="Y1121" s="22">
        <f>J1127*TAN(P1065*PI()/180)</f>
        <v>1.2184488608733985</v>
      </c>
      <c r="Z1121" s="22"/>
      <c r="AA1121" s="22"/>
      <c r="BE1121" s="3"/>
    </row>
    <row r="1122" spans="2:57" x14ac:dyDescent="0.2">
      <c r="B1122" s="2"/>
      <c r="BE1122" s="3"/>
    </row>
    <row r="1123" spans="2:57" x14ac:dyDescent="0.2">
      <c r="B1123" s="2"/>
      <c r="BE1123" s="3"/>
    </row>
    <row r="1124" spans="2:57" x14ac:dyDescent="0.2">
      <c r="B1124" s="2"/>
      <c r="AR1124" s="19" t="s">
        <v>2</v>
      </c>
      <c r="AS1124" s="19"/>
      <c r="BE1124" s="3"/>
    </row>
    <row r="1125" spans="2:57" x14ac:dyDescent="0.2">
      <c r="B1125" s="2"/>
      <c r="AK1125" s="19" t="s">
        <v>2</v>
      </c>
      <c r="AL1125" s="19"/>
      <c r="BE1125" s="3"/>
    </row>
    <row r="1126" spans="2:57" x14ac:dyDescent="0.2">
      <c r="B1126" s="2"/>
      <c r="J1126" s="6" t="s">
        <v>0</v>
      </c>
      <c r="BE1126" s="3"/>
    </row>
    <row r="1127" spans="2:57" x14ac:dyDescent="0.2">
      <c r="B1127" s="2"/>
      <c r="J1127" s="20">
        <f>+R1136</f>
        <v>3.75</v>
      </c>
      <c r="AT1127" s="6" t="s">
        <v>0</v>
      </c>
      <c r="BE1127" s="3"/>
    </row>
    <row r="1128" spans="2:57" x14ac:dyDescent="0.2">
      <c r="B1128" s="2"/>
      <c r="J1128" s="20"/>
      <c r="AT1128" s="20">
        <f>+H1105+J1076-AV1097</f>
        <v>3</v>
      </c>
      <c r="BE1128" s="3"/>
    </row>
    <row r="1129" spans="2:57" x14ac:dyDescent="0.2">
      <c r="B1129" s="2"/>
      <c r="J1129" s="20"/>
      <c r="AT1129" s="20"/>
      <c r="BE1129" s="3"/>
    </row>
    <row r="1130" spans="2:57" x14ac:dyDescent="0.2">
      <c r="B1130" s="2"/>
      <c r="AT1130" s="20"/>
      <c r="BE1130" s="3"/>
    </row>
    <row r="1131" spans="2:57" x14ac:dyDescent="0.2">
      <c r="B1131" s="2"/>
      <c r="BE1131" s="3"/>
    </row>
    <row r="1132" spans="2:57" x14ac:dyDescent="0.2">
      <c r="B1132" s="2"/>
      <c r="BE1132" s="3"/>
    </row>
    <row r="1133" spans="2:57" x14ac:dyDescent="0.2">
      <c r="B1133" s="2"/>
      <c r="BE1133" s="3"/>
    </row>
    <row r="1134" spans="2:57" x14ac:dyDescent="0.2">
      <c r="B1134" s="2"/>
      <c r="BE1134" s="3"/>
    </row>
    <row r="1135" spans="2:57" x14ac:dyDescent="0.2">
      <c r="B1135" s="2"/>
      <c r="J1135" s="19" t="s">
        <v>2</v>
      </c>
      <c r="K1135" s="19"/>
      <c r="AK1135" s="19" t="s">
        <v>2</v>
      </c>
      <c r="AL1135" s="19"/>
      <c r="BE1135" s="3"/>
    </row>
    <row r="1136" spans="2:57" x14ac:dyDescent="0.2">
      <c r="B1136" s="2"/>
      <c r="R1136" s="19">
        <f>+W1138/2</f>
        <v>3.75</v>
      </c>
      <c r="S1136" s="19"/>
      <c r="T1136" s="1" t="s">
        <v>0</v>
      </c>
      <c r="AD1136" s="19">
        <f>+W1138/2</f>
        <v>3.75</v>
      </c>
      <c r="AE1136" s="19"/>
      <c r="AF1136" s="1" t="s">
        <v>0</v>
      </c>
      <c r="AM1136" s="19">
        <f>+P1069+AE1067-W1138</f>
        <v>2.5</v>
      </c>
      <c r="AN1136" s="19"/>
      <c r="AO1136" s="1" t="s">
        <v>0</v>
      </c>
      <c r="BE1136" s="3"/>
    </row>
    <row r="1137" spans="2:57" x14ac:dyDescent="0.2">
      <c r="B1137" s="2"/>
      <c r="BE1137" s="3"/>
    </row>
    <row r="1138" spans="2:57" x14ac:dyDescent="0.2">
      <c r="B1138" s="2"/>
      <c r="W1138" s="24">
        <v>7.5</v>
      </c>
      <c r="X1138" s="24"/>
      <c r="Y1138" s="1" t="s">
        <v>0</v>
      </c>
      <c r="BE1138" s="3"/>
    </row>
    <row r="1139" spans="2:57" x14ac:dyDescent="0.2">
      <c r="B1139" s="2"/>
      <c r="BE1139" s="3"/>
    </row>
    <row r="1140" spans="2:57" ht="12" thickBot="1" x14ac:dyDescent="0.25">
      <c r="B1140" s="7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8"/>
      <c r="AJ1140" s="8"/>
      <c r="AK1140" s="8"/>
      <c r="AL1140" s="8"/>
      <c r="AM1140" s="8"/>
      <c r="AN1140" s="8"/>
      <c r="AO1140" s="8"/>
      <c r="AP1140" s="8"/>
      <c r="AQ1140" s="8"/>
      <c r="AR1140" s="8"/>
      <c r="AS1140" s="8"/>
      <c r="AT1140" s="8"/>
      <c r="AU1140" s="8"/>
      <c r="AV1140" s="8"/>
      <c r="AW1140" s="8"/>
      <c r="AX1140" s="8"/>
      <c r="AY1140" s="8"/>
      <c r="AZ1140" s="8"/>
      <c r="BA1140" s="8"/>
      <c r="BB1140" s="8"/>
      <c r="BC1140" s="8"/>
      <c r="BD1140" s="8"/>
      <c r="BE1140" s="9"/>
    </row>
    <row r="1141" spans="2:57" ht="12" thickBot="1" x14ac:dyDescent="0.25"/>
    <row r="1142" spans="2:57" ht="45" customHeight="1" x14ac:dyDescent="0.2">
      <c r="B1142" s="29" t="s">
        <v>4</v>
      </c>
      <c r="C1142" s="30"/>
      <c r="D1142" s="30"/>
      <c r="E1142" s="30"/>
      <c r="F1142" s="30"/>
      <c r="G1142" s="30"/>
      <c r="H1142" s="30"/>
      <c r="I1142" s="30"/>
      <c r="J1142" s="30"/>
      <c r="K1142" s="30"/>
      <c r="L1142" s="30"/>
      <c r="M1142" s="30"/>
      <c r="N1142" s="30"/>
      <c r="O1142" s="30"/>
      <c r="P1142" s="30"/>
      <c r="Q1142" s="30"/>
      <c r="R1142" s="30"/>
      <c r="S1142" s="30"/>
      <c r="T1142" s="30"/>
      <c r="U1142" s="30"/>
      <c r="V1142" s="30"/>
      <c r="W1142" s="30"/>
      <c r="X1142" s="30"/>
      <c r="Y1142" s="30"/>
      <c r="Z1142" s="30"/>
      <c r="AA1142" s="30"/>
      <c r="AB1142" s="30"/>
      <c r="AC1142" s="30"/>
      <c r="AD1142" s="30"/>
      <c r="AE1142" s="30"/>
      <c r="AF1142" s="30"/>
      <c r="AG1142" s="30"/>
      <c r="AH1142" s="30"/>
      <c r="AI1142" s="30"/>
      <c r="AJ1142" s="30"/>
      <c r="AK1142" s="30"/>
      <c r="AL1142" s="30"/>
      <c r="AM1142" s="30"/>
      <c r="AN1142" s="30"/>
      <c r="AO1142" s="30"/>
      <c r="AP1142" s="30"/>
      <c r="AQ1142" s="30"/>
      <c r="AR1142" s="30"/>
      <c r="AS1142" s="30"/>
      <c r="AT1142" s="30"/>
      <c r="AU1142" s="30"/>
      <c r="AV1142" s="30"/>
      <c r="AW1142" s="30"/>
      <c r="AX1142" s="30"/>
      <c r="AY1142" s="30"/>
      <c r="AZ1142" s="30"/>
      <c r="BA1142" s="30"/>
      <c r="BB1142" s="30"/>
      <c r="BC1142" s="30"/>
      <c r="BD1142" s="30"/>
      <c r="BE1142" s="31"/>
    </row>
    <row r="1143" spans="2:57" x14ac:dyDescent="0.2">
      <c r="B1143" s="2"/>
      <c r="O1143" s="4" t="s">
        <v>11</v>
      </c>
      <c r="BE1143" s="3"/>
    </row>
    <row r="1144" spans="2:57" x14ac:dyDescent="0.2">
      <c r="B1144" s="2"/>
      <c r="U1144" s="1" t="s">
        <v>3</v>
      </c>
      <c r="BE1144" s="3"/>
    </row>
    <row r="1145" spans="2:57" x14ac:dyDescent="0.2">
      <c r="B1145" s="2"/>
      <c r="G1145" s="12" t="s">
        <v>6</v>
      </c>
      <c r="K1145" s="1" t="s">
        <v>7</v>
      </c>
      <c r="P1145" s="24">
        <v>18</v>
      </c>
      <c r="Q1145" s="24"/>
      <c r="R1145" s="5" t="s">
        <v>1</v>
      </c>
      <c r="V1145" s="19" t="s">
        <v>2</v>
      </c>
      <c r="W1145" s="19"/>
      <c r="AB1145" s="11" t="s">
        <v>5</v>
      </c>
      <c r="BE1145" s="3"/>
    </row>
    <row r="1146" spans="2:57" x14ac:dyDescent="0.2">
      <c r="B1146" s="2"/>
      <c r="BE1146" s="3"/>
    </row>
    <row r="1147" spans="2:57" x14ac:dyDescent="0.2">
      <c r="B1147" s="2"/>
      <c r="AC1147" s="24">
        <v>11.5</v>
      </c>
      <c r="AD1147" s="24"/>
      <c r="AE1147" s="1" t="s">
        <v>0</v>
      </c>
      <c r="BE1147" s="3"/>
    </row>
    <row r="1148" spans="2:57" x14ac:dyDescent="0.2">
      <c r="B1148" s="2"/>
      <c r="BE1148" s="3"/>
    </row>
    <row r="1149" spans="2:57" x14ac:dyDescent="0.2">
      <c r="B1149" s="2"/>
      <c r="U1149" s="19">
        <f>+J1159</f>
        <v>5</v>
      </c>
      <c r="V1149" s="19"/>
      <c r="W1149" s="1" t="s">
        <v>0</v>
      </c>
      <c r="AC1149" s="19">
        <f>+AC1147-U1149-AH1149-AO1149</f>
        <v>1.5</v>
      </c>
      <c r="AD1149" s="19"/>
      <c r="AE1149" s="1" t="s">
        <v>0</v>
      </c>
      <c r="AH1149" s="19">
        <f>+AR1204</f>
        <v>1.5</v>
      </c>
      <c r="AI1149" s="19"/>
      <c r="AJ1149" s="1" t="s">
        <v>0</v>
      </c>
      <c r="AO1149" s="19">
        <f>+AW1158</f>
        <v>3.5</v>
      </c>
      <c r="AP1149" s="19"/>
      <c r="AQ1149" s="1" t="s">
        <v>0</v>
      </c>
      <c r="BE1149" s="3"/>
    </row>
    <row r="1150" spans="2:57" x14ac:dyDescent="0.2">
      <c r="B1150" s="2"/>
      <c r="BE1150" s="3"/>
    </row>
    <row r="1151" spans="2:57" x14ac:dyDescent="0.2">
      <c r="B1151" s="2"/>
      <c r="K1151" s="19" t="s">
        <v>2</v>
      </c>
      <c r="L1151" s="19"/>
      <c r="AV1151" s="19" t="s">
        <v>2</v>
      </c>
      <c r="AW1151" s="19"/>
      <c r="BE1151" s="3"/>
    </row>
    <row r="1152" spans="2:57" x14ac:dyDescent="0.2">
      <c r="B1152" s="2"/>
      <c r="BE1152" s="3"/>
    </row>
    <row r="1153" spans="2:57" x14ac:dyDescent="0.2">
      <c r="B1153" s="2"/>
      <c r="BE1153" s="3"/>
    </row>
    <row r="1154" spans="2:57" x14ac:dyDescent="0.2">
      <c r="B1154" s="2"/>
      <c r="BE1154" s="3"/>
    </row>
    <row r="1155" spans="2:57" x14ac:dyDescent="0.2">
      <c r="B1155" s="2"/>
      <c r="BE1155" s="3"/>
    </row>
    <row r="1156" spans="2:57" x14ac:dyDescent="0.2">
      <c r="B1156" s="2"/>
      <c r="BE1156" s="3"/>
    </row>
    <row r="1157" spans="2:57" x14ac:dyDescent="0.2">
      <c r="B1157" s="2"/>
      <c r="AW1157" s="6" t="s">
        <v>0</v>
      </c>
      <c r="BE1157" s="3"/>
    </row>
    <row r="1158" spans="2:57" x14ac:dyDescent="0.2">
      <c r="B1158" s="2"/>
      <c r="J1158" s="6" t="s">
        <v>0</v>
      </c>
      <c r="AW1158" s="20">
        <f>+AY1163/2</f>
        <v>3.5</v>
      </c>
      <c r="BE1158" s="3"/>
    </row>
    <row r="1159" spans="2:57" x14ac:dyDescent="0.2">
      <c r="B1159" s="2"/>
      <c r="J1159" s="20">
        <f>(V1206+AJ1204)/2</f>
        <v>5</v>
      </c>
      <c r="AW1159" s="20"/>
      <c r="BE1159" s="3"/>
    </row>
    <row r="1160" spans="2:57" x14ac:dyDescent="0.2">
      <c r="B1160" s="2"/>
      <c r="J1160" s="20"/>
      <c r="AW1160" s="20"/>
      <c r="BE1160" s="3"/>
    </row>
    <row r="1161" spans="2:57" x14ac:dyDescent="0.2">
      <c r="B1161" s="2"/>
      <c r="J1161" s="20"/>
      <c r="BE1161" s="3"/>
    </row>
    <row r="1162" spans="2:57" x14ac:dyDescent="0.2">
      <c r="B1162" s="2"/>
      <c r="AY1162" s="6" t="s">
        <v>0</v>
      </c>
      <c r="BE1162" s="3"/>
    </row>
    <row r="1163" spans="2:57" x14ac:dyDescent="0.2">
      <c r="B1163" s="2"/>
      <c r="Y1163" s="19">
        <f>SQRT(2*AC1149^2)</f>
        <v>2.1213203435596424</v>
      </c>
      <c r="Z1163" s="19"/>
      <c r="AA1163" s="19"/>
      <c r="AB1163" s="1" t="s">
        <v>0</v>
      </c>
      <c r="AF1163" s="22">
        <f>+AL1164</f>
        <v>1.1372189368151719</v>
      </c>
      <c r="AG1163" s="22"/>
      <c r="AH1163" s="22"/>
      <c r="AY1163" s="25">
        <v>7</v>
      </c>
      <c r="BE1163" s="3"/>
    </row>
    <row r="1164" spans="2:57" x14ac:dyDescent="0.2">
      <c r="B1164" s="2"/>
      <c r="AL1164" s="22">
        <f>AO1149*TAN(P1145*PI()/180)</f>
        <v>1.1372189368151719</v>
      </c>
      <c r="AM1164" s="22"/>
      <c r="AN1164" s="22"/>
      <c r="AY1164" s="25"/>
      <c r="BE1164" s="3"/>
    </row>
    <row r="1165" spans="2:57" x14ac:dyDescent="0.2">
      <c r="B1165" s="2"/>
      <c r="AY1165" s="25"/>
      <c r="BE1165" s="3"/>
    </row>
    <row r="1166" spans="2:57" x14ac:dyDescent="0.2">
      <c r="B1166" s="2"/>
      <c r="BE1166" s="3"/>
    </row>
    <row r="1167" spans="2:57" x14ac:dyDescent="0.2">
      <c r="B1167" s="2"/>
      <c r="BE1167" s="3"/>
    </row>
    <row r="1168" spans="2:57" x14ac:dyDescent="0.2">
      <c r="B1168" s="2"/>
      <c r="AW1168" s="6" t="s">
        <v>0</v>
      </c>
      <c r="BE1168" s="3"/>
    </row>
    <row r="1169" spans="2:57" x14ac:dyDescent="0.2">
      <c r="B1169" s="2"/>
      <c r="Y1169" s="22">
        <f>U1149*TAN(P1145*PI()/180)</f>
        <v>1.6245984811645315</v>
      </c>
      <c r="Z1169" s="22"/>
      <c r="AA1169" s="22"/>
      <c r="AW1169" s="20">
        <f>+AY1163/2</f>
        <v>3.5</v>
      </c>
      <c r="BE1169" s="3"/>
    </row>
    <row r="1170" spans="2:57" x14ac:dyDescent="0.2">
      <c r="B1170" s="2"/>
      <c r="J1170" s="6" t="s">
        <v>0</v>
      </c>
      <c r="AW1170" s="20"/>
      <c r="BE1170" s="3"/>
    </row>
    <row r="1171" spans="2:57" x14ac:dyDescent="0.2">
      <c r="B1171" s="2"/>
      <c r="J1171" s="20">
        <f>+AW1182+AY1163-2*J1159</f>
        <v>2</v>
      </c>
      <c r="AW1171" s="20"/>
      <c r="BE1171" s="3"/>
    </row>
    <row r="1172" spans="2:57" x14ac:dyDescent="0.2">
      <c r="B1172" s="2"/>
      <c r="J1172" s="20"/>
      <c r="BE1172" s="3"/>
    </row>
    <row r="1173" spans="2:57" x14ac:dyDescent="0.2">
      <c r="B1173" s="2"/>
      <c r="J1173" s="20"/>
      <c r="BE1173" s="3"/>
    </row>
    <row r="1174" spans="2:57" x14ac:dyDescent="0.2">
      <c r="B1174" s="2"/>
      <c r="BE1174" s="3"/>
    </row>
    <row r="1175" spans="2:57" x14ac:dyDescent="0.2">
      <c r="B1175" s="2"/>
      <c r="AC1175" s="22">
        <f>+Y1169</f>
        <v>1.6245984811645315</v>
      </c>
      <c r="AD1175" s="22"/>
      <c r="AE1175" s="22"/>
      <c r="BE1175" s="3"/>
    </row>
    <row r="1176" spans="2:57" x14ac:dyDescent="0.2">
      <c r="B1176" s="2"/>
      <c r="AU1176" s="19" t="s">
        <v>2</v>
      </c>
      <c r="AV1176" s="19"/>
      <c r="BE1176" s="3"/>
    </row>
    <row r="1177" spans="2:57" x14ac:dyDescent="0.2">
      <c r="B1177" s="2"/>
      <c r="H1177" s="6" t="s">
        <v>0</v>
      </c>
      <c r="J1177" s="6" t="s">
        <v>0</v>
      </c>
      <c r="AR1177" s="19" t="s">
        <v>2</v>
      </c>
      <c r="AS1177" s="19"/>
      <c r="BE1177" s="3"/>
    </row>
    <row r="1178" spans="2:57" ht="11.25" customHeight="1" x14ac:dyDescent="0.2">
      <c r="B1178" s="2"/>
      <c r="H1178" s="20">
        <f>+AY1163+AW1182+AW1196</f>
        <v>15</v>
      </c>
      <c r="J1178" s="20">
        <f>+H1178-J1195-J1185-J1171-J1159</f>
        <v>1.9000000000000004</v>
      </c>
      <c r="BE1178" s="3"/>
    </row>
    <row r="1179" spans="2:57" x14ac:dyDescent="0.2">
      <c r="B1179" s="2"/>
      <c r="H1179" s="20"/>
      <c r="J1179" s="20"/>
      <c r="BE1179" s="3"/>
    </row>
    <row r="1180" spans="2:57" x14ac:dyDescent="0.2">
      <c r="B1180" s="2"/>
      <c r="H1180" s="20"/>
      <c r="J1180" s="20"/>
      <c r="BE1180" s="3"/>
    </row>
    <row r="1181" spans="2:57" x14ac:dyDescent="0.2">
      <c r="B1181" s="2"/>
      <c r="T1181" s="22">
        <f>+W1191</f>
        <v>1.0072510583220096</v>
      </c>
      <c r="U1181" s="22"/>
      <c r="V1181" s="22"/>
      <c r="AA1181" s="19">
        <f>SQRT(2*J1178^2)</f>
        <v>2.6870057685088811</v>
      </c>
      <c r="AB1181" s="19"/>
      <c r="AC1181" s="19"/>
      <c r="AD1181" s="1" t="s">
        <v>0</v>
      </c>
      <c r="AW1181" s="6" t="s">
        <v>0</v>
      </c>
      <c r="BE1181" s="3"/>
    </row>
    <row r="1182" spans="2:57" x14ac:dyDescent="0.2">
      <c r="B1182" s="2"/>
      <c r="AW1182" s="25">
        <v>5</v>
      </c>
      <c r="BE1182" s="3"/>
    </row>
    <row r="1183" spans="2:57" x14ac:dyDescent="0.2">
      <c r="B1183" s="2"/>
      <c r="AW1183" s="25"/>
      <c r="BE1183" s="3"/>
    </row>
    <row r="1184" spans="2:57" x14ac:dyDescent="0.2">
      <c r="B1184" s="2"/>
      <c r="J1184" s="6" t="s">
        <v>0</v>
      </c>
      <c r="AW1184" s="25"/>
      <c r="BE1184" s="3"/>
    </row>
    <row r="1185" spans="2:57" x14ac:dyDescent="0.2">
      <c r="B1185" s="2"/>
      <c r="J1185" s="20">
        <f>+AW1196</f>
        <v>3</v>
      </c>
      <c r="BE1185" s="3"/>
    </row>
    <row r="1186" spans="2:57" x14ac:dyDescent="0.2">
      <c r="B1186" s="2"/>
      <c r="J1186" s="20"/>
      <c r="BE1186" s="3"/>
    </row>
    <row r="1187" spans="2:57" x14ac:dyDescent="0.2">
      <c r="B1187" s="2"/>
      <c r="J1187" s="20"/>
      <c r="BE1187" s="3"/>
    </row>
    <row r="1188" spans="2:57" x14ac:dyDescent="0.2">
      <c r="B1188" s="2"/>
      <c r="BE1188" s="3"/>
    </row>
    <row r="1189" spans="2:57" x14ac:dyDescent="0.2">
      <c r="B1189" s="2"/>
      <c r="BE1189" s="3"/>
    </row>
    <row r="1190" spans="2:57" x14ac:dyDescent="0.2">
      <c r="B1190" s="2"/>
      <c r="BE1190" s="3"/>
    </row>
    <row r="1191" spans="2:57" x14ac:dyDescent="0.2">
      <c r="B1191" s="2"/>
      <c r="W1191" s="22">
        <f>J1195*TAN(P1145*PI()/180)</f>
        <v>1.0072510583220096</v>
      </c>
      <c r="X1191" s="22"/>
      <c r="Y1191" s="22"/>
      <c r="BE1191" s="3"/>
    </row>
    <row r="1192" spans="2:57" x14ac:dyDescent="0.2">
      <c r="B1192" s="2"/>
      <c r="BE1192" s="3"/>
    </row>
    <row r="1193" spans="2:57" x14ac:dyDescent="0.2">
      <c r="B1193" s="2"/>
      <c r="AG1193" s="19" t="s">
        <v>2</v>
      </c>
      <c r="AH1193" s="19"/>
      <c r="AQ1193" s="19" t="s">
        <v>2</v>
      </c>
      <c r="AR1193" s="19"/>
      <c r="BE1193" s="3"/>
    </row>
    <row r="1194" spans="2:57" x14ac:dyDescent="0.2">
      <c r="B1194" s="2"/>
      <c r="J1194" s="6" t="s">
        <v>0</v>
      </c>
      <c r="BE1194" s="3"/>
    </row>
    <row r="1195" spans="2:57" x14ac:dyDescent="0.2">
      <c r="B1195" s="2"/>
      <c r="J1195" s="20">
        <f>+Q1204</f>
        <v>3.1</v>
      </c>
      <c r="AW1195" s="6" t="s">
        <v>0</v>
      </c>
      <c r="BE1195" s="3"/>
    </row>
    <row r="1196" spans="2:57" x14ac:dyDescent="0.2">
      <c r="B1196" s="2"/>
      <c r="J1196" s="20"/>
      <c r="AW1196" s="25">
        <v>3</v>
      </c>
      <c r="BE1196" s="3"/>
    </row>
    <row r="1197" spans="2:57" x14ac:dyDescent="0.2">
      <c r="B1197" s="2"/>
      <c r="J1197" s="20"/>
      <c r="AW1197" s="25"/>
      <c r="BE1197" s="3"/>
    </row>
    <row r="1198" spans="2:57" x14ac:dyDescent="0.2">
      <c r="B1198" s="2"/>
      <c r="AW1198" s="25"/>
      <c r="BE1198" s="3"/>
    </row>
    <row r="1199" spans="2:57" x14ac:dyDescent="0.2">
      <c r="B1199" s="2"/>
      <c r="BE1199" s="3"/>
    </row>
    <row r="1200" spans="2:57" x14ac:dyDescent="0.2">
      <c r="B1200" s="2"/>
      <c r="BE1200" s="3"/>
    </row>
    <row r="1201" spans="2:57" x14ac:dyDescent="0.2">
      <c r="B1201" s="2"/>
      <c r="BE1201" s="3"/>
    </row>
    <row r="1202" spans="2:57" x14ac:dyDescent="0.2">
      <c r="B1202" s="2"/>
      <c r="K1202" s="19" t="s">
        <v>2</v>
      </c>
      <c r="L1202" s="19"/>
      <c r="AG1202" s="19" t="s">
        <v>2</v>
      </c>
      <c r="AH1202" s="19"/>
      <c r="BE1202" s="3"/>
    </row>
    <row r="1203" spans="2:57" x14ac:dyDescent="0.2">
      <c r="B1203" s="2"/>
      <c r="BE1203" s="3"/>
    </row>
    <row r="1204" spans="2:57" x14ac:dyDescent="0.2">
      <c r="B1204" s="2"/>
      <c r="Q1204" s="19">
        <f>+V1206/2</f>
        <v>3.1</v>
      </c>
      <c r="R1204" s="19"/>
      <c r="S1204" s="1" t="s">
        <v>0</v>
      </c>
      <c r="Z1204" s="19">
        <f>+V1206/2</f>
        <v>3.1</v>
      </c>
      <c r="AA1204" s="19"/>
      <c r="AB1204" s="1" t="s">
        <v>0</v>
      </c>
      <c r="AJ1204" s="24">
        <v>3.8</v>
      </c>
      <c r="AK1204" s="24"/>
      <c r="AL1204" s="1" t="s">
        <v>0</v>
      </c>
      <c r="AR1204" s="19">
        <f>+AC1147-V1206-AJ1204</f>
        <v>1.5</v>
      </c>
      <c r="AS1204" s="19"/>
      <c r="AT1204" s="1" t="s">
        <v>0</v>
      </c>
      <c r="BE1204" s="3"/>
    </row>
    <row r="1205" spans="2:57" x14ac:dyDescent="0.2">
      <c r="B1205" s="2"/>
      <c r="BE1205" s="3"/>
    </row>
    <row r="1206" spans="2:57" x14ac:dyDescent="0.2">
      <c r="B1206" s="2"/>
      <c r="V1206" s="24">
        <v>6.2</v>
      </c>
      <c r="W1206" s="24"/>
      <c r="X1206" s="1" t="s">
        <v>0</v>
      </c>
      <c r="BE1206" s="3"/>
    </row>
    <row r="1207" spans="2:57" x14ac:dyDescent="0.2">
      <c r="B1207" s="2"/>
      <c r="BE1207" s="3"/>
    </row>
    <row r="1208" spans="2:57" ht="12" thickBot="1" x14ac:dyDescent="0.25">
      <c r="B1208" s="7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8"/>
      <c r="AJ1208" s="8"/>
      <c r="AK1208" s="8"/>
      <c r="AL1208" s="8"/>
      <c r="AM1208" s="8"/>
      <c r="AN1208" s="8"/>
      <c r="AO1208" s="8"/>
      <c r="AP1208" s="8"/>
      <c r="AQ1208" s="8"/>
      <c r="AR1208" s="8"/>
      <c r="AS1208" s="8"/>
      <c r="AT1208" s="8"/>
      <c r="AU1208" s="8"/>
      <c r="AV1208" s="8"/>
      <c r="AW1208" s="8"/>
      <c r="AX1208" s="8"/>
      <c r="AY1208" s="8"/>
      <c r="AZ1208" s="8"/>
      <c r="BA1208" s="8"/>
      <c r="BB1208" s="8"/>
      <c r="BC1208" s="8"/>
      <c r="BD1208" s="8"/>
      <c r="BE1208" s="9"/>
    </row>
    <row r="1209" spans="2:57" ht="12" thickBot="1" x14ac:dyDescent="0.25"/>
    <row r="1210" spans="2:57" ht="45" customHeight="1" x14ac:dyDescent="0.2">
      <c r="B1210" s="29" t="s">
        <v>4</v>
      </c>
      <c r="C1210" s="30"/>
      <c r="D1210" s="30"/>
      <c r="E1210" s="30"/>
      <c r="F1210" s="30"/>
      <c r="G1210" s="30"/>
      <c r="H1210" s="30"/>
      <c r="I1210" s="30"/>
      <c r="J1210" s="30"/>
      <c r="K1210" s="30"/>
      <c r="L1210" s="30"/>
      <c r="M1210" s="30"/>
      <c r="N1210" s="30"/>
      <c r="O1210" s="30"/>
      <c r="P1210" s="30"/>
      <c r="Q1210" s="30"/>
      <c r="R1210" s="30"/>
      <c r="S1210" s="30"/>
      <c r="T1210" s="30"/>
      <c r="U1210" s="30"/>
      <c r="V1210" s="30"/>
      <c r="W1210" s="30"/>
      <c r="X1210" s="30"/>
      <c r="Y1210" s="30"/>
      <c r="Z1210" s="30"/>
      <c r="AA1210" s="30"/>
      <c r="AB1210" s="30"/>
      <c r="AC1210" s="30"/>
      <c r="AD1210" s="30"/>
      <c r="AE1210" s="30"/>
      <c r="AF1210" s="30"/>
      <c r="AG1210" s="30"/>
      <c r="AH1210" s="30"/>
      <c r="AI1210" s="30"/>
      <c r="AJ1210" s="30"/>
      <c r="AK1210" s="30"/>
      <c r="AL1210" s="30"/>
      <c r="AM1210" s="30"/>
      <c r="AN1210" s="30"/>
      <c r="AO1210" s="30"/>
      <c r="AP1210" s="30"/>
      <c r="AQ1210" s="30"/>
      <c r="AR1210" s="30"/>
      <c r="AS1210" s="30"/>
      <c r="AT1210" s="30"/>
      <c r="AU1210" s="30"/>
      <c r="AV1210" s="30"/>
      <c r="AW1210" s="30"/>
      <c r="AX1210" s="30"/>
      <c r="AY1210" s="30"/>
      <c r="AZ1210" s="30"/>
      <c r="BA1210" s="30"/>
      <c r="BB1210" s="30"/>
      <c r="BC1210" s="30"/>
      <c r="BD1210" s="30"/>
      <c r="BE1210" s="31"/>
    </row>
    <row r="1211" spans="2:57" x14ac:dyDescent="0.2">
      <c r="B1211" s="2"/>
      <c r="O1211" s="4" t="s">
        <v>11</v>
      </c>
      <c r="BE1211" s="3"/>
    </row>
    <row r="1212" spans="2:57" x14ac:dyDescent="0.2">
      <c r="B1212" s="2"/>
      <c r="U1212" s="1" t="s">
        <v>3</v>
      </c>
      <c r="BE1212" s="3"/>
    </row>
    <row r="1213" spans="2:57" x14ac:dyDescent="0.2">
      <c r="B1213" s="2"/>
      <c r="G1213" s="12" t="s">
        <v>6</v>
      </c>
      <c r="K1213" s="1" t="s">
        <v>7</v>
      </c>
      <c r="P1213" s="24">
        <v>18</v>
      </c>
      <c r="Q1213" s="24"/>
      <c r="R1213" s="5" t="s">
        <v>1</v>
      </c>
      <c r="V1213" s="19" t="s">
        <v>2</v>
      </c>
      <c r="W1213" s="19"/>
      <c r="AB1213" s="11" t="s">
        <v>5</v>
      </c>
      <c r="BE1213" s="3"/>
    </row>
    <row r="1214" spans="2:57" x14ac:dyDescent="0.2">
      <c r="B1214" s="2"/>
      <c r="BE1214" s="3"/>
    </row>
    <row r="1215" spans="2:57" x14ac:dyDescent="0.2">
      <c r="B1215" s="2"/>
      <c r="O1215" s="24">
        <v>4</v>
      </c>
      <c r="P1215" s="24"/>
      <c r="Q1215" s="1" t="s">
        <v>0</v>
      </c>
      <c r="AH1215" s="24">
        <v>9</v>
      </c>
      <c r="AI1215" s="24"/>
      <c r="AJ1215" s="1" t="s">
        <v>0</v>
      </c>
      <c r="BE1215" s="3"/>
    </row>
    <row r="1216" spans="2:57" x14ac:dyDescent="0.2">
      <c r="B1216" s="2"/>
      <c r="BE1216" s="3"/>
    </row>
    <row r="1217" spans="2:57" x14ac:dyDescent="0.2">
      <c r="B1217" s="2"/>
      <c r="K1217" s="19">
        <f>+O1215/2</f>
        <v>2</v>
      </c>
      <c r="L1217" s="19"/>
      <c r="M1217" s="1" t="s">
        <v>0</v>
      </c>
      <c r="R1217" s="19">
        <f>+O1215/2</f>
        <v>2</v>
      </c>
      <c r="S1217" s="19"/>
      <c r="T1217" s="1" t="s">
        <v>0</v>
      </c>
      <c r="AD1217" s="19">
        <f>+AH1215-AS1217</f>
        <v>6.5</v>
      </c>
      <c r="AE1217" s="19"/>
      <c r="AF1217" s="1" t="s">
        <v>0</v>
      </c>
      <c r="AS1217" s="19">
        <f>+AY1234</f>
        <v>2.5</v>
      </c>
      <c r="AT1217" s="19"/>
      <c r="AU1217" s="1" t="s">
        <v>0</v>
      </c>
      <c r="BE1217" s="3"/>
    </row>
    <row r="1218" spans="2:57" x14ac:dyDescent="0.2">
      <c r="B1218" s="2"/>
      <c r="BE1218" s="3"/>
    </row>
    <row r="1219" spans="2:57" x14ac:dyDescent="0.2">
      <c r="B1219" s="2"/>
      <c r="G1219" s="19" t="s">
        <v>2</v>
      </c>
      <c r="H1219" s="19"/>
      <c r="W1219" s="19" t="s">
        <v>2</v>
      </c>
      <c r="X1219" s="19"/>
      <c r="BE1219" s="3"/>
    </row>
    <row r="1220" spans="2:57" x14ac:dyDescent="0.2">
      <c r="B1220" s="2"/>
      <c r="BE1220" s="3"/>
    </row>
    <row r="1221" spans="2:57" x14ac:dyDescent="0.2">
      <c r="B1221" s="2"/>
      <c r="BE1221" s="3"/>
    </row>
    <row r="1222" spans="2:57" x14ac:dyDescent="0.2">
      <c r="B1222" s="2"/>
      <c r="F1222" s="6" t="s">
        <v>0</v>
      </c>
      <c r="BE1222" s="3"/>
    </row>
    <row r="1223" spans="2:57" x14ac:dyDescent="0.2">
      <c r="B1223" s="2"/>
      <c r="F1223" s="20">
        <f>+K1217</f>
        <v>2</v>
      </c>
      <c r="AY1223" s="6" t="s">
        <v>0</v>
      </c>
      <c r="BE1223" s="3"/>
    </row>
    <row r="1224" spans="2:57" x14ac:dyDescent="0.2">
      <c r="B1224" s="2"/>
      <c r="F1224" s="20"/>
      <c r="AY1224" s="25">
        <v>3</v>
      </c>
      <c r="BE1224" s="3"/>
    </row>
    <row r="1225" spans="2:57" x14ac:dyDescent="0.2">
      <c r="B1225" s="2"/>
      <c r="F1225" s="20"/>
      <c r="AY1225" s="25"/>
      <c r="BE1225" s="3"/>
    </row>
    <row r="1226" spans="2:57" x14ac:dyDescent="0.2">
      <c r="B1226" s="2"/>
      <c r="AY1226" s="25"/>
      <c r="BE1226" s="3"/>
    </row>
    <row r="1227" spans="2:57" x14ac:dyDescent="0.2">
      <c r="B1227" s="2"/>
      <c r="P1227" s="22">
        <f>K1217*TAN(P1213*PI()/180)</f>
        <v>0.64983939246581257</v>
      </c>
      <c r="Q1227" s="22"/>
      <c r="R1227" s="22"/>
      <c r="BE1227" s="3"/>
    </row>
    <row r="1228" spans="2:57" x14ac:dyDescent="0.2">
      <c r="B1228" s="2"/>
      <c r="W1228" s="19" t="s">
        <v>2</v>
      </c>
      <c r="X1228" s="19"/>
      <c r="BE1228" s="3"/>
    </row>
    <row r="1229" spans="2:57" x14ac:dyDescent="0.2">
      <c r="B1229" s="2"/>
      <c r="AX1229" s="19" t="s">
        <v>2</v>
      </c>
      <c r="AY1229" s="19"/>
      <c r="BE1229" s="3"/>
    </row>
    <row r="1230" spans="2:57" x14ac:dyDescent="0.2">
      <c r="B1230" s="2"/>
      <c r="BE1230" s="3"/>
    </row>
    <row r="1231" spans="2:57" x14ac:dyDescent="0.2">
      <c r="B1231" s="2"/>
      <c r="D1231" s="6" t="s">
        <v>0</v>
      </c>
      <c r="F1231" s="6" t="s">
        <v>0</v>
      </c>
      <c r="BE1231" s="3"/>
    </row>
    <row r="1232" spans="2:57" x14ac:dyDescent="0.2">
      <c r="B1232" s="2"/>
      <c r="D1232" s="25">
        <v>8</v>
      </c>
      <c r="F1232" s="20">
        <f>+AY1224</f>
        <v>3</v>
      </c>
      <c r="BE1232" s="3"/>
    </row>
    <row r="1233" spans="2:57" x14ac:dyDescent="0.2">
      <c r="B1233" s="2"/>
      <c r="D1233" s="25"/>
      <c r="F1233" s="20"/>
      <c r="AY1233" s="6" t="s">
        <v>0</v>
      </c>
      <c r="BE1233" s="3"/>
    </row>
    <row r="1234" spans="2:57" x14ac:dyDescent="0.2">
      <c r="B1234" s="2"/>
      <c r="D1234" s="25"/>
      <c r="F1234" s="20"/>
      <c r="AY1234" s="20">
        <f>+F1243</f>
        <v>2.5</v>
      </c>
      <c r="BE1234" s="3"/>
    </row>
    <row r="1235" spans="2:57" x14ac:dyDescent="0.2">
      <c r="B1235" s="2"/>
      <c r="AY1235" s="20"/>
      <c r="BE1235" s="3"/>
    </row>
    <row r="1236" spans="2:57" x14ac:dyDescent="0.2">
      <c r="B1236" s="2"/>
      <c r="R1236" s="19">
        <f>SQRT(2*E1238^2)</f>
        <v>0.70710678118654757</v>
      </c>
      <c r="S1236" s="19"/>
      <c r="T1236" s="19"/>
      <c r="U1236" s="1" t="s">
        <v>0</v>
      </c>
      <c r="AY1236" s="20"/>
      <c r="BE1236" s="3"/>
    </row>
    <row r="1237" spans="2:57" x14ac:dyDescent="0.2">
      <c r="B1237" s="2"/>
      <c r="M1237" s="22">
        <f>+P1227</f>
        <v>0.64983939246581257</v>
      </c>
      <c r="N1237" s="22"/>
      <c r="O1237" s="22"/>
      <c r="BE1237" s="3"/>
    </row>
    <row r="1238" spans="2:57" x14ac:dyDescent="0.2">
      <c r="B1238" s="2"/>
      <c r="E1238" s="26">
        <f>D1232-(D1232-AY1224)/2-F1232-F1223</f>
        <v>0.5</v>
      </c>
      <c r="F1238" s="26"/>
      <c r="G1238" s="27" t="s">
        <v>0</v>
      </c>
      <c r="AP1238" s="22">
        <f>AY1234*TAN(P1213*PI()/180)</f>
        <v>0.81229924058226577</v>
      </c>
      <c r="AQ1238" s="22"/>
      <c r="AR1238" s="22"/>
      <c r="BE1238" s="3"/>
    </row>
    <row r="1239" spans="2:57" x14ac:dyDescent="0.2">
      <c r="B1239" s="2"/>
      <c r="E1239" s="26"/>
      <c r="F1239" s="26"/>
      <c r="G1239" s="27"/>
      <c r="AY1239" s="6" t="s">
        <v>0</v>
      </c>
      <c r="BE1239" s="3"/>
    </row>
    <row r="1240" spans="2:57" x14ac:dyDescent="0.2">
      <c r="B1240" s="2"/>
      <c r="Q1240" s="22">
        <f>+AP1238</f>
        <v>0.81229924058226577</v>
      </c>
      <c r="R1240" s="22"/>
      <c r="S1240" s="22"/>
      <c r="AY1240" s="20">
        <f>+BA1245-AY1234-AY1249-AY1259</f>
        <v>1</v>
      </c>
      <c r="BE1240" s="3"/>
    </row>
    <row r="1241" spans="2:57" x14ac:dyDescent="0.2">
      <c r="B1241" s="2"/>
      <c r="AY1241" s="20"/>
      <c r="BE1241" s="3"/>
    </row>
    <row r="1242" spans="2:57" x14ac:dyDescent="0.2">
      <c r="B1242" s="2"/>
      <c r="F1242" s="6" t="s">
        <v>0</v>
      </c>
      <c r="AY1242" s="20"/>
      <c r="BE1242" s="3"/>
    </row>
    <row r="1243" spans="2:57" x14ac:dyDescent="0.2">
      <c r="B1243" s="2"/>
      <c r="F1243" s="20">
        <f>+D1232-E1238-F1232-F1223</f>
        <v>2.5</v>
      </c>
      <c r="AS1243" s="22">
        <f>+AP1257</f>
        <v>0.48737954434935943</v>
      </c>
      <c r="AT1243" s="22"/>
      <c r="AU1243" s="22"/>
      <c r="BE1243" s="3"/>
    </row>
    <row r="1244" spans="2:57" x14ac:dyDescent="0.2">
      <c r="B1244" s="2"/>
      <c r="F1244" s="20"/>
      <c r="AL1244" s="19">
        <f>SQRT(2*AY1240^2)</f>
        <v>1.4142135623730951</v>
      </c>
      <c r="AM1244" s="19"/>
      <c r="AN1244" s="19"/>
      <c r="AO1244" s="1" t="s">
        <v>0</v>
      </c>
      <c r="BA1244" s="6" t="s">
        <v>0</v>
      </c>
      <c r="BE1244" s="3"/>
    </row>
    <row r="1245" spans="2:57" x14ac:dyDescent="0.2">
      <c r="B1245" s="2"/>
      <c r="F1245" s="20"/>
      <c r="BA1245" s="20">
        <f>+D1232+F1255-AY1224</f>
        <v>9</v>
      </c>
      <c r="BE1245" s="3"/>
    </row>
    <row r="1246" spans="2:57" x14ac:dyDescent="0.2">
      <c r="B1246" s="2"/>
      <c r="BA1246" s="20"/>
      <c r="BE1246" s="3"/>
    </row>
    <row r="1247" spans="2:57" x14ac:dyDescent="0.2">
      <c r="B1247" s="2"/>
      <c r="BA1247" s="20"/>
      <c r="BE1247" s="3"/>
    </row>
    <row r="1248" spans="2:57" x14ac:dyDescent="0.2">
      <c r="B1248" s="2"/>
      <c r="AY1248" s="6" t="s">
        <v>0</v>
      </c>
      <c r="BE1248" s="3"/>
    </row>
    <row r="1249" spans="2:57" x14ac:dyDescent="0.2">
      <c r="B1249" s="2"/>
      <c r="G1249" s="19" t="s">
        <v>2</v>
      </c>
      <c r="H1249" s="19"/>
      <c r="AY1249" s="20">
        <f>+F1255</f>
        <v>4</v>
      </c>
      <c r="BE1249" s="3"/>
    </row>
    <row r="1250" spans="2:57" x14ac:dyDescent="0.2">
      <c r="B1250" s="2"/>
      <c r="AK1250" s="19" t="s">
        <v>2</v>
      </c>
      <c r="AL1250" s="19"/>
      <c r="AY1250" s="20"/>
      <c r="BE1250" s="3"/>
    </row>
    <row r="1251" spans="2:57" x14ac:dyDescent="0.2">
      <c r="B1251" s="2"/>
      <c r="AY1251" s="20"/>
      <c r="BE1251" s="3"/>
    </row>
    <row r="1252" spans="2:57" x14ac:dyDescent="0.2">
      <c r="B1252" s="2"/>
      <c r="BE1252" s="3"/>
    </row>
    <row r="1253" spans="2:57" x14ac:dyDescent="0.2">
      <c r="B1253" s="2"/>
      <c r="BE1253" s="3"/>
    </row>
    <row r="1254" spans="2:57" x14ac:dyDescent="0.2">
      <c r="B1254" s="2"/>
      <c r="F1254" s="6" t="s">
        <v>0</v>
      </c>
      <c r="BE1254" s="3"/>
    </row>
    <row r="1255" spans="2:57" x14ac:dyDescent="0.2">
      <c r="B1255" s="2"/>
      <c r="F1255" s="25">
        <v>4</v>
      </c>
      <c r="BE1255" s="3"/>
    </row>
    <row r="1256" spans="2:57" x14ac:dyDescent="0.2">
      <c r="B1256" s="2"/>
      <c r="F1256" s="25"/>
      <c r="BE1256" s="3"/>
    </row>
    <row r="1257" spans="2:57" x14ac:dyDescent="0.2">
      <c r="B1257" s="2"/>
      <c r="F1257" s="25"/>
      <c r="AP1257" s="22">
        <f>AT1265*TAN(P1213*PI()/180)</f>
        <v>0.48737954434935943</v>
      </c>
      <c r="AQ1257" s="22"/>
      <c r="AR1257" s="22"/>
      <c r="BE1257" s="3"/>
    </row>
    <row r="1258" spans="2:57" x14ac:dyDescent="0.2">
      <c r="B1258" s="2"/>
      <c r="AY1258" s="6" t="s">
        <v>0</v>
      </c>
      <c r="BE1258" s="3"/>
    </row>
    <row r="1259" spans="2:57" x14ac:dyDescent="0.2">
      <c r="B1259" s="2"/>
      <c r="AY1259" s="20">
        <f>+AT1265</f>
        <v>1.5</v>
      </c>
      <c r="BE1259" s="3"/>
    </row>
    <row r="1260" spans="2:57" x14ac:dyDescent="0.2">
      <c r="B1260" s="2"/>
      <c r="AY1260" s="20"/>
      <c r="BE1260" s="3"/>
    </row>
    <row r="1261" spans="2:57" x14ac:dyDescent="0.2">
      <c r="B1261" s="2"/>
      <c r="AY1261" s="20"/>
      <c r="BE1261" s="3"/>
    </row>
    <row r="1262" spans="2:57" x14ac:dyDescent="0.2">
      <c r="B1262" s="2"/>
      <c r="P1262" s="6" t="s">
        <v>0</v>
      </c>
      <c r="BE1262" s="3"/>
    </row>
    <row r="1263" spans="2:57" x14ac:dyDescent="0.2">
      <c r="B1263" s="2"/>
      <c r="P1263" s="20">
        <f>+E1238</f>
        <v>0.5</v>
      </c>
      <c r="AK1263" s="19" t="s">
        <v>2</v>
      </c>
      <c r="AL1263" s="19"/>
      <c r="AX1263" s="19" t="s">
        <v>2</v>
      </c>
      <c r="AY1263" s="19"/>
      <c r="BE1263" s="3"/>
    </row>
    <row r="1264" spans="2:57" x14ac:dyDescent="0.2">
      <c r="B1264" s="2"/>
      <c r="P1264" s="20"/>
      <c r="BE1264" s="3"/>
    </row>
    <row r="1265" spans="2:57" x14ac:dyDescent="0.2">
      <c r="B1265" s="2"/>
      <c r="K1265" s="19">
        <f>+K1217</f>
        <v>2</v>
      </c>
      <c r="L1265" s="19"/>
      <c r="M1265" s="1" t="s">
        <v>0</v>
      </c>
      <c r="P1265" s="20"/>
      <c r="AB1265" s="19">
        <f>+O1215+AH1215-AR1267-P1263-K1265</f>
        <v>7.5</v>
      </c>
      <c r="AC1265" s="19"/>
      <c r="AD1265" s="1" t="s">
        <v>0</v>
      </c>
      <c r="AO1265" s="19">
        <f>+AR1267/2</f>
        <v>1.5</v>
      </c>
      <c r="AP1265" s="19"/>
      <c r="AQ1265" s="1" t="s">
        <v>0</v>
      </c>
      <c r="AT1265" s="19">
        <f>+AR1267/2</f>
        <v>1.5</v>
      </c>
      <c r="AU1265" s="19"/>
      <c r="AV1265" s="1" t="s">
        <v>0</v>
      </c>
      <c r="BE1265" s="3"/>
    </row>
    <row r="1266" spans="2:57" x14ac:dyDescent="0.2">
      <c r="B1266" s="2"/>
      <c r="BE1266" s="3"/>
    </row>
    <row r="1267" spans="2:57" x14ac:dyDescent="0.2">
      <c r="B1267" s="2"/>
      <c r="AR1267" s="24">
        <v>3</v>
      </c>
      <c r="AS1267" s="24"/>
      <c r="AT1267" s="1" t="s">
        <v>0</v>
      </c>
      <c r="BE1267" s="3"/>
    </row>
    <row r="1268" spans="2:57" x14ac:dyDescent="0.2">
      <c r="B1268" s="2"/>
      <c r="BE1268" s="3"/>
    </row>
    <row r="1269" spans="2:57" ht="12" thickBot="1" x14ac:dyDescent="0.25">
      <c r="B1269" s="7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8"/>
      <c r="AE1269" s="8"/>
      <c r="AF1269" s="8"/>
      <c r="AG1269" s="8"/>
      <c r="AH1269" s="8"/>
      <c r="AI1269" s="8"/>
      <c r="AJ1269" s="8"/>
      <c r="AK1269" s="8"/>
      <c r="AL1269" s="8"/>
      <c r="AM1269" s="8"/>
      <c r="AN1269" s="8"/>
      <c r="AO1269" s="8"/>
      <c r="AP1269" s="8"/>
      <c r="AQ1269" s="8"/>
      <c r="AR1269" s="8"/>
      <c r="AS1269" s="8"/>
      <c r="AT1269" s="8"/>
      <c r="AU1269" s="8"/>
      <c r="AV1269" s="8"/>
      <c r="AW1269" s="8"/>
      <c r="AX1269" s="8"/>
      <c r="AY1269" s="8"/>
      <c r="AZ1269" s="8"/>
      <c r="BA1269" s="8"/>
      <c r="BB1269" s="8"/>
      <c r="BC1269" s="8"/>
      <c r="BD1269" s="8"/>
      <c r="BE1269" s="9"/>
    </row>
    <row r="1270" spans="2:57" ht="12" thickBot="1" x14ac:dyDescent="0.25"/>
    <row r="1271" spans="2:57" ht="45" customHeight="1" x14ac:dyDescent="0.2">
      <c r="B1271" s="29" t="s">
        <v>4</v>
      </c>
      <c r="C1271" s="30"/>
      <c r="D1271" s="30"/>
      <c r="E1271" s="30"/>
      <c r="F1271" s="30"/>
      <c r="G1271" s="30"/>
      <c r="H1271" s="30"/>
      <c r="I1271" s="30"/>
      <c r="J1271" s="30"/>
      <c r="K1271" s="30"/>
      <c r="L1271" s="30"/>
      <c r="M1271" s="30"/>
      <c r="N1271" s="30"/>
      <c r="O1271" s="30"/>
      <c r="P1271" s="30"/>
      <c r="Q1271" s="30"/>
      <c r="R1271" s="30"/>
      <c r="S1271" s="30"/>
      <c r="T1271" s="30"/>
      <c r="U1271" s="30"/>
      <c r="V1271" s="30"/>
      <c r="W1271" s="30"/>
      <c r="X1271" s="30"/>
      <c r="Y1271" s="30"/>
      <c r="Z1271" s="30"/>
      <c r="AA1271" s="30"/>
      <c r="AB1271" s="30"/>
      <c r="AC1271" s="30"/>
      <c r="AD1271" s="30"/>
      <c r="AE1271" s="30"/>
      <c r="AF1271" s="30"/>
      <c r="AG1271" s="30"/>
      <c r="AH1271" s="30"/>
      <c r="AI1271" s="30"/>
      <c r="AJ1271" s="30"/>
      <c r="AK1271" s="30"/>
      <c r="AL1271" s="30"/>
      <c r="AM1271" s="30"/>
      <c r="AN1271" s="30"/>
      <c r="AO1271" s="30"/>
      <c r="AP1271" s="30"/>
      <c r="AQ1271" s="30"/>
      <c r="AR1271" s="30"/>
      <c r="AS1271" s="30"/>
      <c r="AT1271" s="30"/>
      <c r="AU1271" s="30"/>
      <c r="AV1271" s="30"/>
      <c r="AW1271" s="30"/>
      <c r="AX1271" s="30"/>
      <c r="AY1271" s="30"/>
      <c r="AZ1271" s="30"/>
      <c r="BA1271" s="30"/>
      <c r="BB1271" s="30"/>
      <c r="BC1271" s="30"/>
      <c r="BD1271" s="30"/>
      <c r="BE1271" s="31"/>
    </row>
    <row r="1272" spans="2:57" x14ac:dyDescent="0.2">
      <c r="B1272" s="2"/>
      <c r="O1272" s="4" t="s">
        <v>11</v>
      </c>
      <c r="BE1272" s="3"/>
    </row>
    <row r="1273" spans="2:57" x14ac:dyDescent="0.2">
      <c r="B1273" s="2"/>
      <c r="U1273" s="1" t="s">
        <v>3</v>
      </c>
      <c r="BE1273" s="3"/>
    </row>
    <row r="1274" spans="2:57" x14ac:dyDescent="0.2">
      <c r="B1274" s="2"/>
      <c r="G1274" s="12" t="s">
        <v>6</v>
      </c>
      <c r="K1274" s="1" t="s">
        <v>7</v>
      </c>
      <c r="P1274" s="24">
        <v>18</v>
      </c>
      <c r="Q1274" s="24"/>
      <c r="R1274" s="5" t="s">
        <v>1</v>
      </c>
      <c r="V1274" s="19" t="s">
        <v>2</v>
      </c>
      <c r="W1274" s="19"/>
      <c r="AB1274" s="11" t="s">
        <v>5</v>
      </c>
      <c r="BE1274" s="3"/>
    </row>
    <row r="1275" spans="2:57" x14ac:dyDescent="0.2">
      <c r="B1275" s="2"/>
      <c r="BE1275" s="3"/>
    </row>
    <row r="1276" spans="2:57" x14ac:dyDescent="0.2">
      <c r="B1276" s="2"/>
      <c r="X1276" s="24">
        <v>6</v>
      </c>
      <c r="Y1276" s="24"/>
      <c r="Z1276" s="1" t="s">
        <v>0</v>
      </c>
      <c r="BE1276" s="3"/>
    </row>
    <row r="1277" spans="2:57" x14ac:dyDescent="0.2">
      <c r="B1277" s="2"/>
      <c r="BE1277" s="3"/>
    </row>
    <row r="1278" spans="2:57" x14ac:dyDescent="0.2">
      <c r="B1278" s="2"/>
      <c r="Q1278" s="19">
        <f>+I1287</f>
        <v>2.5</v>
      </c>
      <c r="R1278" s="19"/>
      <c r="S1278" s="1" t="s">
        <v>0</v>
      </c>
      <c r="W1278" s="26">
        <f>+M1331</f>
        <v>0.5</v>
      </c>
      <c r="X1278" s="26"/>
      <c r="Y1278" s="19">
        <f>+X1276-AF1278-AA1278-W1278-Q1278</f>
        <v>0.25</v>
      </c>
      <c r="Z1278" s="19"/>
      <c r="AA1278" s="27">
        <f>(+Y1331+AH1331+AR1331-(AZ1324+AZ1315-I1323-I1316)-AF1278-AQ1278)/2</f>
        <v>0.5</v>
      </c>
      <c r="AB1278" s="27"/>
      <c r="AF1278" s="19">
        <f>+AR1331</f>
        <v>2.25</v>
      </c>
      <c r="AG1278" s="19"/>
      <c r="AH1278" s="1" t="s">
        <v>0</v>
      </c>
      <c r="AQ1278" s="19">
        <f>M1331+U1333+AM1333-X1276</f>
        <v>3</v>
      </c>
      <c r="AR1278" s="19"/>
      <c r="AS1278" s="1" t="s">
        <v>0</v>
      </c>
      <c r="BE1278" s="3"/>
    </row>
    <row r="1279" spans="2:57" x14ac:dyDescent="0.2">
      <c r="B1279" s="2"/>
      <c r="BE1279" s="3"/>
    </row>
    <row r="1280" spans="2:57" x14ac:dyDescent="0.2">
      <c r="B1280" s="2"/>
      <c r="K1280" s="19" t="s">
        <v>2</v>
      </c>
      <c r="L1280" s="19"/>
      <c r="AM1280" s="19" t="s">
        <v>2</v>
      </c>
      <c r="AN1280" s="19"/>
      <c r="BE1280" s="3"/>
    </row>
    <row r="1281" spans="2:57" x14ac:dyDescent="0.2">
      <c r="B1281" s="2"/>
      <c r="BE1281" s="3"/>
    </row>
    <row r="1282" spans="2:57" x14ac:dyDescent="0.2">
      <c r="B1282" s="2"/>
      <c r="BE1282" s="3"/>
    </row>
    <row r="1283" spans="2:57" x14ac:dyDescent="0.2">
      <c r="B1283" s="2"/>
      <c r="BE1283" s="3"/>
    </row>
    <row r="1284" spans="2:57" x14ac:dyDescent="0.2">
      <c r="B1284" s="2"/>
      <c r="BE1284" s="3"/>
    </row>
    <row r="1285" spans="2:57" x14ac:dyDescent="0.2">
      <c r="B1285" s="2"/>
      <c r="BE1285" s="3"/>
    </row>
    <row r="1286" spans="2:57" x14ac:dyDescent="0.2">
      <c r="B1286" s="2"/>
      <c r="I1286" s="6" t="s">
        <v>0</v>
      </c>
      <c r="AZ1286" s="6" t="s">
        <v>0</v>
      </c>
      <c r="BE1286" s="3"/>
    </row>
    <row r="1287" spans="2:57" x14ac:dyDescent="0.2">
      <c r="B1287" s="2"/>
      <c r="I1287" s="20">
        <f>+G1293/2</f>
        <v>2.5</v>
      </c>
      <c r="AZ1287" s="20">
        <f>+AA1278+AF1278</f>
        <v>2.75</v>
      </c>
      <c r="BE1287" s="3"/>
    </row>
    <row r="1288" spans="2:57" x14ac:dyDescent="0.2">
      <c r="B1288" s="2"/>
      <c r="I1288" s="20"/>
      <c r="AZ1288" s="20"/>
      <c r="BE1288" s="3"/>
    </row>
    <row r="1289" spans="2:57" x14ac:dyDescent="0.2">
      <c r="B1289" s="2"/>
      <c r="I1289" s="20"/>
      <c r="AZ1289" s="20"/>
      <c r="BB1289" s="6" t="s">
        <v>0</v>
      </c>
      <c r="BE1289" s="3"/>
    </row>
    <row r="1290" spans="2:57" x14ac:dyDescent="0.2">
      <c r="B1290" s="2"/>
      <c r="BB1290" s="25">
        <v>4</v>
      </c>
      <c r="BE1290" s="3"/>
    </row>
    <row r="1291" spans="2:57" x14ac:dyDescent="0.2">
      <c r="B1291" s="2"/>
      <c r="X1291" s="23">
        <f>+T1293</f>
        <v>0.81229924058226577</v>
      </c>
      <c r="Y1291" s="23"/>
      <c r="Z1291" s="23"/>
      <c r="BB1291" s="25"/>
      <c r="BE1291" s="3"/>
    </row>
    <row r="1292" spans="2:57" x14ac:dyDescent="0.2">
      <c r="B1292" s="2"/>
      <c r="G1292" s="6" t="s">
        <v>0</v>
      </c>
      <c r="BB1292" s="25"/>
      <c r="BE1292" s="3"/>
    </row>
    <row r="1293" spans="2:57" x14ac:dyDescent="0.2">
      <c r="B1293" s="2"/>
      <c r="G1293" s="25">
        <v>5</v>
      </c>
      <c r="T1293" s="22">
        <f>I1287*TAN(P1274*PI()/180)</f>
        <v>0.81229924058226577</v>
      </c>
      <c r="U1293" s="22"/>
      <c r="V1293" s="22"/>
      <c r="BE1293" s="3"/>
    </row>
    <row r="1294" spans="2:57" x14ac:dyDescent="0.2">
      <c r="B1294" s="2"/>
      <c r="G1294" s="25"/>
      <c r="BE1294" s="3"/>
    </row>
    <row r="1295" spans="2:57" x14ac:dyDescent="0.2">
      <c r="B1295" s="2"/>
      <c r="G1295" s="25"/>
      <c r="AA1295" s="22">
        <f>AZ1287*TAN(P1274*PI()/180)</f>
        <v>0.89352916464049226</v>
      </c>
      <c r="AB1295" s="22"/>
      <c r="AC1295" s="22"/>
      <c r="BE1295" s="3"/>
    </row>
    <row r="1296" spans="2:57" x14ac:dyDescent="0.2">
      <c r="B1296" s="2"/>
      <c r="AZ1296" s="6" t="s">
        <v>0</v>
      </c>
      <c r="BE1296" s="3"/>
    </row>
    <row r="1297" spans="2:57" x14ac:dyDescent="0.2">
      <c r="B1297" s="2"/>
      <c r="I1297" s="6" t="s">
        <v>0</v>
      </c>
      <c r="AZ1297" s="20">
        <f>+BB1290-AZ1287</f>
        <v>1.25</v>
      </c>
      <c r="BE1297" s="3"/>
    </row>
    <row r="1298" spans="2:57" x14ac:dyDescent="0.2">
      <c r="B1298" s="2"/>
      <c r="I1298" s="20">
        <f>+G1293/2</f>
        <v>2.5</v>
      </c>
      <c r="AM1298" s="19" t="s">
        <v>2</v>
      </c>
      <c r="AN1298" s="19"/>
      <c r="AW1298" s="19" t="s">
        <v>2</v>
      </c>
      <c r="AX1298" s="19"/>
      <c r="AZ1298" s="20"/>
      <c r="BE1298" s="3"/>
    </row>
    <row r="1299" spans="2:57" x14ac:dyDescent="0.2">
      <c r="B1299" s="2"/>
      <c r="I1299" s="20"/>
      <c r="AZ1299" s="20"/>
      <c r="BE1299" s="3"/>
    </row>
    <row r="1300" spans="2:57" x14ac:dyDescent="0.2">
      <c r="B1300" s="2"/>
      <c r="I1300" s="20"/>
      <c r="BE1300" s="3"/>
    </row>
    <row r="1301" spans="2:57" x14ac:dyDescent="0.2">
      <c r="B1301" s="2"/>
      <c r="BE1301" s="3"/>
    </row>
    <row r="1302" spans="2:57" x14ac:dyDescent="0.2">
      <c r="B1302" s="2"/>
      <c r="BE1302" s="3"/>
    </row>
    <row r="1303" spans="2:57" x14ac:dyDescent="0.2">
      <c r="B1303" s="2"/>
      <c r="AZ1303" s="6" t="s">
        <v>0</v>
      </c>
      <c r="BE1303" s="3"/>
    </row>
    <row r="1304" spans="2:57" x14ac:dyDescent="0.2">
      <c r="B1304" s="2"/>
      <c r="AZ1304" s="20">
        <f>+BB1310/2</f>
        <v>2.25</v>
      </c>
      <c r="BE1304" s="3"/>
    </row>
    <row r="1305" spans="2:57" x14ac:dyDescent="0.2">
      <c r="B1305" s="2"/>
      <c r="I1305" s="6" t="s">
        <v>0</v>
      </c>
      <c r="AZ1305" s="20"/>
      <c r="BE1305" s="3"/>
    </row>
    <row r="1306" spans="2:57" x14ac:dyDescent="0.2">
      <c r="B1306" s="2"/>
      <c r="I1306" s="20">
        <f>+G1316-I1310-I1316-I1323</f>
        <v>0.75</v>
      </c>
      <c r="AZ1306" s="20"/>
      <c r="BE1306" s="3"/>
    </row>
    <row r="1307" spans="2:57" x14ac:dyDescent="0.2">
      <c r="B1307" s="2"/>
      <c r="I1307" s="20"/>
      <c r="K1307" s="19" t="s">
        <v>2</v>
      </c>
      <c r="L1307" s="19"/>
      <c r="BE1307" s="3"/>
    </row>
    <row r="1308" spans="2:57" x14ac:dyDescent="0.2">
      <c r="B1308" s="2"/>
      <c r="I1308" s="20"/>
      <c r="W1308" s="22">
        <f>+AA1295</f>
        <v>0.89352916464049226</v>
      </c>
      <c r="X1308" s="22"/>
      <c r="Y1308" s="22"/>
      <c r="BE1308" s="3"/>
    </row>
    <row r="1309" spans="2:57" x14ac:dyDescent="0.2">
      <c r="B1309" s="2"/>
      <c r="I1309" s="6" t="s">
        <v>0</v>
      </c>
      <c r="BB1309" s="6" t="s">
        <v>0</v>
      </c>
      <c r="BE1309" s="3"/>
    </row>
    <row r="1310" spans="2:57" x14ac:dyDescent="0.2">
      <c r="B1310" s="2"/>
      <c r="I1310" s="20">
        <f>+Q1278+W1278+Y1278-M1331-R1331</f>
        <v>1</v>
      </c>
      <c r="BB1310" s="25">
        <v>4.5</v>
      </c>
      <c r="BE1310" s="3"/>
    </row>
    <row r="1311" spans="2:57" x14ac:dyDescent="0.2">
      <c r="B1311" s="2"/>
      <c r="I1311" s="20"/>
      <c r="AO1311" s="22">
        <f>AZ1315*TAN(P1274*PI()/180)</f>
        <v>0.73106931652403917</v>
      </c>
      <c r="AP1311" s="22"/>
      <c r="AQ1311" s="22"/>
      <c r="BB1311" s="25"/>
      <c r="BE1311" s="3"/>
    </row>
    <row r="1312" spans="2:57" x14ac:dyDescent="0.2">
      <c r="B1312" s="2"/>
      <c r="I1312" s="20"/>
      <c r="AB1312" s="22">
        <f>+AO1311</f>
        <v>0.73106931652403917</v>
      </c>
      <c r="AC1312" s="22"/>
      <c r="AD1312" s="22"/>
      <c r="BB1312" s="25"/>
      <c r="BE1312" s="3"/>
    </row>
    <row r="1313" spans="2:57" x14ac:dyDescent="0.2">
      <c r="B1313" s="2"/>
      <c r="W1313" s="23">
        <f>+W1320</f>
        <v>0.56860946840758597</v>
      </c>
      <c r="X1313" s="23"/>
      <c r="Y1313" s="23"/>
      <c r="BE1313" s="3"/>
    </row>
    <row r="1314" spans="2:57" x14ac:dyDescent="0.2">
      <c r="B1314" s="2"/>
      <c r="AZ1314" s="6" t="s">
        <v>0</v>
      </c>
      <c r="BE1314" s="3"/>
    </row>
    <row r="1315" spans="2:57" x14ac:dyDescent="0.2">
      <c r="B1315" s="2"/>
      <c r="G1315" s="6" t="s">
        <v>0</v>
      </c>
      <c r="I1315" s="6" t="s">
        <v>0</v>
      </c>
      <c r="AZ1315" s="20">
        <f>+BB1310/2</f>
        <v>2.25</v>
      </c>
      <c r="BE1315" s="3"/>
    </row>
    <row r="1316" spans="2:57" x14ac:dyDescent="0.2">
      <c r="B1316" s="2"/>
      <c r="G1316" s="25">
        <v>5</v>
      </c>
      <c r="I1316" s="20">
        <f>+AZ1324</f>
        <v>1.5</v>
      </c>
      <c r="AZ1316" s="20"/>
      <c r="BE1316" s="3"/>
    </row>
    <row r="1317" spans="2:57" x14ac:dyDescent="0.2">
      <c r="B1317" s="2"/>
      <c r="G1317" s="25"/>
      <c r="I1317" s="20"/>
      <c r="AZ1317" s="20"/>
      <c r="BE1317" s="3"/>
    </row>
    <row r="1318" spans="2:57" x14ac:dyDescent="0.2">
      <c r="B1318" s="2"/>
      <c r="G1318" s="25"/>
      <c r="I1318" s="20"/>
      <c r="BE1318" s="3"/>
    </row>
    <row r="1319" spans="2:57" x14ac:dyDescent="0.2">
      <c r="B1319" s="2"/>
      <c r="BE1319" s="3"/>
    </row>
    <row r="1320" spans="2:57" x14ac:dyDescent="0.2">
      <c r="B1320" s="2"/>
      <c r="W1320" s="23">
        <f>Y1331*TAN(P1274*PI()/180)</f>
        <v>0.56860946840758597</v>
      </c>
      <c r="X1320" s="23"/>
      <c r="Y1320" s="23"/>
      <c r="BE1320" s="3"/>
    </row>
    <row r="1321" spans="2:57" x14ac:dyDescent="0.2">
      <c r="B1321" s="2"/>
      <c r="BE1321" s="3"/>
    </row>
    <row r="1322" spans="2:57" x14ac:dyDescent="0.2">
      <c r="B1322" s="2"/>
      <c r="I1322" s="6" t="s">
        <v>0</v>
      </c>
      <c r="BE1322" s="3"/>
    </row>
    <row r="1323" spans="2:57" x14ac:dyDescent="0.2">
      <c r="B1323" s="2"/>
      <c r="I1323" s="20">
        <f>+R1331</f>
        <v>1.75</v>
      </c>
      <c r="AE1323" s="19" t="s">
        <v>2</v>
      </c>
      <c r="AF1323" s="19"/>
      <c r="AW1323" s="19" t="s">
        <v>2</v>
      </c>
      <c r="AX1323" s="19"/>
      <c r="AZ1323" s="6" t="s">
        <v>0</v>
      </c>
      <c r="BE1323" s="3"/>
    </row>
    <row r="1324" spans="2:57" x14ac:dyDescent="0.2">
      <c r="B1324" s="2"/>
      <c r="I1324" s="20"/>
      <c r="AZ1324" s="20">
        <f>+G1316+G1293-BB1290-BB1310</f>
        <v>1.5</v>
      </c>
      <c r="BE1324" s="3"/>
    </row>
    <row r="1325" spans="2:57" x14ac:dyDescent="0.2">
      <c r="B1325" s="2"/>
      <c r="I1325" s="20"/>
      <c r="AZ1325" s="20"/>
      <c r="BE1325" s="3"/>
    </row>
    <row r="1326" spans="2:57" x14ac:dyDescent="0.2">
      <c r="B1326" s="2"/>
      <c r="AZ1326" s="20"/>
      <c r="BE1326" s="3"/>
    </row>
    <row r="1327" spans="2:57" x14ac:dyDescent="0.2">
      <c r="B1327" s="2"/>
      <c r="BE1327" s="3"/>
    </row>
    <row r="1328" spans="2:57" x14ac:dyDescent="0.2">
      <c r="B1328" s="2"/>
      <c r="L1328" s="19" t="s">
        <v>2</v>
      </c>
      <c r="M1328" s="19"/>
      <c r="BE1328" s="3"/>
    </row>
    <row r="1329" spans="2:57" x14ac:dyDescent="0.2">
      <c r="B1329" s="2"/>
      <c r="AE1329" s="19" t="s">
        <v>2</v>
      </c>
      <c r="AF1329" s="19"/>
      <c r="BE1329" s="3"/>
    </row>
    <row r="1330" spans="2:57" x14ac:dyDescent="0.2">
      <c r="B1330" s="2"/>
      <c r="BE1330" s="3"/>
    </row>
    <row r="1331" spans="2:57" x14ac:dyDescent="0.2">
      <c r="B1331" s="2"/>
      <c r="M1331" s="24">
        <v>0.5</v>
      </c>
      <c r="N1331" s="24"/>
      <c r="O1331" s="1" t="s">
        <v>0</v>
      </c>
      <c r="R1331" s="19">
        <f>+U1333/2</f>
        <v>1.75</v>
      </c>
      <c r="S1331" s="19"/>
      <c r="T1331" s="1" t="s">
        <v>0</v>
      </c>
      <c r="Y1331" s="19">
        <f>+U1333/2</f>
        <v>1.75</v>
      </c>
      <c r="Z1331" s="19"/>
      <c r="AA1331" s="1" t="s">
        <v>0</v>
      </c>
      <c r="AH1331" s="19">
        <f>+AM1333-AR1331</f>
        <v>2.75</v>
      </c>
      <c r="AI1331" s="19"/>
      <c r="AJ1331" s="1" t="s">
        <v>0</v>
      </c>
      <c r="AR1331" s="19">
        <f>+AZ1315</f>
        <v>2.25</v>
      </c>
      <c r="AS1331" s="19"/>
      <c r="AT1331" s="1" t="s">
        <v>0</v>
      </c>
      <c r="BE1331" s="3"/>
    </row>
    <row r="1332" spans="2:57" x14ac:dyDescent="0.2">
      <c r="B1332" s="2"/>
      <c r="BE1332" s="3"/>
    </row>
    <row r="1333" spans="2:57" x14ac:dyDescent="0.2">
      <c r="B1333" s="2"/>
      <c r="U1333" s="24">
        <v>3.5</v>
      </c>
      <c r="V1333" s="24"/>
      <c r="W1333" s="1" t="s">
        <v>0</v>
      </c>
      <c r="AM1333" s="24">
        <v>5</v>
      </c>
      <c r="AN1333" s="24"/>
      <c r="AO1333" s="1" t="s">
        <v>0</v>
      </c>
      <c r="BE1333" s="3"/>
    </row>
    <row r="1334" spans="2:57" x14ac:dyDescent="0.2">
      <c r="B1334" s="2"/>
      <c r="BE1334" s="3"/>
    </row>
    <row r="1335" spans="2:57" ht="12" thickBot="1" x14ac:dyDescent="0.25">
      <c r="B1335" s="7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  <c r="AA1335" s="8"/>
      <c r="AB1335" s="8"/>
      <c r="AC1335" s="8"/>
      <c r="AD1335" s="8"/>
      <c r="AE1335" s="8"/>
      <c r="AF1335" s="8"/>
      <c r="AG1335" s="8"/>
      <c r="AH1335" s="8"/>
      <c r="AI1335" s="8"/>
      <c r="AJ1335" s="8"/>
      <c r="AK1335" s="8"/>
      <c r="AL1335" s="8"/>
      <c r="AM1335" s="8"/>
      <c r="AN1335" s="8"/>
      <c r="AO1335" s="8"/>
      <c r="AP1335" s="8"/>
      <c r="AQ1335" s="8"/>
      <c r="AR1335" s="8"/>
      <c r="AS1335" s="8"/>
      <c r="AT1335" s="8"/>
      <c r="AU1335" s="8"/>
      <c r="AV1335" s="8"/>
      <c r="AW1335" s="8"/>
      <c r="AX1335" s="8"/>
      <c r="AY1335" s="8"/>
      <c r="AZ1335" s="8"/>
      <c r="BA1335" s="8"/>
      <c r="BB1335" s="8"/>
      <c r="BC1335" s="8"/>
      <c r="BD1335" s="8"/>
      <c r="BE1335" s="9"/>
    </row>
    <row r="1336" spans="2:57" ht="12" thickBot="1" x14ac:dyDescent="0.25"/>
    <row r="1337" spans="2:57" ht="72" customHeight="1" x14ac:dyDescent="0.2">
      <c r="B1337" s="29" t="s">
        <v>20</v>
      </c>
      <c r="C1337" s="30"/>
      <c r="D1337" s="30"/>
      <c r="E1337" s="30"/>
      <c r="F1337" s="30"/>
      <c r="G1337" s="30"/>
      <c r="H1337" s="30"/>
      <c r="I1337" s="30"/>
      <c r="J1337" s="30"/>
      <c r="K1337" s="30"/>
      <c r="L1337" s="30"/>
      <c r="M1337" s="30"/>
      <c r="N1337" s="30"/>
      <c r="O1337" s="30"/>
      <c r="P1337" s="30"/>
      <c r="Q1337" s="30"/>
      <c r="R1337" s="30"/>
      <c r="S1337" s="30"/>
      <c r="T1337" s="30"/>
      <c r="U1337" s="30"/>
      <c r="V1337" s="30"/>
      <c r="W1337" s="30"/>
      <c r="X1337" s="30"/>
      <c r="Y1337" s="30"/>
      <c r="Z1337" s="30"/>
      <c r="AA1337" s="30"/>
      <c r="AB1337" s="30"/>
      <c r="AC1337" s="30"/>
      <c r="AD1337" s="30"/>
      <c r="AE1337" s="30"/>
      <c r="AF1337" s="30"/>
      <c r="AG1337" s="30"/>
      <c r="AH1337" s="30"/>
      <c r="AI1337" s="30"/>
      <c r="AJ1337" s="30"/>
      <c r="AK1337" s="30"/>
      <c r="AL1337" s="30"/>
      <c r="AM1337" s="30"/>
      <c r="AN1337" s="30"/>
      <c r="AO1337" s="30"/>
      <c r="AP1337" s="30"/>
      <c r="AQ1337" s="30"/>
      <c r="AR1337" s="30"/>
      <c r="AS1337" s="30"/>
      <c r="AT1337" s="30"/>
      <c r="AU1337" s="30"/>
      <c r="AV1337" s="30"/>
      <c r="AW1337" s="30"/>
      <c r="AX1337" s="30"/>
      <c r="AY1337" s="30"/>
      <c r="AZ1337" s="30"/>
      <c r="BA1337" s="30"/>
      <c r="BB1337" s="30"/>
      <c r="BC1337" s="30"/>
      <c r="BD1337" s="30"/>
      <c r="BE1337" s="31"/>
    </row>
    <row r="1338" spans="2:57" x14ac:dyDescent="0.2">
      <c r="B1338" s="2"/>
      <c r="O1338" s="4" t="s">
        <v>11</v>
      </c>
      <c r="BE1338" s="3"/>
    </row>
    <row r="1339" spans="2:57" x14ac:dyDescent="0.2">
      <c r="B1339" s="2"/>
      <c r="S1339" s="11" t="s">
        <v>5</v>
      </c>
      <c r="BE1339" s="3"/>
    </row>
    <row r="1340" spans="2:57" x14ac:dyDescent="0.2">
      <c r="B1340" s="2"/>
      <c r="Y1340" s="1" t="s">
        <v>22</v>
      </c>
      <c r="AD1340" s="24">
        <v>20</v>
      </c>
      <c r="AE1340" s="24"/>
      <c r="AF1340" s="1" t="s">
        <v>0</v>
      </c>
      <c r="BE1340" s="3"/>
    </row>
    <row r="1341" spans="2:57" x14ac:dyDescent="0.2">
      <c r="B1341" s="2"/>
      <c r="F1341" s="1" t="s">
        <v>17</v>
      </c>
      <c r="AD1341" s="44" t="str">
        <f>IF(B1357&lt;AD1340,"","artır.")</f>
        <v/>
      </c>
      <c r="AE1341" s="44"/>
      <c r="AF1341" s="44"/>
      <c r="AX1341" s="1" t="s">
        <v>17</v>
      </c>
      <c r="BE1341" s="3"/>
    </row>
    <row r="1342" spans="2:57" x14ac:dyDescent="0.2">
      <c r="B1342" s="2"/>
      <c r="H1342" s="19">
        <f>+G1399</f>
        <v>0.5</v>
      </c>
      <c r="I1342" s="19"/>
      <c r="J1342" s="1" t="s">
        <v>0</v>
      </c>
      <c r="N1342" s="19">
        <f>+D1353</f>
        <v>5</v>
      </c>
      <c r="O1342" s="19"/>
      <c r="P1342" s="1" t="s">
        <v>0</v>
      </c>
      <c r="AD1342" s="19">
        <f>+AD1340-AT1342-N1342</f>
        <v>10</v>
      </c>
      <c r="AE1342" s="19"/>
      <c r="AF1342" s="1" t="s">
        <v>0</v>
      </c>
      <c r="AT1342" s="19">
        <f>+N1342</f>
        <v>5</v>
      </c>
      <c r="AU1342" s="19"/>
      <c r="AV1342" s="1" t="s">
        <v>0</v>
      </c>
      <c r="AY1342" s="19">
        <f>+H1342</f>
        <v>0.5</v>
      </c>
      <c r="AZ1342" s="19"/>
      <c r="BA1342" s="1" t="s">
        <v>0</v>
      </c>
      <c r="BE1342" s="3"/>
    </row>
    <row r="1343" spans="2:57" x14ac:dyDescent="0.2">
      <c r="B1343" s="2"/>
      <c r="C1343" s="20" t="s">
        <v>17</v>
      </c>
      <c r="AC1343" s="1" t="s">
        <v>18</v>
      </c>
      <c r="BE1343" s="3"/>
    </row>
    <row r="1344" spans="2:57" x14ac:dyDescent="0.2">
      <c r="B1344" s="2"/>
      <c r="C1344" s="20"/>
      <c r="D1344" s="6" t="s">
        <v>0</v>
      </c>
      <c r="F1344" s="19" t="s">
        <v>2</v>
      </c>
      <c r="G1344" s="19"/>
      <c r="BB1344" s="19" t="s">
        <v>2</v>
      </c>
      <c r="BC1344" s="19"/>
      <c r="BD1344" s="6" t="s">
        <v>0</v>
      </c>
      <c r="BE1344" s="3"/>
    </row>
    <row r="1345" spans="2:57" x14ac:dyDescent="0.2">
      <c r="B1345" s="2"/>
      <c r="C1345" s="20"/>
      <c r="D1345" s="20">
        <f>+D1368</f>
        <v>0.5</v>
      </c>
      <c r="BD1345" s="20">
        <f>+D1345</f>
        <v>0.5</v>
      </c>
      <c r="BE1345" s="3"/>
    </row>
    <row r="1346" spans="2:57" x14ac:dyDescent="0.2">
      <c r="B1346" s="2"/>
      <c r="C1346" s="20"/>
      <c r="D1346" s="20"/>
      <c r="BD1346" s="20"/>
      <c r="BE1346" s="3"/>
    </row>
    <row r="1347" spans="2:57" x14ac:dyDescent="0.2">
      <c r="B1347" s="2"/>
      <c r="C1347" s="20"/>
      <c r="D1347" s="20"/>
      <c r="BD1347" s="20"/>
      <c r="BE1347" s="3"/>
    </row>
    <row r="1348" spans="2:57" x14ac:dyDescent="0.2">
      <c r="B1348" s="2"/>
      <c r="C1348" s="20"/>
      <c r="BE1348" s="3"/>
    </row>
    <row r="1349" spans="2:57" x14ac:dyDescent="0.2">
      <c r="B1349" s="2"/>
      <c r="BD1349" s="6" t="s">
        <v>0</v>
      </c>
      <c r="BE1349" s="3"/>
    </row>
    <row r="1350" spans="2:57" x14ac:dyDescent="0.2">
      <c r="B1350" s="2"/>
      <c r="BD1350" s="20">
        <v>1.5</v>
      </c>
      <c r="BE1350" s="3"/>
    </row>
    <row r="1351" spans="2:57" x14ac:dyDescent="0.2">
      <c r="B1351" s="2"/>
      <c r="BD1351" s="20"/>
      <c r="BE1351" s="3"/>
    </row>
    <row r="1352" spans="2:57" x14ac:dyDescent="0.2">
      <c r="B1352" s="2"/>
      <c r="D1352" s="6" t="s">
        <v>0</v>
      </c>
      <c r="BD1352" s="20"/>
      <c r="BE1352" s="3"/>
    </row>
    <row r="1353" spans="2:57" x14ac:dyDescent="0.2">
      <c r="B1353" s="2"/>
      <c r="D1353" s="20">
        <f>+B1357/2</f>
        <v>5</v>
      </c>
      <c r="BE1353" s="3"/>
    </row>
    <row r="1354" spans="2:57" x14ac:dyDescent="0.2">
      <c r="B1354" s="2"/>
      <c r="D1354" s="20"/>
      <c r="N1354" s="22">
        <f>+D1390</f>
        <v>2.2000000000000002</v>
      </c>
      <c r="O1354" s="22"/>
      <c r="P1354" s="22"/>
      <c r="AQ1354" s="22">
        <f>+N1354</f>
        <v>2.2000000000000002</v>
      </c>
      <c r="AR1354" s="22"/>
      <c r="AS1354" s="22"/>
      <c r="BE1354" s="3"/>
    </row>
    <row r="1355" spans="2:57" x14ac:dyDescent="0.2">
      <c r="B1355" s="2"/>
      <c r="D1355" s="20"/>
      <c r="BE1355" s="3"/>
    </row>
    <row r="1356" spans="2:57" x14ac:dyDescent="0.2">
      <c r="B1356" s="13" t="s">
        <v>0</v>
      </c>
      <c r="C1356" s="42" t="str">
        <f>IF(B1357&lt;AD1340,"","azalt.")</f>
        <v/>
      </c>
      <c r="BD1356" s="6" t="s">
        <v>0</v>
      </c>
      <c r="BE1356" s="3"/>
    </row>
    <row r="1357" spans="2:57" x14ac:dyDescent="0.2">
      <c r="B1357" s="43">
        <v>10</v>
      </c>
      <c r="C1357" s="42"/>
      <c r="R1357" s="22">
        <f>+B1389</f>
        <v>2.9000000000000004</v>
      </c>
      <c r="S1357" s="22"/>
      <c r="T1357" s="22"/>
      <c r="AN1357" s="22">
        <f>+R1357</f>
        <v>2.9000000000000004</v>
      </c>
      <c r="AO1357" s="22"/>
      <c r="AP1357" s="22"/>
      <c r="BD1357" s="20">
        <f>+B1357-BD1350-BD1363</f>
        <v>7</v>
      </c>
      <c r="BE1357" s="3"/>
    </row>
    <row r="1358" spans="2:57" x14ac:dyDescent="0.2">
      <c r="B1358" s="43"/>
      <c r="C1358" s="42"/>
      <c r="BD1358" s="20"/>
      <c r="BE1358" s="3"/>
    </row>
    <row r="1359" spans="2:57" x14ac:dyDescent="0.2">
      <c r="B1359" s="43"/>
      <c r="C1359" s="42"/>
      <c r="BD1359" s="20"/>
      <c r="BE1359" s="3"/>
    </row>
    <row r="1360" spans="2:57" x14ac:dyDescent="0.2">
      <c r="B1360" s="46" t="s">
        <v>21</v>
      </c>
      <c r="D1360" s="6" t="s">
        <v>0</v>
      </c>
      <c r="BE1360" s="3"/>
    </row>
    <row r="1361" spans="2:57" x14ac:dyDescent="0.2">
      <c r="B1361" s="46"/>
      <c r="D1361" s="20">
        <f>+B1357/2</f>
        <v>5</v>
      </c>
      <c r="N1361" s="22">
        <f>+N1354</f>
        <v>2.2000000000000002</v>
      </c>
      <c r="O1361" s="22"/>
      <c r="P1361" s="22"/>
      <c r="AQ1361" s="22">
        <f>+N1361</f>
        <v>2.2000000000000002</v>
      </c>
      <c r="AR1361" s="22"/>
      <c r="AS1361" s="22"/>
      <c r="BE1361" s="3"/>
    </row>
    <row r="1362" spans="2:57" x14ac:dyDescent="0.2">
      <c r="B1362" s="46"/>
      <c r="D1362" s="20"/>
      <c r="BD1362" s="6" t="s">
        <v>0</v>
      </c>
      <c r="BE1362" s="3"/>
    </row>
    <row r="1363" spans="2:57" x14ac:dyDescent="0.2">
      <c r="B1363" s="46"/>
      <c r="D1363" s="20"/>
      <c r="BD1363" s="20">
        <f>+BD1350</f>
        <v>1.5</v>
      </c>
      <c r="BE1363" s="3"/>
    </row>
    <row r="1364" spans="2:57" x14ac:dyDescent="0.2">
      <c r="B1364" s="46"/>
      <c r="BD1364" s="20"/>
      <c r="BE1364" s="3"/>
    </row>
    <row r="1365" spans="2:57" x14ac:dyDescent="0.2">
      <c r="B1365" s="2"/>
      <c r="BD1365" s="20"/>
      <c r="BE1365" s="3"/>
    </row>
    <row r="1366" spans="2:57" x14ac:dyDescent="0.2">
      <c r="B1366" s="2"/>
      <c r="BE1366" s="3"/>
    </row>
    <row r="1367" spans="2:57" x14ac:dyDescent="0.2">
      <c r="B1367" s="2"/>
      <c r="D1367" s="6" t="s">
        <v>0</v>
      </c>
      <c r="BD1367" s="6" t="s">
        <v>0</v>
      </c>
      <c r="BE1367" s="3"/>
    </row>
    <row r="1368" spans="2:57" x14ac:dyDescent="0.2">
      <c r="B1368" s="2"/>
      <c r="C1368" s="20" t="s">
        <v>17</v>
      </c>
      <c r="D1368" s="20">
        <f>+G1399</f>
        <v>0.5</v>
      </c>
      <c r="BD1368" s="20">
        <f>+D1368</f>
        <v>0.5</v>
      </c>
      <c r="BE1368" s="3"/>
    </row>
    <row r="1369" spans="2:57" x14ac:dyDescent="0.2">
      <c r="B1369" s="2"/>
      <c r="C1369" s="20"/>
      <c r="D1369" s="20"/>
      <c r="BD1369" s="20"/>
      <c r="BE1369" s="3"/>
    </row>
    <row r="1370" spans="2:57" x14ac:dyDescent="0.2">
      <c r="B1370" s="2"/>
      <c r="C1370" s="20"/>
      <c r="D1370" s="20"/>
      <c r="E1370" s="19" t="s">
        <v>2</v>
      </c>
      <c r="F1370" s="19"/>
      <c r="BB1370" s="19" t="s">
        <v>2</v>
      </c>
      <c r="BC1370" s="19"/>
      <c r="BD1370" s="20"/>
      <c r="BE1370" s="3"/>
    </row>
    <row r="1371" spans="2:57" x14ac:dyDescent="0.2">
      <c r="B1371" s="2"/>
      <c r="C1371" s="20"/>
      <c r="BE1371" s="3"/>
    </row>
    <row r="1372" spans="2:57" x14ac:dyDescent="0.2">
      <c r="B1372" s="2"/>
      <c r="C1372" s="20"/>
      <c r="AC1372" s="1" t="s">
        <v>18</v>
      </c>
      <c r="BE1372" s="3"/>
    </row>
    <row r="1373" spans="2:57" x14ac:dyDescent="0.2">
      <c r="B1373" s="2"/>
      <c r="C1373" s="20"/>
      <c r="G1373" s="19">
        <f>+D1368</f>
        <v>0.5</v>
      </c>
      <c r="H1373" s="19"/>
      <c r="I1373" s="1" t="s">
        <v>0</v>
      </c>
      <c r="L1373" s="19">
        <f>+BD1363</f>
        <v>1.5</v>
      </c>
      <c r="M1373" s="19"/>
      <c r="N1373" s="1" t="s">
        <v>0</v>
      </c>
      <c r="AD1373" s="19">
        <f>+AD1340-L1373-AU1373</f>
        <v>17</v>
      </c>
      <c r="AE1373" s="19"/>
      <c r="AU1373" s="19">
        <f>+BD1363</f>
        <v>1.5</v>
      </c>
      <c r="AV1373" s="19"/>
      <c r="AW1373" s="1" t="s">
        <v>0</v>
      </c>
      <c r="AY1373" s="19">
        <f>+BD1368</f>
        <v>0.5</v>
      </c>
      <c r="AZ1373" s="19"/>
      <c r="BA1373" s="1" t="s">
        <v>0</v>
      </c>
      <c r="BE1373" s="3"/>
    </row>
    <row r="1374" spans="2:57" x14ac:dyDescent="0.2">
      <c r="B1374" s="2"/>
      <c r="C1374" s="17"/>
      <c r="BE1374" s="3"/>
    </row>
    <row r="1375" spans="2:57" x14ac:dyDescent="0.2">
      <c r="B1375" s="2"/>
      <c r="C1375" s="17"/>
      <c r="BE1375" s="3"/>
    </row>
    <row r="1376" spans="2:57" x14ac:dyDescent="0.2">
      <c r="B1376" s="2"/>
      <c r="AC1376" s="11" t="s">
        <v>19</v>
      </c>
      <c r="BE1376" s="3"/>
    </row>
    <row r="1377" spans="2:57" x14ac:dyDescent="0.2">
      <c r="B1377" s="2"/>
      <c r="AC1377" s="19">
        <f>+AD1409+1</f>
        <v>11</v>
      </c>
      <c r="AD1377" s="19"/>
      <c r="AE1377" s="19"/>
      <c r="AF1377" s="1" t="s">
        <v>0</v>
      </c>
      <c r="BE1377" s="3"/>
    </row>
    <row r="1378" spans="2:57" x14ac:dyDescent="0.2">
      <c r="B1378" s="2"/>
      <c r="BE1378" s="3"/>
    </row>
    <row r="1379" spans="2:57" x14ac:dyDescent="0.2">
      <c r="B1379" s="2"/>
      <c r="AC1379" s="19">
        <f>+W1381+AK1381</f>
        <v>7</v>
      </c>
      <c r="AD1379" s="19"/>
      <c r="AE1379" s="1" t="s">
        <v>0</v>
      </c>
      <c r="BE1379" s="3"/>
    </row>
    <row r="1380" spans="2:57" x14ac:dyDescent="0.2">
      <c r="B1380" s="2"/>
      <c r="BE1380" s="3"/>
    </row>
    <row r="1381" spans="2:57" x14ac:dyDescent="0.2">
      <c r="B1381" s="2"/>
      <c r="J1381" s="19">
        <v>2</v>
      </c>
      <c r="K1381" s="19"/>
      <c r="L1381" s="1" t="s">
        <v>0</v>
      </c>
      <c r="W1381" s="19">
        <f>(AC1377-J1381-AW1381)/2</f>
        <v>3.5</v>
      </c>
      <c r="X1381" s="19"/>
      <c r="Y1381" s="1" t="s">
        <v>0</v>
      </c>
      <c r="AK1381" s="19">
        <f>+W1381</f>
        <v>3.5</v>
      </c>
      <c r="AL1381" s="19"/>
      <c r="AM1381" s="1" t="s">
        <v>0</v>
      </c>
      <c r="AW1381" s="19">
        <v>2</v>
      </c>
      <c r="AX1381" s="19"/>
      <c r="AY1381" s="1" t="s">
        <v>0</v>
      </c>
      <c r="BE1381" s="3"/>
    </row>
    <row r="1382" spans="2:57" x14ac:dyDescent="0.2">
      <c r="B1382" s="2"/>
      <c r="BE1382" s="3"/>
    </row>
    <row r="1383" spans="2:57" x14ac:dyDescent="0.2">
      <c r="B1383" s="2"/>
      <c r="BE1383" s="3"/>
    </row>
    <row r="1384" spans="2:57" x14ac:dyDescent="0.2">
      <c r="B1384" s="2"/>
      <c r="D1384" s="6" t="s">
        <v>0</v>
      </c>
      <c r="U1384" s="1" t="s">
        <v>14</v>
      </c>
      <c r="AK1384" s="1" t="s">
        <v>14</v>
      </c>
      <c r="BD1384" s="6" t="s">
        <v>0</v>
      </c>
      <c r="BE1384" s="3"/>
    </row>
    <row r="1385" spans="2:57" x14ac:dyDescent="0.2">
      <c r="B1385" s="2"/>
      <c r="D1385" s="20">
        <f>+B1389-D1390</f>
        <v>0.70000000000000018</v>
      </c>
      <c r="U1385" s="21">
        <v>0.2</v>
      </c>
      <c r="V1385" s="21"/>
      <c r="AK1385" s="21">
        <v>0.2</v>
      </c>
      <c r="AL1385" s="21"/>
      <c r="BD1385" s="20">
        <f>+D1385</f>
        <v>0.70000000000000018</v>
      </c>
      <c r="BE1385" s="3"/>
    </row>
    <row r="1386" spans="2:57" x14ac:dyDescent="0.2">
      <c r="B1386" s="2"/>
      <c r="D1386" s="20"/>
      <c r="P1386" s="19">
        <f>ATAN(20/100)*180/PI()</f>
        <v>11.309932474020213</v>
      </c>
      <c r="Q1386" s="19"/>
      <c r="R1386" s="5" t="s">
        <v>1</v>
      </c>
      <c r="AP1386" s="19">
        <f>ATAN(20/100)*180/PI()</f>
        <v>11.309932474020213</v>
      </c>
      <c r="AQ1386" s="19"/>
      <c r="AR1386" s="5" t="s">
        <v>1</v>
      </c>
      <c r="BD1386" s="20"/>
      <c r="BE1386" s="3"/>
    </row>
    <row r="1387" spans="2:57" x14ac:dyDescent="0.2">
      <c r="B1387" s="2"/>
      <c r="D1387" s="20"/>
      <c r="BD1387" s="20"/>
      <c r="BE1387" s="3"/>
    </row>
    <row r="1388" spans="2:57" x14ac:dyDescent="0.2">
      <c r="B1388" s="13" t="s">
        <v>0</v>
      </c>
      <c r="BE1388" s="3"/>
    </row>
    <row r="1389" spans="2:57" x14ac:dyDescent="0.2">
      <c r="B1389" s="46">
        <f>W1381*20/100+D1390</f>
        <v>2.9000000000000004</v>
      </c>
      <c r="D1389" s="6" t="s">
        <v>0</v>
      </c>
      <c r="BD1389" s="6" t="s">
        <v>0</v>
      </c>
      <c r="BE1389" s="3"/>
    </row>
    <row r="1390" spans="2:57" x14ac:dyDescent="0.2">
      <c r="B1390" s="46"/>
      <c r="D1390" s="20">
        <v>2.2000000000000002</v>
      </c>
      <c r="I1390" s="1" t="s">
        <v>14</v>
      </c>
      <c r="AW1390" s="1" t="s">
        <v>14</v>
      </c>
      <c r="BD1390" s="20">
        <v>2.2000000000000002</v>
      </c>
      <c r="BE1390" s="3"/>
    </row>
    <row r="1391" spans="2:57" x14ac:dyDescent="0.2">
      <c r="B1391" s="46"/>
      <c r="D1391" s="20"/>
      <c r="I1391" s="21">
        <f>D1390/2</f>
        <v>1.1000000000000001</v>
      </c>
      <c r="J1391" s="21"/>
      <c r="K1391" s="18"/>
      <c r="AW1391" s="21">
        <f>BD1390/2</f>
        <v>1.1000000000000001</v>
      </c>
      <c r="AX1391" s="21"/>
      <c r="BD1391" s="20"/>
      <c r="BE1391" s="3"/>
    </row>
    <row r="1392" spans="2:57" x14ac:dyDescent="0.2">
      <c r="B1392" s="2"/>
      <c r="D1392" s="20"/>
      <c r="BD1392" s="20"/>
      <c r="BE1392" s="3"/>
    </row>
    <row r="1393" spans="2:57" x14ac:dyDescent="0.2">
      <c r="B1393" s="2"/>
      <c r="G1393" s="19">
        <f>ATAN(D1390/2)*180/PI()</f>
        <v>47.726310993906267</v>
      </c>
      <c r="H1393" s="19"/>
      <c r="I1393" s="5" t="s">
        <v>1</v>
      </c>
      <c r="AZ1393" s="19">
        <f>+G1393</f>
        <v>47.726310993906267</v>
      </c>
      <c r="BA1393" s="19"/>
      <c r="BB1393" s="5" t="s">
        <v>1</v>
      </c>
      <c r="BE1393" s="3"/>
    </row>
    <row r="1394" spans="2:57" x14ac:dyDescent="0.2">
      <c r="B1394" s="2"/>
      <c r="E1394" s="19" t="s">
        <v>2</v>
      </c>
      <c r="F1394" s="19"/>
      <c r="BB1394" s="19" t="s">
        <v>2</v>
      </c>
      <c r="BC1394" s="19"/>
      <c r="BE1394" s="3"/>
    </row>
    <row r="1395" spans="2:57" x14ac:dyDescent="0.2">
      <c r="B1395" s="2"/>
      <c r="BE1395" s="3"/>
    </row>
    <row r="1396" spans="2:57" x14ac:dyDescent="0.2">
      <c r="B1396" s="2"/>
      <c r="BE1396" s="3"/>
    </row>
    <row r="1397" spans="2:57" x14ac:dyDescent="0.2">
      <c r="B1397" s="2"/>
      <c r="BE1397" s="3"/>
    </row>
    <row r="1398" spans="2:57" x14ac:dyDescent="0.2">
      <c r="B1398" s="2"/>
      <c r="BE1398" s="3"/>
    </row>
    <row r="1399" spans="2:57" x14ac:dyDescent="0.2">
      <c r="B1399" s="2"/>
      <c r="G1399" s="19">
        <v>0.5</v>
      </c>
      <c r="H1399" s="19"/>
      <c r="I1399" s="1" t="s">
        <v>0</v>
      </c>
      <c r="AY1399" s="19">
        <f>+G1399</f>
        <v>0.5</v>
      </c>
      <c r="AZ1399" s="19"/>
      <c r="BA1399" s="1" t="s">
        <v>0</v>
      </c>
      <c r="BE1399" s="3"/>
    </row>
    <row r="1400" spans="2:57" x14ac:dyDescent="0.2">
      <c r="B1400" s="2"/>
      <c r="G1400" s="1" t="s">
        <v>15</v>
      </c>
      <c r="AY1400" s="1" t="s">
        <v>15</v>
      </c>
      <c r="BE1400" s="3"/>
    </row>
    <row r="1401" spans="2:57" x14ac:dyDescent="0.2">
      <c r="B1401" s="2"/>
      <c r="G1401" s="1" t="s">
        <v>16</v>
      </c>
      <c r="AY1401" s="1" t="s">
        <v>16</v>
      </c>
      <c r="BE1401" s="3"/>
    </row>
    <row r="1402" spans="2:57" x14ac:dyDescent="0.2">
      <c r="B1402" s="2"/>
      <c r="BE1402" s="3"/>
    </row>
    <row r="1403" spans="2:57" x14ac:dyDescent="0.2">
      <c r="B1403" s="2"/>
      <c r="BE1403" s="3"/>
    </row>
    <row r="1404" spans="2:57" x14ac:dyDescent="0.2">
      <c r="B1404" s="2"/>
      <c r="BE1404" s="3"/>
    </row>
    <row r="1405" spans="2:57" x14ac:dyDescent="0.2">
      <c r="B1405" s="2"/>
      <c r="BE1405" s="3"/>
    </row>
    <row r="1406" spans="2:57" x14ac:dyDescent="0.2">
      <c r="B1406" s="2"/>
      <c r="BE1406" s="3"/>
    </row>
    <row r="1407" spans="2:57" x14ac:dyDescent="0.2">
      <c r="B1407" s="2"/>
      <c r="BE1407" s="3"/>
    </row>
    <row r="1408" spans="2:57" x14ac:dyDescent="0.2">
      <c r="B1408" s="2"/>
      <c r="BE1408" s="3"/>
    </row>
    <row r="1409" spans="2:57" x14ac:dyDescent="0.2">
      <c r="B1409" s="2"/>
      <c r="AD1409" s="19">
        <f>+B1357</f>
        <v>10</v>
      </c>
      <c r="AE1409" s="19"/>
      <c r="AF1409" s="1" t="s">
        <v>0</v>
      </c>
      <c r="BE1409" s="3"/>
    </row>
    <row r="1410" spans="2:57" x14ac:dyDescent="0.2">
      <c r="B1410" s="2"/>
      <c r="BE1410" s="3"/>
    </row>
    <row r="1411" spans="2:57" ht="12" thickBot="1" x14ac:dyDescent="0.25">
      <c r="B1411" s="7"/>
      <c r="C1411" s="8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  <c r="O1411" s="8"/>
      <c r="P1411" s="8"/>
      <c r="Q1411" s="8"/>
      <c r="R1411" s="8"/>
      <c r="S1411" s="8"/>
      <c r="T1411" s="8"/>
      <c r="U1411" s="8"/>
      <c r="V1411" s="8"/>
      <c r="W1411" s="8"/>
      <c r="X1411" s="8"/>
      <c r="Y1411" s="8"/>
      <c r="Z1411" s="8"/>
      <c r="AA1411" s="8"/>
      <c r="AB1411" s="8"/>
      <c r="AC1411" s="8"/>
      <c r="AD1411" s="8"/>
      <c r="AE1411" s="8"/>
      <c r="AF1411" s="8"/>
      <c r="AG1411" s="8"/>
      <c r="AH1411" s="8"/>
      <c r="AI1411" s="8"/>
      <c r="AJ1411" s="8"/>
      <c r="AK1411" s="8"/>
      <c r="AL1411" s="8"/>
      <c r="AM1411" s="8"/>
      <c r="AN1411" s="8"/>
      <c r="AO1411" s="8"/>
      <c r="AP1411" s="8"/>
      <c r="AQ1411" s="8"/>
      <c r="AR1411" s="8"/>
      <c r="AS1411" s="8"/>
      <c r="AT1411" s="8"/>
      <c r="AU1411" s="8"/>
      <c r="AV1411" s="8"/>
      <c r="AW1411" s="8"/>
      <c r="AX1411" s="8"/>
      <c r="AY1411" s="8"/>
      <c r="AZ1411" s="8"/>
      <c r="BA1411" s="8"/>
      <c r="BB1411" s="8"/>
      <c r="BC1411" s="8"/>
      <c r="BD1411" s="8"/>
      <c r="BE1411" s="9"/>
    </row>
    <row r="1412" spans="2:57" ht="12" thickBot="1" x14ac:dyDescent="0.25"/>
    <row r="1413" spans="2:57" ht="45" customHeight="1" x14ac:dyDescent="0.2">
      <c r="B1413" s="29" t="s">
        <v>4</v>
      </c>
      <c r="C1413" s="30"/>
      <c r="D1413" s="30"/>
      <c r="E1413" s="30"/>
      <c r="F1413" s="30"/>
      <c r="G1413" s="30"/>
      <c r="H1413" s="30"/>
      <c r="I1413" s="30"/>
      <c r="J1413" s="30"/>
      <c r="K1413" s="30"/>
      <c r="L1413" s="30"/>
      <c r="M1413" s="30"/>
      <c r="N1413" s="30"/>
      <c r="O1413" s="30"/>
      <c r="P1413" s="30"/>
      <c r="Q1413" s="30"/>
      <c r="R1413" s="30"/>
      <c r="S1413" s="30"/>
      <c r="T1413" s="30"/>
      <c r="U1413" s="30"/>
      <c r="V1413" s="30"/>
      <c r="W1413" s="30"/>
      <c r="X1413" s="30"/>
      <c r="Y1413" s="30"/>
      <c r="Z1413" s="30"/>
      <c r="AA1413" s="30"/>
      <c r="AB1413" s="30"/>
      <c r="AC1413" s="30"/>
      <c r="AD1413" s="30"/>
      <c r="AE1413" s="30"/>
      <c r="AF1413" s="30"/>
      <c r="AG1413" s="30"/>
      <c r="AH1413" s="30"/>
      <c r="AI1413" s="30"/>
      <c r="AJ1413" s="30"/>
      <c r="AK1413" s="30"/>
      <c r="AL1413" s="30"/>
      <c r="AM1413" s="30"/>
      <c r="AN1413" s="30"/>
      <c r="AO1413" s="30"/>
      <c r="AP1413" s="30"/>
      <c r="AQ1413" s="30"/>
      <c r="AR1413" s="30"/>
      <c r="AS1413" s="30"/>
      <c r="AT1413" s="30"/>
      <c r="AU1413" s="30"/>
      <c r="AV1413" s="30"/>
      <c r="AW1413" s="30"/>
      <c r="AX1413" s="30"/>
      <c r="AY1413" s="30"/>
      <c r="AZ1413" s="30"/>
      <c r="BA1413" s="30"/>
      <c r="BB1413" s="30"/>
      <c r="BC1413" s="30"/>
      <c r="BD1413" s="30"/>
      <c r="BE1413" s="31"/>
    </row>
    <row r="1414" spans="2:57" x14ac:dyDescent="0.2">
      <c r="B1414" s="2"/>
      <c r="O1414" s="4" t="s">
        <v>11</v>
      </c>
      <c r="BE1414" s="3"/>
    </row>
    <row r="1415" spans="2:57" x14ac:dyDescent="0.2">
      <c r="B1415" s="2"/>
      <c r="U1415" s="1" t="s">
        <v>3</v>
      </c>
      <c r="BE1415" s="3"/>
    </row>
    <row r="1416" spans="2:57" x14ac:dyDescent="0.2">
      <c r="B1416" s="2"/>
      <c r="G1416" s="12" t="s">
        <v>6</v>
      </c>
      <c r="K1416" s="1" t="s">
        <v>7</v>
      </c>
      <c r="P1416" s="24">
        <v>18</v>
      </c>
      <c r="Q1416" s="24"/>
      <c r="R1416" s="5" t="s">
        <v>1</v>
      </c>
      <c r="V1416" s="19" t="s">
        <v>2</v>
      </c>
      <c r="W1416" s="19"/>
      <c r="AB1416" s="11" t="s">
        <v>5</v>
      </c>
      <c r="BE1416" s="3"/>
    </row>
    <row r="1417" spans="2:57" x14ac:dyDescent="0.2">
      <c r="B1417" s="2"/>
      <c r="BE1417" s="3"/>
    </row>
    <row r="1418" spans="2:57" x14ac:dyDescent="0.2">
      <c r="B1418" s="2"/>
      <c r="BE1418" s="3"/>
    </row>
    <row r="1419" spans="2:57" x14ac:dyDescent="0.2">
      <c r="B1419" s="2"/>
      <c r="S1419" s="24">
        <v>5</v>
      </c>
      <c r="T1419" s="24"/>
      <c r="U1419" s="1" t="s">
        <v>0</v>
      </c>
      <c r="AK1419" s="24">
        <v>4</v>
      </c>
      <c r="AL1419" s="24"/>
      <c r="AM1419" s="1" t="s">
        <v>0</v>
      </c>
      <c r="BE1419" s="3"/>
    </row>
    <row r="1420" spans="2:57" x14ac:dyDescent="0.2">
      <c r="B1420" s="2"/>
      <c r="BE1420" s="3"/>
    </row>
    <row r="1421" spans="2:57" x14ac:dyDescent="0.2">
      <c r="B1421" s="2"/>
      <c r="P1421" s="19">
        <f>+S1419/2</f>
        <v>2.5</v>
      </c>
      <c r="Q1421" s="19"/>
      <c r="R1421" s="1" t="s">
        <v>0</v>
      </c>
      <c r="W1421" s="19">
        <f>+S1419/2</f>
        <v>2.5</v>
      </c>
      <c r="X1421" s="19"/>
      <c r="Y1421" s="1" t="s">
        <v>0</v>
      </c>
      <c r="AC1421" s="24">
        <v>1.5</v>
      </c>
      <c r="AD1421" s="24"/>
      <c r="AE1421" s="1" t="s">
        <v>0</v>
      </c>
      <c r="AH1421" s="19">
        <f>+AK1419/2</f>
        <v>2</v>
      </c>
      <c r="AI1421" s="19"/>
      <c r="AJ1421" s="1" t="s">
        <v>0</v>
      </c>
      <c r="AN1421" s="19">
        <f>+AK1419/2</f>
        <v>2</v>
      </c>
      <c r="AO1421" s="19"/>
      <c r="AP1421" s="1" t="s">
        <v>0</v>
      </c>
      <c r="BE1421" s="3"/>
    </row>
    <row r="1422" spans="2:57" x14ac:dyDescent="0.2">
      <c r="B1422" s="2"/>
      <c r="BE1422" s="3"/>
    </row>
    <row r="1423" spans="2:57" x14ac:dyDescent="0.2">
      <c r="B1423" s="2"/>
      <c r="BE1423" s="3"/>
    </row>
    <row r="1424" spans="2:57" x14ac:dyDescent="0.2">
      <c r="B1424" s="2"/>
      <c r="AD1424" s="19" t="s">
        <v>2</v>
      </c>
      <c r="AE1424" s="19"/>
      <c r="AR1424" s="19" t="s">
        <v>2</v>
      </c>
      <c r="AS1424" s="19"/>
      <c r="BE1424" s="3"/>
    </row>
    <row r="1425" spans="2:57" x14ac:dyDescent="0.2">
      <c r="B1425" s="2"/>
      <c r="I1425" s="6" t="s">
        <v>0</v>
      </c>
      <c r="BE1425" s="3"/>
    </row>
    <row r="1426" spans="2:57" x14ac:dyDescent="0.2">
      <c r="B1426" s="2"/>
      <c r="I1426" s="25">
        <v>1</v>
      </c>
      <c r="BE1426" s="3"/>
    </row>
    <row r="1427" spans="2:57" x14ac:dyDescent="0.2">
      <c r="B1427" s="2"/>
      <c r="I1427" s="25"/>
      <c r="K1427" s="19" t="s">
        <v>2</v>
      </c>
      <c r="L1427" s="19"/>
      <c r="AA1427" s="19" t="s">
        <v>2</v>
      </c>
      <c r="AB1427" s="19"/>
      <c r="AT1427" s="6" t="s">
        <v>0</v>
      </c>
      <c r="BE1427" s="3"/>
    </row>
    <row r="1428" spans="2:57" x14ac:dyDescent="0.2">
      <c r="B1428" s="2"/>
      <c r="I1428" s="25"/>
      <c r="AT1428" s="20">
        <f>+AN1421</f>
        <v>2</v>
      </c>
      <c r="BE1428" s="3"/>
    </row>
    <row r="1429" spans="2:57" x14ac:dyDescent="0.2">
      <c r="B1429" s="2"/>
      <c r="AC1429" s="6" t="s">
        <v>0</v>
      </c>
      <c r="AT1429" s="20"/>
      <c r="BE1429" s="3"/>
    </row>
    <row r="1430" spans="2:57" x14ac:dyDescent="0.2">
      <c r="B1430" s="2"/>
      <c r="AC1430" s="25">
        <v>1.5</v>
      </c>
      <c r="AT1430" s="20"/>
      <c r="BE1430" s="3"/>
    </row>
    <row r="1431" spans="2:57" x14ac:dyDescent="0.2">
      <c r="B1431" s="2"/>
      <c r="I1431" s="6" t="s">
        <v>0</v>
      </c>
      <c r="AC1431" s="25"/>
      <c r="BE1431" s="3"/>
    </row>
    <row r="1432" spans="2:57" x14ac:dyDescent="0.2">
      <c r="B1432" s="2"/>
      <c r="I1432" s="20">
        <f>+P1421</f>
        <v>2.5</v>
      </c>
      <c r="AC1432" s="25"/>
      <c r="AI1432" s="22">
        <f>AT1428*TAN(P1416*PI()/180)</f>
        <v>0.64983939246581257</v>
      </c>
      <c r="AJ1432" s="22"/>
      <c r="AK1432" s="22"/>
      <c r="BE1432" s="3"/>
    </row>
    <row r="1433" spans="2:57" x14ac:dyDescent="0.2">
      <c r="B1433" s="2"/>
      <c r="I1433" s="20"/>
      <c r="BE1433" s="3"/>
    </row>
    <row r="1434" spans="2:57" x14ac:dyDescent="0.2">
      <c r="B1434" s="2"/>
      <c r="I1434" s="20"/>
      <c r="AT1434" s="6" t="s">
        <v>0</v>
      </c>
      <c r="BE1434" s="3"/>
    </row>
    <row r="1435" spans="2:57" x14ac:dyDescent="0.2">
      <c r="B1435" s="2"/>
      <c r="AT1435" s="20">
        <f>+I1426+AC1430</f>
        <v>2.5</v>
      </c>
      <c r="BE1435" s="3"/>
    </row>
    <row r="1436" spans="2:57" x14ac:dyDescent="0.2">
      <c r="B1436" s="2"/>
      <c r="AT1436" s="20"/>
      <c r="BE1436" s="3"/>
    </row>
    <row r="1437" spans="2:57" x14ac:dyDescent="0.2">
      <c r="B1437" s="2"/>
      <c r="R1437" s="22">
        <f>P1421*TAN(P1416*PI()/180)</f>
        <v>0.81229924058226577</v>
      </c>
      <c r="S1437" s="22"/>
      <c r="T1437" s="22"/>
      <c r="AT1437" s="20"/>
      <c r="BE1437" s="3"/>
    </row>
    <row r="1438" spans="2:57" x14ac:dyDescent="0.2">
      <c r="B1438" s="2"/>
      <c r="I1438" s="6" t="s">
        <v>0</v>
      </c>
      <c r="BE1438" s="3"/>
    </row>
    <row r="1439" spans="2:57" x14ac:dyDescent="0.2">
      <c r="B1439" s="2"/>
      <c r="I1439" s="20">
        <f>+AC1430</f>
        <v>1.5</v>
      </c>
      <c r="BE1439" s="3"/>
    </row>
    <row r="1440" spans="2:57" x14ac:dyDescent="0.2">
      <c r="B1440" s="2"/>
      <c r="I1440" s="20"/>
      <c r="AL1440" s="22">
        <f>+AI1432</f>
        <v>0.64983939246581257</v>
      </c>
      <c r="AM1440" s="19"/>
      <c r="AN1440" s="19"/>
      <c r="BE1440" s="3"/>
    </row>
    <row r="1441" spans="2:57" x14ac:dyDescent="0.2">
      <c r="B1441" s="2"/>
      <c r="I1441" s="20"/>
      <c r="AV1441" s="6" t="s">
        <v>0</v>
      </c>
      <c r="BE1441" s="3"/>
    </row>
    <row r="1442" spans="2:57" x14ac:dyDescent="0.2">
      <c r="B1442" s="2"/>
      <c r="R1442" s="22">
        <f>+R1437</f>
        <v>0.81229924058226577</v>
      </c>
      <c r="S1442" s="19"/>
      <c r="T1442" s="19"/>
      <c r="AV1442" s="25">
        <v>12</v>
      </c>
      <c r="BE1442" s="3"/>
    </row>
    <row r="1443" spans="2:57" x14ac:dyDescent="0.2">
      <c r="B1443" s="2"/>
      <c r="AT1443" s="6" t="s">
        <v>0</v>
      </c>
      <c r="AV1443" s="25"/>
      <c r="BE1443" s="3"/>
    </row>
    <row r="1444" spans="2:57" x14ac:dyDescent="0.2">
      <c r="B1444" s="2"/>
      <c r="I1444" s="6" t="s">
        <v>0</v>
      </c>
      <c r="AT1444" s="20">
        <f>+I1445+I1439+I1432+I1426-AT1428-AT1435</f>
        <v>2.75</v>
      </c>
      <c r="AV1444" s="25"/>
      <c r="BE1444" s="3"/>
    </row>
    <row r="1445" spans="2:57" x14ac:dyDescent="0.2">
      <c r="B1445" s="2"/>
      <c r="I1445" s="20">
        <f>+G1451-I1471-I1458-I1450-I1439-I1432</f>
        <v>2.25</v>
      </c>
      <c r="AA1445" s="19">
        <f>(W1483+AM1481)-((Q1481+I1450)+AT1455)</f>
        <v>1</v>
      </c>
      <c r="AB1445" s="19"/>
      <c r="AC1445" s="1" t="s">
        <v>0</v>
      </c>
      <c r="AT1445" s="20"/>
      <c r="BE1445" s="3"/>
    </row>
    <row r="1446" spans="2:57" x14ac:dyDescent="0.2">
      <c r="B1446" s="2"/>
      <c r="I1446" s="20"/>
      <c r="AT1446" s="20"/>
      <c r="BE1446" s="3"/>
    </row>
    <row r="1447" spans="2:57" x14ac:dyDescent="0.2">
      <c r="B1447" s="2"/>
      <c r="I1447" s="20"/>
      <c r="BE1447" s="3"/>
    </row>
    <row r="1448" spans="2:57" x14ac:dyDescent="0.2">
      <c r="B1448" s="2"/>
      <c r="BA1448" s="19"/>
      <c r="BB1448" s="19"/>
      <c r="BC1448" s="19"/>
      <c r="BE1448" s="3"/>
    </row>
    <row r="1449" spans="2:57" x14ac:dyDescent="0.2">
      <c r="B1449" s="2"/>
      <c r="I1449" s="6" t="s">
        <v>0</v>
      </c>
      <c r="X1449" s="22">
        <f>+AD1449</f>
        <v>1.5433685571063049</v>
      </c>
      <c r="Y1449" s="19"/>
      <c r="Z1449" s="19"/>
      <c r="AD1449" s="22">
        <f>AT1455*TAN(P1416*PI()/180)</f>
        <v>1.5433685571063049</v>
      </c>
      <c r="AE1449" s="22"/>
      <c r="AF1449" s="22"/>
      <c r="BE1449" s="3"/>
    </row>
    <row r="1450" spans="2:57" x14ac:dyDescent="0.2">
      <c r="B1450" s="2"/>
      <c r="G1450" s="6" t="s">
        <v>0</v>
      </c>
      <c r="I1450" s="20">
        <f>(+G1451-I1471-I1458-I1439-I1432-(Q1481-P1421))/2</f>
        <v>1</v>
      </c>
      <c r="BE1450" s="3"/>
    </row>
    <row r="1451" spans="2:57" x14ac:dyDescent="0.2">
      <c r="B1451" s="2"/>
      <c r="G1451" s="25">
        <v>15</v>
      </c>
      <c r="I1451" s="20"/>
      <c r="BE1451" s="3"/>
    </row>
    <row r="1452" spans="2:57" x14ac:dyDescent="0.2">
      <c r="B1452" s="2"/>
      <c r="G1452" s="25"/>
      <c r="I1452" s="20"/>
      <c r="BE1452" s="3"/>
    </row>
    <row r="1453" spans="2:57" x14ac:dyDescent="0.2">
      <c r="B1453" s="2"/>
      <c r="G1453" s="25"/>
      <c r="U1453" s="22">
        <f>+X1466</f>
        <v>1.2184488608733985</v>
      </c>
      <c r="V1453" s="22"/>
      <c r="W1453" s="22"/>
      <c r="BE1453" s="3"/>
    </row>
    <row r="1454" spans="2:57" x14ac:dyDescent="0.2">
      <c r="B1454" s="2"/>
      <c r="AT1454" s="6" t="s">
        <v>0</v>
      </c>
      <c r="BE1454" s="3"/>
    </row>
    <row r="1455" spans="2:57" x14ac:dyDescent="0.2">
      <c r="B1455" s="2"/>
      <c r="AT1455" s="20">
        <f>+AV1442-AT1444-AT1435-AT1428</f>
        <v>4.75</v>
      </c>
      <c r="BE1455" s="3"/>
    </row>
    <row r="1456" spans="2:57" x14ac:dyDescent="0.2">
      <c r="B1456" s="2"/>
      <c r="AT1456" s="20"/>
      <c r="BE1456" s="3"/>
    </row>
    <row r="1457" spans="2:57" x14ac:dyDescent="0.2">
      <c r="B1457" s="2"/>
      <c r="I1457" s="6" t="s">
        <v>0</v>
      </c>
      <c r="AT1457" s="20"/>
      <c r="BE1457" s="3"/>
    </row>
    <row r="1458" spans="2:57" x14ac:dyDescent="0.2">
      <c r="B1458" s="2"/>
      <c r="I1458" s="20">
        <f>+AT1471</f>
        <v>4</v>
      </c>
      <c r="BE1458" s="3"/>
    </row>
    <row r="1459" spans="2:57" x14ac:dyDescent="0.2">
      <c r="B1459" s="2"/>
      <c r="I1459" s="20"/>
      <c r="BE1459" s="3"/>
    </row>
    <row r="1460" spans="2:57" x14ac:dyDescent="0.2">
      <c r="B1460" s="2"/>
      <c r="I1460" s="20"/>
      <c r="BE1460" s="3"/>
    </row>
    <row r="1461" spans="2:57" x14ac:dyDescent="0.2">
      <c r="B1461" s="2"/>
      <c r="BE1461" s="3"/>
    </row>
    <row r="1462" spans="2:57" x14ac:dyDescent="0.2">
      <c r="B1462" s="2"/>
      <c r="BE1462" s="3"/>
    </row>
    <row r="1463" spans="2:57" x14ac:dyDescent="0.2">
      <c r="B1463" s="2"/>
      <c r="BE1463" s="3"/>
    </row>
    <row r="1464" spans="2:57" x14ac:dyDescent="0.2">
      <c r="B1464" s="2"/>
      <c r="BE1464" s="3"/>
    </row>
    <row r="1465" spans="2:57" x14ac:dyDescent="0.2">
      <c r="B1465" s="2"/>
      <c r="BE1465" s="3"/>
    </row>
    <row r="1466" spans="2:57" x14ac:dyDescent="0.2">
      <c r="B1466" s="2"/>
      <c r="X1466" s="22">
        <f>AB1481*TAN(P1416*PI()/180)</f>
        <v>1.2184488608733985</v>
      </c>
      <c r="Y1466" s="22"/>
      <c r="Z1466" s="22"/>
      <c r="AR1466" s="19" t="s">
        <v>2</v>
      </c>
      <c r="AS1466" s="19"/>
      <c r="BE1466" s="3"/>
    </row>
    <row r="1467" spans="2:57" x14ac:dyDescent="0.2">
      <c r="B1467" s="2"/>
      <c r="AJ1467" s="19" t="s">
        <v>2</v>
      </c>
      <c r="AK1467" s="19"/>
      <c r="BE1467" s="3"/>
    </row>
    <row r="1468" spans="2:57" x14ac:dyDescent="0.2">
      <c r="B1468" s="2"/>
      <c r="BE1468" s="3"/>
    </row>
    <row r="1469" spans="2:57" x14ac:dyDescent="0.2">
      <c r="B1469" s="2"/>
      <c r="BE1469" s="3"/>
    </row>
    <row r="1470" spans="2:57" x14ac:dyDescent="0.2">
      <c r="B1470" s="2"/>
      <c r="I1470" s="6" t="s">
        <v>0</v>
      </c>
      <c r="AT1470" s="6" t="s">
        <v>0</v>
      </c>
      <c r="BE1470" s="3"/>
    </row>
    <row r="1471" spans="2:57" x14ac:dyDescent="0.2">
      <c r="B1471" s="2"/>
      <c r="I1471" s="20">
        <f>+Q1481</f>
        <v>3.75</v>
      </c>
      <c r="AT1471" s="20">
        <f>+G1451+I1426-AV1442</f>
        <v>4</v>
      </c>
      <c r="BE1471" s="3"/>
    </row>
    <row r="1472" spans="2:57" x14ac:dyDescent="0.2">
      <c r="B1472" s="2"/>
      <c r="I1472" s="20"/>
      <c r="AT1472" s="20"/>
      <c r="BE1472" s="3"/>
    </row>
    <row r="1473" spans="2:57" x14ac:dyDescent="0.2">
      <c r="B1473" s="2"/>
      <c r="I1473" s="20"/>
      <c r="AT1473" s="20"/>
      <c r="BE1473" s="3"/>
    </row>
    <row r="1474" spans="2:57" x14ac:dyDescent="0.2">
      <c r="B1474" s="2"/>
      <c r="BE1474" s="3"/>
    </row>
    <row r="1475" spans="2:57" x14ac:dyDescent="0.2">
      <c r="B1475" s="2"/>
      <c r="BE1475" s="3"/>
    </row>
    <row r="1476" spans="2:57" x14ac:dyDescent="0.2">
      <c r="B1476" s="2"/>
      <c r="BE1476" s="3"/>
    </row>
    <row r="1477" spans="2:57" x14ac:dyDescent="0.2">
      <c r="B1477" s="2"/>
      <c r="BE1477" s="3"/>
    </row>
    <row r="1478" spans="2:57" x14ac:dyDescent="0.2">
      <c r="B1478" s="2"/>
      <c r="BE1478" s="3"/>
    </row>
    <row r="1479" spans="2:57" x14ac:dyDescent="0.2">
      <c r="B1479" s="2"/>
      <c r="AJ1479" s="19" t="s">
        <v>2</v>
      </c>
      <c r="AK1479" s="19"/>
      <c r="BE1479" s="3"/>
    </row>
    <row r="1480" spans="2:57" x14ac:dyDescent="0.2">
      <c r="B1480" s="2"/>
      <c r="J1480" s="19" t="s">
        <v>2</v>
      </c>
      <c r="K1480" s="19"/>
      <c r="BE1480" s="3"/>
    </row>
    <row r="1481" spans="2:57" x14ac:dyDescent="0.2">
      <c r="B1481" s="2"/>
      <c r="Q1481" s="19">
        <f>+W1483/2</f>
        <v>3.75</v>
      </c>
      <c r="R1481" s="19"/>
      <c r="S1481" s="1" t="s">
        <v>0</v>
      </c>
      <c r="AB1481" s="19">
        <f>+W1483/2</f>
        <v>3.75</v>
      </c>
      <c r="AC1481" s="19"/>
      <c r="AD1481" s="1" t="s">
        <v>0</v>
      </c>
      <c r="AM1481" s="19">
        <f>+S1419+AC1421+AK1419-W1483</f>
        <v>3</v>
      </c>
      <c r="AN1481" s="19"/>
      <c r="AO1481" s="1" t="s">
        <v>0</v>
      </c>
      <c r="BE1481" s="3"/>
    </row>
    <row r="1482" spans="2:57" x14ac:dyDescent="0.2">
      <c r="B1482" s="2"/>
      <c r="BE1482" s="3"/>
    </row>
    <row r="1483" spans="2:57" x14ac:dyDescent="0.2">
      <c r="B1483" s="2"/>
      <c r="W1483" s="24">
        <v>7.5</v>
      </c>
      <c r="X1483" s="24"/>
      <c r="Y1483" s="1" t="s">
        <v>0</v>
      </c>
      <c r="BE1483" s="3"/>
    </row>
    <row r="1484" spans="2:57" x14ac:dyDescent="0.2">
      <c r="B1484" s="2"/>
      <c r="BE1484" s="3"/>
    </row>
    <row r="1485" spans="2:57" ht="12" thickBot="1" x14ac:dyDescent="0.25">
      <c r="B1485" s="7"/>
      <c r="C1485" s="8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  <c r="O1485" s="8"/>
      <c r="P1485" s="8"/>
      <c r="Q1485" s="8"/>
      <c r="R1485" s="8"/>
      <c r="S1485" s="8"/>
      <c r="T1485" s="8"/>
      <c r="U1485" s="8"/>
      <c r="V1485" s="8"/>
      <c r="W1485" s="8"/>
      <c r="X1485" s="8"/>
      <c r="Y1485" s="8"/>
      <c r="Z1485" s="8"/>
      <c r="AA1485" s="8"/>
      <c r="AB1485" s="8"/>
      <c r="AC1485" s="8"/>
      <c r="AD1485" s="8"/>
      <c r="AE1485" s="8"/>
      <c r="AF1485" s="8"/>
      <c r="AG1485" s="8"/>
      <c r="AH1485" s="8"/>
      <c r="AI1485" s="8"/>
      <c r="AJ1485" s="8"/>
      <c r="AK1485" s="8"/>
      <c r="AL1485" s="8"/>
      <c r="AM1485" s="8"/>
      <c r="AN1485" s="8"/>
      <c r="AO1485" s="8"/>
      <c r="AP1485" s="8"/>
      <c r="AQ1485" s="8"/>
      <c r="AR1485" s="8"/>
      <c r="AS1485" s="8"/>
      <c r="AT1485" s="8"/>
      <c r="AU1485" s="8"/>
      <c r="AV1485" s="8"/>
      <c r="AW1485" s="8"/>
      <c r="AX1485" s="8"/>
      <c r="AY1485" s="8"/>
      <c r="AZ1485" s="8"/>
      <c r="BA1485" s="8"/>
      <c r="BB1485" s="8"/>
      <c r="BC1485" s="8"/>
      <c r="BD1485" s="8"/>
      <c r="BE1485" s="9"/>
    </row>
  </sheetData>
  <sheetProtection algorithmName="SHA-512" hashValue="+OJCuV2FuH2lkySzQwy2pFBoDouHFJoq9Z7z1l7AweA6kojwdhfqu1rTeBiKTBltEhwMdEctv9xl9JN1vnJMYw==" saltValue="hW+d0hzBXadrMiwy7jcO4A==" spinCount="100000" sheet="1" objects="1" scenarios="1"/>
  <mergeCells count="1041">
    <mergeCell ref="BA1448:BC1448"/>
    <mergeCell ref="B1413:BE1413"/>
    <mergeCell ref="P1416:Q1416"/>
    <mergeCell ref="V1416:W1416"/>
    <mergeCell ref="K1427:L1427"/>
    <mergeCell ref="AR1424:AS1424"/>
    <mergeCell ref="J1480:K1480"/>
    <mergeCell ref="AR1466:AS1466"/>
    <mergeCell ref="AJ1467:AK1467"/>
    <mergeCell ref="AJ1479:AK1479"/>
    <mergeCell ref="AD1424:AE1424"/>
    <mergeCell ref="AA1427:AB1427"/>
    <mergeCell ref="X1466:Z1466"/>
    <mergeCell ref="U1453:W1453"/>
    <mergeCell ref="R1437:T1437"/>
    <mergeCell ref="R1442:T1442"/>
    <mergeCell ref="AI1432:AK1432"/>
    <mergeCell ref="AL1440:AN1440"/>
    <mergeCell ref="AD1449:AF1449"/>
    <mergeCell ref="S1419:T1419"/>
    <mergeCell ref="AK1419:AL1419"/>
    <mergeCell ref="W1483:X1483"/>
    <mergeCell ref="G1451:G1453"/>
    <mergeCell ref="AV1442:AV1444"/>
    <mergeCell ref="I1432:I1434"/>
    <mergeCell ref="I1439:I1441"/>
    <mergeCell ref="I1445:I1447"/>
    <mergeCell ref="I1450:I1452"/>
    <mergeCell ref="I1458:I1460"/>
    <mergeCell ref="I1471:I1473"/>
    <mergeCell ref="AT1455:AT1457"/>
    <mergeCell ref="AT1444:AT1446"/>
    <mergeCell ref="AT1435:AT1437"/>
    <mergeCell ref="AT1428:AT1430"/>
    <mergeCell ref="P1421:Q1421"/>
    <mergeCell ref="W1421:X1421"/>
    <mergeCell ref="AH1421:AI1421"/>
    <mergeCell ref="AN1421:AO1421"/>
    <mergeCell ref="Q1481:R1481"/>
    <mergeCell ref="AB1481:AC1481"/>
    <mergeCell ref="AT1471:AT1473"/>
    <mergeCell ref="I1426:I1428"/>
    <mergeCell ref="AC1421:AD1421"/>
    <mergeCell ref="X1449:Z1449"/>
    <mergeCell ref="AM1481:AN1481"/>
    <mergeCell ref="AC1430:AC1432"/>
    <mergeCell ref="AA1445:AB1445"/>
    <mergeCell ref="B1337:BE1337"/>
    <mergeCell ref="BB1394:BC1394"/>
    <mergeCell ref="E1394:F1394"/>
    <mergeCell ref="C1356:C1359"/>
    <mergeCell ref="AD1341:AF1341"/>
    <mergeCell ref="B1360:B1364"/>
    <mergeCell ref="AY1342:AZ1342"/>
    <mergeCell ref="D1345:D1347"/>
    <mergeCell ref="C1368:C1373"/>
    <mergeCell ref="C1343:C1348"/>
    <mergeCell ref="R1357:T1357"/>
    <mergeCell ref="BD1357:BD1359"/>
    <mergeCell ref="BD1350:BD1352"/>
    <mergeCell ref="BD1345:BD1347"/>
    <mergeCell ref="BD1368:BD1370"/>
    <mergeCell ref="BD1363:BD1365"/>
    <mergeCell ref="N1354:P1354"/>
    <mergeCell ref="N1361:P1361"/>
    <mergeCell ref="AQ1361:AS1361"/>
    <mergeCell ref="AN1357:AP1357"/>
    <mergeCell ref="AQ1354:AS1354"/>
    <mergeCell ref="F1344:G1344"/>
    <mergeCell ref="BB1344:BC1344"/>
    <mergeCell ref="BB1370:BC1370"/>
    <mergeCell ref="E1370:F1370"/>
    <mergeCell ref="AY1373:AZ1373"/>
    <mergeCell ref="AU1373:AV1373"/>
    <mergeCell ref="G1373:H1373"/>
    <mergeCell ref="L1373:M1373"/>
    <mergeCell ref="AD1373:AE1373"/>
    <mergeCell ref="D1368:D1370"/>
    <mergeCell ref="B1357:B1359"/>
    <mergeCell ref="AD1340:AE1340"/>
    <mergeCell ref="D1353:D1355"/>
    <mergeCell ref="D1361:D1363"/>
    <mergeCell ref="N1342:O1342"/>
    <mergeCell ref="H1342:I1342"/>
    <mergeCell ref="AD1342:AE1342"/>
    <mergeCell ref="AT1342:AU1342"/>
    <mergeCell ref="AW1381:AX1381"/>
    <mergeCell ref="AD1409:AE1409"/>
    <mergeCell ref="AC1377:AE1377"/>
    <mergeCell ref="J1381:K1381"/>
    <mergeCell ref="W1381:X1381"/>
    <mergeCell ref="AK1381:AL1381"/>
    <mergeCell ref="B1389:B1391"/>
    <mergeCell ref="P1386:Q1386"/>
    <mergeCell ref="AP1386:AQ1386"/>
    <mergeCell ref="I1391:J1391"/>
    <mergeCell ref="G1399:H1399"/>
    <mergeCell ref="AC1379:AD1379"/>
    <mergeCell ref="AO103:AP103"/>
    <mergeCell ref="AH96:AI96"/>
    <mergeCell ref="AC71:AD71"/>
    <mergeCell ref="U71:V71"/>
    <mergeCell ref="J71:K71"/>
    <mergeCell ref="S95:U95"/>
    <mergeCell ref="AF100:AH100"/>
    <mergeCell ref="L82:N82"/>
    <mergeCell ref="Z82:AB82"/>
    <mergeCell ref="AN94:AP94"/>
    <mergeCell ref="AI85:AK85"/>
    <mergeCell ref="B63:BE63"/>
    <mergeCell ref="P67:Q67"/>
    <mergeCell ref="V67:W67"/>
    <mergeCell ref="S69:T69"/>
    <mergeCell ref="C82:C84"/>
    <mergeCell ref="E78:E80"/>
    <mergeCell ref="E86:E88"/>
    <mergeCell ref="AR79:AS79"/>
    <mergeCell ref="AW102:AX102"/>
    <mergeCell ref="K93:L93"/>
    <mergeCell ref="U93:V93"/>
    <mergeCell ref="AD93:AE93"/>
    <mergeCell ref="AV97:AW97"/>
    <mergeCell ref="AR101:AS101"/>
    <mergeCell ref="AU90:AV90"/>
    <mergeCell ref="AG74:AH74"/>
    <mergeCell ref="AJ78:AK78"/>
    <mergeCell ref="AP84:AQ84"/>
    <mergeCell ref="F73:G73"/>
    <mergeCell ref="AD72:AE72"/>
    <mergeCell ref="AX93:AY93"/>
    <mergeCell ref="E92:F92"/>
    <mergeCell ref="AG91:AH91"/>
    <mergeCell ref="AC87:AD87"/>
    <mergeCell ref="AG37:AI37"/>
    <mergeCell ref="B1271:BE1271"/>
    <mergeCell ref="P1274:Q1274"/>
    <mergeCell ref="V1274:W1274"/>
    <mergeCell ref="G1293:G1295"/>
    <mergeCell ref="I1287:I1289"/>
    <mergeCell ref="I1298:I1300"/>
    <mergeCell ref="BA1245:BA1247"/>
    <mergeCell ref="F1223:F1225"/>
    <mergeCell ref="F1232:F1234"/>
    <mergeCell ref="E1238:F1239"/>
    <mergeCell ref="G1238:G1239"/>
    <mergeCell ref="F1243:F1245"/>
    <mergeCell ref="AY1234:AY1236"/>
    <mergeCell ref="AY1240:AY1242"/>
    <mergeCell ref="AY1249:AY1251"/>
    <mergeCell ref="AL1244:AN1244"/>
    <mergeCell ref="R1236:T1236"/>
    <mergeCell ref="AX1229:AY1229"/>
    <mergeCell ref="W1228:X1228"/>
    <mergeCell ref="G1249:H1249"/>
    <mergeCell ref="AK1250:AL1250"/>
    <mergeCell ref="P1227:R1227"/>
    <mergeCell ref="M1237:O1237"/>
    <mergeCell ref="AS1243:AU1243"/>
    <mergeCell ref="AP1238:AR1238"/>
    <mergeCell ref="Q1240:S1240"/>
    <mergeCell ref="AY1224:AY1226"/>
    <mergeCell ref="AR1267:AS1267"/>
    <mergeCell ref="AT1265:AU1265"/>
    <mergeCell ref="AO1265:AP1265"/>
    <mergeCell ref="AY1259:AY1261"/>
    <mergeCell ref="K1217:L1217"/>
    <mergeCell ref="R1217:S1217"/>
    <mergeCell ref="AD1217:AE1217"/>
    <mergeCell ref="AS1217:AT1217"/>
    <mergeCell ref="AB1265:AC1265"/>
    <mergeCell ref="P1263:P1265"/>
    <mergeCell ref="K1265:L1265"/>
    <mergeCell ref="W1219:X1219"/>
    <mergeCell ref="AK1263:AL1263"/>
    <mergeCell ref="AX1263:AY1263"/>
    <mergeCell ref="AP1257:AR1257"/>
    <mergeCell ref="K1202:L1202"/>
    <mergeCell ref="AL1164:AN1164"/>
    <mergeCell ref="AF1163:AH1163"/>
    <mergeCell ref="W1191:Y1191"/>
    <mergeCell ref="T1181:V1181"/>
    <mergeCell ref="Y1169:AA1169"/>
    <mergeCell ref="AC1175:AE1175"/>
    <mergeCell ref="D1232:D1234"/>
    <mergeCell ref="F1255:F1257"/>
    <mergeCell ref="O1215:P1215"/>
    <mergeCell ref="AH1215:AI1215"/>
    <mergeCell ref="B1210:BE1210"/>
    <mergeCell ref="P1213:Q1213"/>
    <mergeCell ref="V1213:W1213"/>
    <mergeCell ref="G1219:H1219"/>
    <mergeCell ref="AW1196:AW1198"/>
    <mergeCell ref="V1206:W1206"/>
    <mergeCell ref="AJ1204:AK1204"/>
    <mergeCell ref="Z1204:AA1204"/>
    <mergeCell ref="Q1204:R1204"/>
    <mergeCell ref="J1195:J1197"/>
    <mergeCell ref="AR1204:AS1204"/>
    <mergeCell ref="AA1181:AC1181"/>
    <mergeCell ref="AG1202:AH1202"/>
    <mergeCell ref="B1142:BE1142"/>
    <mergeCell ref="P1145:Q1145"/>
    <mergeCell ref="V1145:W1145"/>
    <mergeCell ref="K1151:L1151"/>
    <mergeCell ref="AV1151:AW1151"/>
    <mergeCell ref="AU1176:AV1176"/>
    <mergeCell ref="AR1177:AS1177"/>
    <mergeCell ref="AQ1193:AR1193"/>
    <mergeCell ref="AG1193:AH1193"/>
    <mergeCell ref="AC1147:AD1147"/>
    <mergeCell ref="H1178:H1180"/>
    <mergeCell ref="AY1163:AY1165"/>
    <mergeCell ref="AW1182:AW1184"/>
    <mergeCell ref="AO1149:AP1149"/>
    <mergeCell ref="AH1149:AI1149"/>
    <mergeCell ref="AC1149:AD1149"/>
    <mergeCell ref="U1149:V1149"/>
    <mergeCell ref="AW1158:AW1160"/>
    <mergeCell ref="AW1169:AW1171"/>
    <mergeCell ref="J1159:J1161"/>
    <mergeCell ref="J1171:J1173"/>
    <mergeCell ref="J1178:J1180"/>
    <mergeCell ref="J1185:J1187"/>
    <mergeCell ref="Y1163:AA1163"/>
    <mergeCell ref="B1062:BE1062"/>
    <mergeCell ref="P1065:Q1065"/>
    <mergeCell ref="V1065:W1065"/>
    <mergeCell ref="AS1071:AT1071"/>
    <mergeCell ref="R1071:S1071"/>
    <mergeCell ref="K1079:L1079"/>
    <mergeCell ref="J1135:K1135"/>
    <mergeCell ref="AK1135:AL1135"/>
    <mergeCell ref="AK1125:AL1125"/>
    <mergeCell ref="AR1124:AS1124"/>
    <mergeCell ref="AG1085:AI1085"/>
    <mergeCell ref="AG1094:AI1094"/>
    <mergeCell ref="Y1099:AA1099"/>
    <mergeCell ref="AC1105:AE1105"/>
    <mergeCell ref="Y1121:AA1121"/>
    <mergeCell ref="V1110:X1110"/>
    <mergeCell ref="AE1067:AF1067"/>
    <mergeCell ref="Z1069:AA1069"/>
    <mergeCell ref="AK1069:AL1069"/>
    <mergeCell ref="P1069:Q1069"/>
    <mergeCell ref="J1076:J1078"/>
    <mergeCell ref="H1105:H1107"/>
    <mergeCell ref="J1127:J1129"/>
    <mergeCell ref="J1114:J1116"/>
    <mergeCell ref="W1138:X1138"/>
    <mergeCell ref="AM1136:AN1136"/>
    <mergeCell ref="AV1097:AV1099"/>
    <mergeCell ref="AT1128:AT1130"/>
    <mergeCell ref="AT1078:AT1080"/>
    <mergeCell ref="AT1089:AT1091"/>
    <mergeCell ref="AT1096:AT1098"/>
    <mergeCell ref="AD1136:AE1136"/>
    <mergeCell ref="R1136:S1136"/>
    <mergeCell ref="J1107:J1109"/>
    <mergeCell ref="J1101:J1103"/>
    <mergeCell ref="J1088:J1090"/>
    <mergeCell ref="AT1108:AT1110"/>
    <mergeCell ref="AB1110:AD1110"/>
    <mergeCell ref="Z1094:AB1094"/>
    <mergeCell ref="F894:F896"/>
    <mergeCell ref="BA894:BA896"/>
    <mergeCell ref="AH977:AI977"/>
    <mergeCell ref="L917:M917"/>
    <mergeCell ref="AS917:AT917"/>
    <mergeCell ref="L963:M963"/>
    <mergeCell ref="AT973:AU973"/>
    <mergeCell ref="V972:W972"/>
    <mergeCell ref="V969:W969"/>
    <mergeCell ref="O968:P968"/>
    <mergeCell ref="O963:P963"/>
    <mergeCell ref="AA936:AC936"/>
    <mergeCell ref="Z944:AB944"/>
    <mergeCell ref="AI961:AK961"/>
    <mergeCell ref="AI956:AK956"/>
    <mergeCell ref="AF947:AH947"/>
    <mergeCell ref="AF952:AH952"/>
    <mergeCell ref="F884:F886"/>
    <mergeCell ref="AI891:AJ891"/>
    <mergeCell ref="AW891:AX891"/>
    <mergeCell ref="X904:Y904"/>
    <mergeCell ref="U902:V902"/>
    <mergeCell ref="AC902:AD902"/>
    <mergeCell ref="AO902:AP902"/>
    <mergeCell ref="L902:M902"/>
    <mergeCell ref="J964:J966"/>
    <mergeCell ref="J969:J971"/>
    <mergeCell ref="O975:P975"/>
    <mergeCell ref="T975:U975"/>
    <mergeCell ref="AC975:AD975"/>
    <mergeCell ref="AM975:AN975"/>
    <mergeCell ref="AV945:AV946"/>
    <mergeCell ref="AW939:AW941"/>
    <mergeCell ref="D882:D884"/>
    <mergeCell ref="AW902:AX902"/>
    <mergeCell ref="O900:P900"/>
    <mergeCell ref="AI900:AJ900"/>
    <mergeCell ref="Z890:AB890"/>
    <mergeCell ref="AU965:AU967"/>
    <mergeCell ref="AU958:AU960"/>
    <mergeCell ref="AU953:AU955"/>
    <mergeCell ref="AU948:AU950"/>
    <mergeCell ref="AU939:AU941"/>
    <mergeCell ref="AT945:AU946"/>
    <mergeCell ref="AE944:AG944"/>
    <mergeCell ref="AI951:AK951"/>
    <mergeCell ref="B908:BE908"/>
    <mergeCell ref="P911:Q911"/>
    <mergeCell ref="V911:W911"/>
    <mergeCell ref="F875:F877"/>
    <mergeCell ref="BA879:BA881"/>
    <mergeCell ref="BA866:BA868"/>
    <mergeCell ref="BA860:BA862"/>
    <mergeCell ref="J842:K842"/>
    <mergeCell ref="N842:O842"/>
    <mergeCell ref="AG855:AI855"/>
    <mergeCell ref="Y874:AA874"/>
    <mergeCell ref="AY844:AZ844"/>
    <mergeCell ref="O844:P844"/>
    <mergeCell ref="O858:P858"/>
    <mergeCell ref="G858:H858"/>
    <mergeCell ref="G872:H872"/>
    <mergeCell ref="O872:P872"/>
    <mergeCell ref="AW859:AX859"/>
    <mergeCell ref="AS852:AU852"/>
    <mergeCell ref="AO853:AQ853"/>
    <mergeCell ref="AC863:AE863"/>
    <mergeCell ref="AU842:AV842"/>
    <mergeCell ref="AQ842:AR842"/>
    <mergeCell ref="X842:Y842"/>
    <mergeCell ref="AK842:AL842"/>
    <mergeCell ref="AG872:AI872"/>
    <mergeCell ref="V865:X865"/>
    <mergeCell ref="N865:P865"/>
    <mergeCell ref="Z880:AB880"/>
    <mergeCell ref="B835:BE835"/>
    <mergeCell ref="P838:Q838"/>
    <mergeCell ref="V838:W838"/>
    <mergeCell ref="F851:F853"/>
    <mergeCell ref="L840:M840"/>
    <mergeCell ref="BC851:BC853"/>
    <mergeCell ref="BA848:BA850"/>
    <mergeCell ref="BA854:BA856"/>
    <mergeCell ref="BC871:BC873"/>
    <mergeCell ref="D864:D866"/>
    <mergeCell ref="F862:F864"/>
    <mergeCell ref="F867:F869"/>
    <mergeCell ref="AF840:AG840"/>
    <mergeCell ref="AW797:AW799"/>
    <mergeCell ref="AU806:AU808"/>
    <mergeCell ref="B768:BE768"/>
    <mergeCell ref="P771:Q771"/>
    <mergeCell ref="V771:W771"/>
    <mergeCell ref="AS778:AT778"/>
    <mergeCell ref="AB778:AC778"/>
    <mergeCell ref="AB784:AC784"/>
    <mergeCell ref="J784:K784"/>
    <mergeCell ref="AL787:AN787"/>
    <mergeCell ref="AL793:AN793"/>
    <mergeCell ref="X803:Z803"/>
    <mergeCell ref="AC803:AE803"/>
    <mergeCell ref="F802:F804"/>
    <mergeCell ref="H793:H795"/>
    <mergeCell ref="AU783:AU785"/>
    <mergeCell ref="AN776:AO776"/>
    <mergeCell ref="AF831:AG831"/>
    <mergeCell ref="AJ829:AK829"/>
    <mergeCell ref="AB829:AC829"/>
    <mergeCell ref="AU822:AU824"/>
    <mergeCell ref="H822:H824"/>
    <mergeCell ref="AU814:AU816"/>
    <mergeCell ref="H782:H784"/>
    <mergeCell ref="AU790:AU792"/>
    <mergeCell ref="J820:K820"/>
    <mergeCell ref="W820:X820"/>
    <mergeCell ref="X828:Y828"/>
    <mergeCell ref="AO826:AP826"/>
    <mergeCell ref="AR820:AS820"/>
    <mergeCell ref="AE810:AG810"/>
    <mergeCell ref="AE819:AG819"/>
    <mergeCell ref="AJ800:AL800"/>
    <mergeCell ref="AU797:AU799"/>
    <mergeCell ref="AJ707:AK707"/>
    <mergeCell ref="M732:N732"/>
    <mergeCell ref="X727:Z727"/>
    <mergeCell ref="AC703:AD703"/>
    <mergeCell ref="H809:H811"/>
    <mergeCell ref="R776:S776"/>
    <mergeCell ref="I721:I723"/>
    <mergeCell ref="AJ774:AK774"/>
    <mergeCell ref="AG776:AH776"/>
    <mergeCell ref="T774:U774"/>
    <mergeCell ref="AE764:AF764"/>
    <mergeCell ref="Y762:Z762"/>
    <mergeCell ref="Q733:R733"/>
    <mergeCell ref="AD718:AF718"/>
    <mergeCell ref="S722:U722"/>
    <mergeCell ref="AL762:AM762"/>
    <mergeCell ref="K743:K745"/>
    <mergeCell ref="K726:K728"/>
    <mergeCell ref="M668:M670"/>
    <mergeCell ref="AU751:AU753"/>
    <mergeCell ref="AU725:AU727"/>
    <mergeCell ref="AT683:AT685"/>
    <mergeCell ref="AE694:AF694"/>
    <mergeCell ref="AE705:AF705"/>
    <mergeCell ref="Z705:AA705"/>
    <mergeCell ref="S703:T703"/>
    <mergeCell ref="Q705:R705"/>
    <mergeCell ref="M712:N712"/>
    <mergeCell ref="V707:W707"/>
    <mergeCell ref="AM705:AN705"/>
    <mergeCell ref="K710:K712"/>
    <mergeCell ref="K717:K719"/>
    <mergeCell ref="V705:W705"/>
    <mergeCell ref="AW738:AW740"/>
    <mergeCell ref="AU738:AU740"/>
    <mergeCell ref="AU710:AU712"/>
    <mergeCell ref="P762:Q762"/>
    <mergeCell ref="AW712:AW714"/>
    <mergeCell ref="AU716:AU718"/>
    <mergeCell ref="AF725:AH725"/>
    <mergeCell ref="Y719:AA719"/>
    <mergeCell ref="Q759:R759"/>
    <mergeCell ref="AT760:AU760"/>
    <mergeCell ref="AC744:AE744"/>
    <mergeCell ref="AG734:AI734"/>
    <mergeCell ref="X724:Y724"/>
    <mergeCell ref="Y733:AA733"/>
    <mergeCell ref="AA713:AC713"/>
    <mergeCell ref="AJ717:AK717"/>
    <mergeCell ref="V711:W711"/>
    <mergeCell ref="AS718:AT718"/>
    <mergeCell ref="AA722:AC722"/>
    <mergeCell ref="AT652:AT654"/>
    <mergeCell ref="AT660:AT662"/>
    <mergeCell ref="AT665:AT667"/>
    <mergeCell ref="AR667:AS667"/>
    <mergeCell ref="W692:X692"/>
    <mergeCell ref="O657:O659"/>
    <mergeCell ref="O646:O648"/>
    <mergeCell ref="AM629:AN629"/>
    <mergeCell ref="AK631:AL631"/>
    <mergeCell ref="AB629:AC629"/>
    <mergeCell ref="AN666:AO666"/>
    <mergeCell ref="AH656:AJ656"/>
    <mergeCell ref="AC663:AE663"/>
    <mergeCell ref="AS691:AT691"/>
    <mergeCell ref="P691:Q691"/>
    <mergeCell ref="Z676:AB676"/>
    <mergeCell ref="AJ679:AL679"/>
    <mergeCell ref="AD680:AF680"/>
    <mergeCell ref="AE641:AF641"/>
    <mergeCell ref="AJ641:AK641"/>
    <mergeCell ref="AT645:AT647"/>
    <mergeCell ref="AO641:AP641"/>
    <mergeCell ref="AS629:AT629"/>
    <mergeCell ref="AE692:AF692"/>
    <mergeCell ref="AB692:AC692"/>
    <mergeCell ref="N679:O679"/>
    <mergeCell ref="O683:O685"/>
    <mergeCell ref="AP627:AQ627"/>
    <mergeCell ref="AP623:AQ623"/>
    <mergeCell ref="AF623:AG623"/>
    <mergeCell ref="Y623:Z623"/>
    <mergeCell ref="O623:P623"/>
    <mergeCell ref="M595:N595"/>
    <mergeCell ref="AF595:AG595"/>
    <mergeCell ref="T603:V603"/>
    <mergeCell ref="AM603:AO603"/>
    <mergeCell ref="T611:V611"/>
    <mergeCell ref="AL611:AN611"/>
    <mergeCell ref="Y602:AA602"/>
    <mergeCell ref="AG602:AI602"/>
    <mergeCell ref="AG616:AI616"/>
    <mergeCell ref="X616:Z616"/>
    <mergeCell ref="O627:P627"/>
    <mergeCell ref="Y627:Z627"/>
    <mergeCell ref="AF627:AG627"/>
    <mergeCell ref="BB609:BB611"/>
    <mergeCell ref="AZ623:AZ625"/>
    <mergeCell ref="F593:F595"/>
    <mergeCell ref="F616:F618"/>
    <mergeCell ref="E603:F604"/>
    <mergeCell ref="G603:G604"/>
    <mergeCell ref="U607:V607"/>
    <mergeCell ref="AJ607:AK607"/>
    <mergeCell ref="G623:H623"/>
    <mergeCell ref="AW623:AX623"/>
    <mergeCell ref="AZ599:AZ601"/>
    <mergeCell ref="F599:F601"/>
    <mergeCell ref="AZ619:AZ621"/>
    <mergeCell ref="F619:F621"/>
    <mergeCell ref="F608:F610"/>
    <mergeCell ref="AZ613:AZ615"/>
    <mergeCell ref="AZ605:AZ607"/>
    <mergeCell ref="AR596:AS596"/>
    <mergeCell ref="H595:I595"/>
    <mergeCell ref="Y595:Z595"/>
    <mergeCell ref="AX595:AY595"/>
    <mergeCell ref="D609:D611"/>
    <mergeCell ref="AB594:AC594"/>
    <mergeCell ref="S585:T585"/>
    <mergeCell ref="Q587:R587"/>
    <mergeCell ref="U587:V587"/>
    <mergeCell ref="AL585:AM585"/>
    <mergeCell ref="AJ587:AK587"/>
    <mergeCell ref="AN587:AO587"/>
    <mergeCell ref="K587:L587"/>
    <mergeCell ref="AF589:AG589"/>
    <mergeCell ref="Y589:Z589"/>
    <mergeCell ref="M589:N589"/>
    <mergeCell ref="AB587:AC587"/>
    <mergeCell ref="AV535:AW535"/>
    <mergeCell ref="L545:M545"/>
    <mergeCell ref="T545:U545"/>
    <mergeCell ref="K570:L570"/>
    <mergeCell ref="AV570:AW570"/>
    <mergeCell ref="AF550:AH550"/>
    <mergeCell ref="AI555:AK555"/>
    <mergeCell ref="W559:Y559"/>
    <mergeCell ref="AD559:AF559"/>
    <mergeCell ref="AW556:AW558"/>
    <mergeCell ref="J541:J543"/>
    <mergeCell ref="H557:H559"/>
    <mergeCell ref="J552:J554"/>
    <mergeCell ref="B578:BE578"/>
    <mergeCell ref="P581:Q581"/>
    <mergeCell ref="V581:W581"/>
    <mergeCell ref="AR590:AS590"/>
    <mergeCell ref="AJ581:AL581"/>
    <mergeCell ref="J563:J565"/>
    <mergeCell ref="AY551:AY553"/>
    <mergeCell ref="AW542:AW544"/>
    <mergeCell ref="AW563:AW565"/>
    <mergeCell ref="Q572:R572"/>
    <mergeCell ref="AN572:AO572"/>
    <mergeCell ref="AA572:AB572"/>
    <mergeCell ref="AG572:AH572"/>
    <mergeCell ref="AD574:AE574"/>
    <mergeCell ref="AW552:AW554"/>
    <mergeCell ref="AT587:AU587"/>
    <mergeCell ref="AB583:AC583"/>
    <mergeCell ref="AW504:AW506"/>
    <mergeCell ref="AW499:AW501"/>
    <mergeCell ref="AW488:AW490"/>
    <mergeCell ref="AW494:AW496"/>
    <mergeCell ref="AP467:AQ467"/>
    <mergeCell ref="AF467:AG467"/>
    <mergeCell ref="R518:S518"/>
    <mergeCell ref="AE518:AF518"/>
    <mergeCell ref="S478:U478"/>
    <mergeCell ref="AO492:AQ492"/>
    <mergeCell ref="AQ503:AS503"/>
    <mergeCell ref="AQ498:AS498"/>
    <mergeCell ref="Y512:AA512"/>
    <mergeCell ref="W496:Y496"/>
    <mergeCell ref="P491:R491"/>
    <mergeCell ref="AB492:AD492"/>
    <mergeCell ref="X492:Z492"/>
    <mergeCell ref="S493:U493"/>
    <mergeCell ref="AH498:AH500"/>
    <mergeCell ref="AF489:AG489"/>
    <mergeCell ref="AE503:AF503"/>
    <mergeCell ref="Y489:Z489"/>
    <mergeCell ref="Q263:R263"/>
    <mergeCell ref="J473:J475"/>
    <mergeCell ref="J494:J496"/>
    <mergeCell ref="J483:J485"/>
    <mergeCell ref="J514:J516"/>
    <mergeCell ref="J504:J506"/>
    <mergeCell ref="S489:T489"/>
    <mergeCell ref="K500:L500"/>
    <mergeCell ref="Q500:R500"/>
    <mergeCell ref="M266:O266"/>
    <mergeCell ref="B460:BE460"/>
    <mergeCell ref="P463:Q463"/>
    <mergeCell ref="V463:W463"/>
    <mergeCell ref="K469:L469"/>
    <mergeCell ref="Z469:AA469"/>
    <mergeCell ref="AU483:AV483"/>
    <mergeCell ref="H506:H508"/>
    <mergeCell ref="AW476:AW478"/>
    <mergeCell ref="R465:S465"/>
    <mergeCell ref="O467:P467"/>
    <mergeCell ref="U467:V467"/>
    <mergeCell ref="AI465:AJ465"/>
    <mergeCell ref="H483:H485"/>
    <mergeCell ref="AV508:AW508"/>
    <mergeCell ref="BA309:BA311"/>
    <mergeCell ref="AY293:AY295"/>
    <mergeCell ref="AY329:AY331"/>
    <mergeCell ref="AY309:AY311"/>
    <mergeCell ref="AK340:AN340"/>
    <mergeCell ref="C295:C298"/>
    <mergeCell ref="AE348:AF348"/>
    <mergeCell ref="C250:C254"/>
    <mergeCell ref="B227:BE227"/>
    <mergeCell ref="P230:Q230"/>
    <mergeCell ref="V230:W230"/>
    <mergeCell ref="AY236:AZ236"/>
    <mergeCell ref="G236:H236"/>
    <mergeCell ref="X252:Z252"/>
    <mergeCell ref="AJ252:AL252"/>
    <mergeCell ref="AR258:AT258"/>
    <mergeCell ref="AN252:AP252"/>
    <mergeCell ref="O253:Q253"/>
    <mergeCell ref="BB251:BB253"/>
    <mergeCell ref="O234:P234"/>
    <mergeCell ref="AB234:AC234"/>
    <mergeCell ref="AP234:AQ234"/>
    <mergeCell ref="D251:D253"/>
    <mergeCell ref="AZ244:AZ246"/>
    <mergeCell ref="L259:N259"/>
    <mergeCell ref="F256:F258"/>
    <mergeCell ref="F263:F265"/>
    <mergeCell ref="F267:F269"/>
    <mergeCell ref="L274:M274"/>
    <mergeCell ref="J272:K272"/>
    <mergeCell ref="G271:H271"/>
    <mergeCell ref="F244:F246"/>
    <mergeCell ref="N272:O272"/>
    <mergeCell ref="AC272:AD272"/>
    <mergeCell ref="S272:T272"/>
    <mergeCell ref="AA267:AA269"/>
    <mergeCell ref="AZ260:AZ262"/>
    <mergeCell ref="AZ255:AZ257"/>
    <mergeCell ref="AZ266:AZ268"/>
    <mergeCell ref="AJ272:AK272"/>
    <mergeCell ref="AI263:AJ263"/>
    <mergeCell ref="AR264:AT264"/>
    <mergeCell ref="AT272:AU272"/>
    <mergeCell ref="AB232:AC232"/>
    <mergeCell ref="AY162:AZ162"/>
    <mergeCell ref="AI162:AJ162"/>
    <mergeCell ref="R219:S219"/>
    <mergeCell ref="AY218:AZ218"/>
    <mergeCell ref="W184:Y184"/>
    <mergeCell ref="AD184:AF184"/>
    <mergeCell ref="AG202:AI202"/>
    <mergeCell ref="AG189:AI189"/>
    <mergeCell ref="AP170:AR170"/>
    <mergeCell ref="AP179:AR179"/>
    <mergeCell ref="AH224:AI224"/>
    <mergeCell ref="AO187:AQ187"/>
    <mergeCell ref="AH184:AJ184"/>
    <mergeCell ref="M171:N171"/>
    <mergeCell ref="L198:M198"/>
    <mergeCell ref="I190:I192"/>
    <mergeCell ref="AM160:AN160"/>
    <mergeCell ref="AT160:AU160"/>
    <mergeCell ref="W158:X158"/>
    <mergeCell ref="Q160:R160"/>
    <mergeCell ref="AZ167:AZ169"/>
    <mergeCell ref="AZ175:AZ177"/>
    <mergeCell ref="AZ184:AZ186"/>
    <mergeCell ref="Z160:AA160"/>
    <mergeCell ref="AG160:AH160"/>
    <mergeCell ref="B2:BE2"/>
    <mergeCell ref="E23:E25"/>
    <mergeCell ref="AG57:AH57"/>
    <mergeCell ref="AM57:AN57"/>
    <mergeCell ref="AJ59:AK59"/>
    <mergeCell ref="AS51:AS53"/>
    <mergeCell ref="E45:E47"/>
    <mergeCell ref="AD24:AF24"/>
    <mergeCell ref="I28:J28"/>
    <mergeCell ref="AU31:AU33"/>
    <mergeCell ref="E31:E33"/>
    <mergeCell ref="Z57:AA57"/>
    <mergeCell ref="O57:P57"/>
    <mergeCell ref="AS40:AS42"/>
    <mergeCell ref="AR54:AS54"/>
    <mergeCell ref="AG32:AI32"/>
    <mergeCell ref="AH47:AJ47"/>
    <mergeCell ref="AB54:AC54"/>
    <mergeCell ref="V5:W5"/>
    <mergeCell ref="G12:H12"/>
    <mergeCell ref="V28:W28"/>
    <mergeCell ref="AS18:AS20"/>
    <mergeCell ref="F184:F186"/>
    <mergeCell ref="P5:Q5"/>
    <mergeCell ref="AQ274:AR274"/>
    <mergeCell ref="AN272:AO272"/>
    <mergeCell ref="B278:BE278"/>
    <mergeCell ref="P281:Q281"/>
    <mergeCell ref="V281:W281"/>
    <mergeCell ref="AA284:AB284"/>
    <mergeCell ref="E16:E18"/>
    <mergeCell ref="C20:C22"/>
    <mergeCell ref="AK27:AM27"/>
    <mergeCell ref="BB190:BB192"/>
    <mergeCell ref="G206:G208"/>
    <mergeCell ref="AH223:AI223"/>
    <mergeCell ref="O223:P223"/>
    <mergeCell ref="AA221:AB221"/>
    <mergeCell ref="AO221:AP221"/>
    <mergeCell ref="AZ208:AZ210"/>
    <mergeCell ref="AZ194:AZ196"/>
    <mergeCell ref="B153:BE153"/>
    <mergeCell ref="P156:Q156"/>
    <mergeCell ref="V156:W156"/>
    <mergeCell ref="G167:G169"/>
    <mergeCell ref="G184:G186"/>
    <mergeCell ref="I178:I180"/>
    <mergeCell ref="AB35:AC35"/>
    <mergeCell ref="AR12:AS12"/>
    <mergeCell ref="AS28:AS30"/>
    <mergeCell ref="AC10:AE10"/>
    <mergeCell ref="AK10:AM10"/>
    <mergeCell ref="Z22:AB22"/>
    <mergeCell ref="O21:Q21"/>
    <mergeCell ref="AP158:AQ158"/>
    <mergeCell ref="AC19:AE19"/>
    <mergeCell ref="S10:U10"/>
    <mergeCell ref="Y8:Z8"/>
    <mergeCell ref="T23:V23"/>
    <mergeCell ref="AW336:AX336"/>
    <mergeCell ref="AB336:AC336"/>
    <mergeCell ref="AA306:AB306"/>
    <mergeCell ref="P296:R296"/>
    <mergeCell ref="AI296:AK296"/>
    <mergeCell ref="AN324:AP324"/>
    <mergeCell ref="AN301:AP301"/>
    <mergeCell ref="AG286:AH286"/>
    <mergeCell ref="AK286:AL286"/>
    <mergeCell ref="V286:W286"/>
    <mergeCell ref="AM296:AO296"/>
    <mergeCell ref="D296:D298"/>
    <mergeCell ref="F293:F295"/>
    <mergeCell ref="F300:F302"/>
    <mergeCell ref="K286:L286"/>
    <mergeCell ref="AQ286:AR286"/>
    <mergeCell ref="F318:F320"/>
    <mergeCell ref="G306:H306"/>
    <mergeCell ref="G288:H288"/>
    <mergeCell ref="AW288:AX288"/>
    <mergeCell ref="B108:BE108"/>
    <mergeCell ref="P111:Q111"/>
    <mergeCell ref="V111:W111"/>
    <mergeCell ref="O118:P118"/>
    <mergeCell ref="AW133:AX133"/>
    <mergeCell ref="AR115:BB121"/>
    <mergeCell ref="AH119:AI119"/>
    <mergeCell ref="J10:K10"/>
    <mergeCell ref="AK350:AL350"/>
    <mergeCell ref="BD367:BD369"/>
    <mergeCell ref="BB364:BB366"/>
    <mergeCell ref="BB370:BB372"/>
    <mergeCell ref="B383:B385"/>
    <mergeCell ref="D379:D381"/>
    <mergeCell ref="AL339:AM339"/>
    <mergeCell ref="AH337:AI337"/>
    <mergeCell ref="AQ337:AR337"/>
    <mergeCell ref="R337:S337"/>
    <mergeCell ref="AU348:AV348"/>
    <mergeCell ref="AW350:AX350"/>
    <mergeCell ref="AR350:AS350"/>
    <mergeCell ref="B343:BE343"/>
    <mergeCell ref="P346:Q346"/>
    <mergeCell ref="V346:W346"/>
    <mergeCell ref="AJ369:AL369"/>
    <mergeCell ref="AS369:AU369"/>
    <mergeCell ref="N385:P385"/>
    <mergeCell ref="Z385:AB385"/>
    <mergeCell ref="AV393:AW393"/>
    <mergeCell ref="BB384:BB386"/>
    <mergeCell ref="AK393:AL393"/>
    <mergeCell ref="BB375:BB377"/>
    <mergeCell ref="B363:B365"/>
    <mergeCell ref="D358:D360"/>
    <mergeCell ref="D370:D372"/>
    <mergeCell ref="BB356:BB358"/>
    <mergeCell ref="M348:N348"/>
    <mergeCell ref="I393:J393"/>
    <mergeCell ref="S393:T393"/>
    <mergeCell ref="AC393:AD393"/>
    <mergeCell ref="Z378:AB378"/>
    <mergeCell ref="S353:T353"/>
    <mergeCell ref="AS353:AT353"/>
    <mergeCell ref="AS376:AT376"/>
    <mergeCell ref="AS360:AT360"/>
    <mergeCell ref="S375:T375"/>
    <mergeCell ref="E375:F375"/>
    <mergeCell ref="E392:F392"/>
    <mergeCell ref="AR392:AS392"/>
    <mergeCell ref="BA360:BB360"/>
    <mergeCell ref="AY376:AZ376"/>
    <mergeCell ref="AG366:AI366"/>
    <mergeCell ref="AI371:AI373"/>
    <mergeCell ref="AP365:AQ365"/>
    <mergeCell ref="D386:D388"/>
    <mergeCell ref="AG379:AI379"/>
    <mergeCell ref="C362:C365"/>
    <mergeCell ref="C382:C385"/>
    <mergeCell ref="AE349:AG349"/>
    <mergeCell ref="Z350:AA350"/>
    <mergeCell ref="BH4:BQ8"/>
    <mergeCell ref="AC456:AD456"/>
    <mergeCell ref="AS454:AT454"/>
    <mergeCell ref="L454:M454"/>
    <mergeCell ref="W454:X454"/>
    <mergeCell ref="AI454:AJ454"/>
    <mergeCell ref="AB404:AC404"/>
    <mergeCell ref="L406:M406"/>
    <mergeCell ref="C418:C420"/>
    <mergeCell ref="E413:E415"/>
    <mergeCell ref="E423:E425"/>
    <mergeCell ref="BA414:BA416"/>
    <mergeCell ref="AY411:AY413"/>
    <mergeCell ref="AY417:AY419"/>
    <mergeCell ref="BA433:BA435"/>
    <mergeCell ref="AY444:AY446"/>
    <mergeCell ref="E444:E446"/>
    <mergeCell ref="AX422:AY422"/>
    <mergeCell ref="AY429:AY431"/>
    <mergeCell ref="B399:BE399"/>
    <mergeCell ref="P402:Q402"/>
    <mergeCell ref="V402:W402"/>
    <mergeCell ref="F408:G408"/>
    <mergeCell ref="AW408:AX408"/>
    <mergeCell ref="G430:H430"/>
    <mergeCell ref="P430:Q430"/>
    <mergeCell ref="AQ422:AR422"/>
    <mergeCell ref="BB413:BB416"/>
    <mergeCell ref="AJ414:AL414"/>
    <mergeCell ref="AQ416:AS416"/>
    <mergeCell ref="D417:D420"/>
    <mergeCell ref="AJ420:AL420"/>
    <mergeCell ref="AD418:AF418"/>
    <mergeCell ref="AS406:AT406"/>
    <mergeCell ref="U406:V406"/>
    <mergeCell ref="AG406:AH406"/>
    <mergeCell ref="AB406:AC406"/>
    <mergeCell ref="AV678:AV680"/>
    <mergeCell ref="AV653:AV655"/>
    <mergeCell ref="AT673:AT675"/>
    <mergeCell ref="AQ452:AR452"/>
    <mergeCell ref="P452:Q452"/>
    <mergeCell ref="Q420:S420"/>
    <mergeCell ref="Z417:AB417"/>
    <mergeCell ref="AB423:AD423"/>
    <mergeCell ref="AE437:AG437"/>
    <mergeCell ref="AK503:AL503"/>
    <mergeCell ref="AP522:AQ522"/>
    <mergeCell ref="AN520:AO520"/>
    <mergeCell ref="AR520:AS520"/>
    <mergeCell ref="AH520:AI520"/>
    <mergeCell ref="AH511:AH513"/>
    <mergeCell ref="AH503:AH505"/>
    <mergeCell ref="B526:BE526"/>
    <mergeCell ref="P529:Q529"/>
    <mergeCell ref="V529:W529"/>
    <mergeCell ref="AH531:AI531"/>
    <mergeCell ref="Z482:AA482"/>
    <mergeCell ref="AG494:AH494"/>
    <mergeCell ref="U492:V492"/>
    <mergeCell ref="V489:W489"/>
    <mergeCell ref="C438:C440"/>
    <mergeCell ref="E433:E435"/>
    <mergeCell ref="AG639:AH639"/>
    <mergeCell ref="X395:Y395"/>
    <mergeCell ref="AM406:AN406"/>
    <mergeCell ref="O670:O672"/>
    <mergeCell ref="AB658:AD658"/>
    <mergeCell ref="AA799:AB799"/>
    <mergeCell ref="AM692:AN692"/>
    <mergeCell ref="O520:P520"/>
    <mergeCell ref="X522:Y522"/>
    <mergeCell ref="V520:W520"/>
    <mergeCell ref="AA520:AB520"/>
    <mergeCell ref="AK508:AL508"/>
    <mergeCell ref="Q533:R533"/>
    <mergeCell ref="AB533:AC533"/>
    <mergeCell ref="AN533:AO533"/>
    <mergeCell ref="T535:U535"/>
    <mergeCell ref="T631:U631"/>
    <mergeCell ref="R629:S629"/>
    <mergeCell ref="U629:V629"/>
    <mergeCell ref="B698:BE698"/>
    <mergeCell ref="P701:Q701"/>
    <mergeCell ref="V701:W701"/>
    <mergeCell ref="AI629:AJ629"/>
    <mergeCell ref="L629:M629"/>
    <mergeCell ref="W641:X641"/>
    <mergeCell ref="B635:BE635"/>
    <mergeCell ref="P638:Q638"/>
    <mergeCell ref="V638:W638"/>
    <mergeCell ref="Q650:R650"/>
    <mergeCell ref="AA642:AB642"/>
    <mergeCell ref="AN642:AO642"/>
    <mergeCell ref="AA650:AB650"/>
    <mergeCell ref="AE649:AG649"/>
    <mergeCell ref="AB913:AC913"/>
    <mergeCell ref="AJ915:AK915"/>
    <mergeCell ref="T915:U915"/>
    <mergeCell ref="AU926:AU928"/>
    <mergeCell ref="J938:J940"/>
    <mergeCell ref="AB986:AC986"/>
    <mergeCell ref="X988:Y988"/>
    <mergeCell ref="AF988:AG988"/>
    <mergeCell ref="AK988:AL988"/>
    <mergeCell ref="AQ988:AR988"/>
    <mergeCell ref="AY995:AY997"/>
    <mergeCell ref="AY1004:AY1006"/>
    <mergeCell ref="Z1005:Z1007"/>
    <mergeCell ref="R988:S988"/>
    <mergeCell ref="B981:BE981"/>
    <mergeCell ref="P984:Q984"/>
    <mergeCell ref="V984:W984"/>
    <mergeCell ref="S990:T990"/>
    <mergeCell ref="AL990:AM990"/>
    <mergeCell ref="AL999:AM999"/>
    <mergeCell ref="AO1000:AP1000"/>
    <mergeCell ref="AO1006:AP1006"/>
    <mergeCell ref="AV1006:AW1006"/>
    <mergeCell ref="AC1000:AE1000"/>
    <mergeCell ref="J1000:J1002"/>
    <mergeCell ref="L995:L997"/>
    <mergeCell ref="L1005:L1007"/>
    <mergeCell ref="BA1023:BA1025"/>
    <mergeCell ref="AY1046:AY1048"/>
    <mergeCell ref="AW1042:AX1042"/>
    <mergeCell ref="M1023:N1023"/>
    <mergeCell ref="AB1008:AD1008"/>
    <mergeCell ref="AI1026:AK1026"/>
    <mergeCell ref="AI1023:AK1023"/>
    <mergeCell ref="AE1018:AG1018"/>
    <mergeCell ref="AE1012:AG1012"/>
    <mergeCell ref="O1009:P1009"/>
    <mergeCell ref="S1009:T1009"/>
    <mergeCell ref="AC1032:AE1032"/>
    <mergeCell ref="X1015:Z1015"/>
    <mergeCell ref="T1014:V1014"/>
    <mergeCell ref="AX1024:AY1025"/>
    <mergeCell ref="AZ1024:AZ1025"/>
    <mergeCell ref="R1020:S1020"/>
    <mergeCell ref="Q1021:R1021"/>
    <mergeCell ref="AY1014:AY1016"/>
    <mergeCell ref="AY1031:AY1033"/>
    <mergeCell ref="AN1056:AO1056"/>
    <mergeCell ref="X1058:Y1058"/>
    <mergeCell ref="J1014:J1016"/>
    <mergeCell ref="S1056:T1056"/>
    <mergeCell ref="AC1056:AD1056"/>
    <mergeCell ref="L1048:L1050"/>
    <mergeCell ref="L1039:L1041"/>
    <mergeCell ref="L1029:L1031"/>
    <mergeCell ref="J1038:J1040"/>
    <mergeCell ref="L1012:L1014"/>
    <mergeCell ref="L1015:L1017"/>
    <mergeCell ref="L1020:L1022"/>
    <mergeCell ref="M1055:N1055"/>
    <mergeCell ref="AI1055:AJ1055"/>
    <mergeCell ref="AJ1042:AK1042"/>
    <mergeCell ref="Y1043:AA1043"/>
    <mergeCell ref="Y1035:AA1035"/>
    <mergeCell ref="AB1023:AD1023"/>
    <mergeCell ref="Y1013:AA1013"/>
    <mergeCell ref="W1032:X1032"/>
    <mergeCell ref="AA1029:AB1029"/>
    <mergeCell ref="AG1031:AI1031"/>
    <mergeCell ref="O1019:P1019"/>
    <mergeCell ref="Y1033:AA1033"/>
    <mergeCell ref="X1276:Y1276"/>
    <mergeCell ref="AQ1278:AR1278"/>
    <mergeCell ref="Y1331:Z1331"/>
    <mergeCell ref="R1331:S1331"/>
    <mergeCell ref="Q1278:R1278"/>
    <mergeCell ref="W1278:X1278"/>
    <mergeCell ref="M1331:N1331"/>
    <mergeCell ref="I1323:I1325"/>
    <mergeCell ref="I1316:I1318"/>
    <mergeCell ref="L1328:M1328"/>
    <mergeCell ref="AE1329:AF1329"/>
    <mergeCell ref="AE1323:AF1323"/>
    <mergeCell ref="W1320:Y1320"/>
    <mergeCell ref="W1313:Y1313"/>
    <mergeCell ref="AZ1287:AZ1289"/>
    <mergeCell ref="AZ1297:AZ1299"/>
    <mergeCell ref="I1306:I1308"/>
    <mergeCell ref="I1310:I1312"/>
    <mergeCell ref="AF1278:AG1278"/>
    <mergeCell ref="Y1278:Z1278"/>
    <mergeCell ref="AA1278:AB1278"/>
    <mergeCell ref="Z149:AA149"/>
    <mergeCell ref="G130:H130"/>
    <mergeCell ref="AW143:AX143"/>
    <mergeCell ref="U117:W117"/>
    <mergeCell ref="AH123:AJ123"/>
    <mergeCell ref="AR128:AT128"/>
    <mergeCell ref="AU138:AW138"/>
    <mergeCell ref="AQ145:AS145"/>
    <mergeCell ref="AD147:AF147"/>
    <mergeCell ref="P147:R147"/>
    <mergeCell ref="AL147:AN147"/>
    <mergeCell ref="L124:N124"/>
    <mergeCell ref="I138:K138"/>
    <mergeCell ref="Q122:R122"/>
    <mergeCell ref="M143:N143"/>
    <mergeCell ref="AR134:AS134"/>
    <mergeCell ref="AM143:AN143"/>
    <mergeCell ref="J146:K146"/>
    <mergeCell ref="AO146:AP146"/>
    <mergeCell ref="AJ136:AL136"/>
    <mergeCell ref="X133:Z133"/>
    <mergeCell ref="AY1399:AZ1399"/>
    <mergeCell ref="D1390:D1392"/>
    <mergeCell ref="BD1390:BD1392"/>
    <mergeCell ref="G1393:H1393"/>
    <mergeCell ref="AZ1393:BA1393"/>
    <mergeCell ref="U1385:V1385"/>
    <mergeCell ref="AK1385:AL1385"/>
    <mergeCell ref="AW1391:AX1391"/>
    <mergeCell ref="D1385:D1387"/>
    <mergeCell ref="BD1385:BD1387"/>
    <mergeCell ref="K1280:L1280"/>
    <mergeCell ref="AM1280:AN1280"/>
    <mergeCell ref="AM1298:AN1298"/>
    <mergeCell ref="AW1298:AX1298"/>
    <mergeCell ref="K1307:L1307"/>
    <mergeCell ref="AO1311:AQ1311"/>
    <mergeCell ref="AB1312:AD1312"/>
    <mergeCell ref="T1293:V1293"/>
    <mergeCell ref="X1291:Z1291"/>
    <mergeCell ref="AA1295:AC1295"/>
    <mergeCell ref="W1308:Y1308"/>
    <mergeCell ref="G1316:G1318"/>
    <mergeCell ref="U1333:V1333"/>
    <mergeCell ref="AM1333:AN1333"/>
    <mergeCell ref="BB1290:BB1292"/>
    <mergeCell ref="BB1310:BB1312"/>
    <mergeCell ref="AZ1324:AZ1326"/>
    <mergeCell ref="AR1331:AS1331"/>
    <mergeCell ref="AZ1304:AZ1306"/>
    <mergeCell ref="AZ1315:AZ1317"/>
    <mergeCell ref="AH1331:AI1331"/>
    <mergeCell ref="AW1323:AX1323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Gurcan Berberoglu</dc:creator>
  <cp:lastModifiedBy>Gurcan Berberoglu</cp:lastModifiedBy>
  <dcterms:created xsi:type="dcterms:W3CDTF">2025-10-11T14:34:12Z</dcterms:created>
  <dcterms:modified xsi:type="dcterms:W3CDTF">2025-11-30T15:14:08Z</dcterms:modified>
</cp:coreProperties>
</file>