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/>
  <mc:AlternateContent xmlns:mc="http://schemas.openxmlformats.org/markup-compatibility/2006">
    <mc:Choice Requires="x15">
      <x15ac:absPath xmlns:x15ac="http://schemas.microsoft.com/office/spreadsheetml/2010/11/ac" url="C:\Users\gurca\Documents\ozel\satıs\yeni_yönetmelige_gore_hesaplar(sifreli)\doseme_hesaplari\"/>
    </mc:Choice>
  </mc:AlternateContent>
  <bookViews>
    <workbookView xWindow="0" yWindow="0" windowWidth="28800" windowHeight="13635" xr2:uid="{C2B2105B-9D3A-4FBD-8D42-BFB27A14FC98}"/>
  </bookViews>
  <sheets>
    <sheet name="Sheet1" sheetId="1" r:id="rId1"/>
  </sheet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7" i="1" l="1"/>
  <c r="G56" i="1"/>
  <c r="E53" i="1" s="1"/>
  <c r="J49" i="1" l="1"/>
  <c r="C49" i="1"/>
  <c r="J56" i="1"/>
  <c r="C56" i="1"/>
  <c r="G57" i="1"/>
  <c r="G50" i="1"/>
  <c r="H46" i="1"/>
  <c r="E46" i="1"/>
  <c r="E45" i="1"/>
  <c r="L39" i="1"/>
  <c r="I39" i="1"/>
  <c r="L56" i="1" l="1"/>
  <c r="K46" i="1"/>
  <c r="R47" i="1" s="1"/>
  <c r="M47" i="1"/>
  <c r="G49" i="1"/>
  <c r="L49" i="1" s="1"/>
  <c r="O39" i="1"/>
  <c r="K57" i="1" l="1"/>
  <c r="J57" i="1" s="1"/>
  <c r="T39" i="1"/>
  <c r="AA47" i="1"/>
  <c r="Q39" i="1"/>
  <c r="AD47" i="1" l="1"/>
  <c r="K50" i="1" s="1"/>
  <c r="O57" i="1"/>
  <c r="O50" i="1" l="1"/>
  <c r="J50" i="1"/>
</calcChain>
</file>

<file path=xl/sharedStrings.xml><?xml version="1.0" encoding="utf-8"?>
<sst xmlns="http://schemas.openxmlformats.org/spreadsheetml/2006/main" count="95" uniqueCount="61">
  <si>
    <t>m</t>
  </si>
  <si>
    <t>döşeme çalışma biçimi</t>
  </si>
  <si>
    <t>m = Luzun / Lkısa =</t>
  </si>
  <si>
    <t xml:space="preserve"> /</t>
  </si>
  <si>
    <t>=</t>
  </si>
  <si>
    <t>Çift yönde çalışan döşeme ise kalınlık hesabı</t>
  </si>
  <si>
    <t xml:space="preserve">hf &gt;= 8 cm </t>
  </si>
  <si>
    <t xml:space="preserve">sehim hesabı gerektirmeyen yükseklik şartları     hf &gt;= Lsn / 25 (bir açıklıklı için)  ; hf &gt; = Lsn / 30 (sürekli döş.kenar açıklık için)  ;  hf &gt; = Lsn / 35 (sürekli döş.iç açıklık için) </t>
  </si>
  <si>
    <r>
      <t xml:space="preserve">hf &gt;= Lsn * (1- </t>
    </r>
    <r>
      <rPr>
        <sz val="8"/>
        <rFont val="Symbol"/>
        <family val="1"/>
        <charset val="2"/>
      </rPr>
      <t>a</t>
    </r>
    <r>
      <rPr>
        <sz val="8"/>
        <rFont val="Arial"/>
        <family val="2"/>
        <charset val="162"/>
      </rPr>
      <t xml:space="preserve">s / 4 ) / ( 15 + 20 / m )   ; m = uzun kenar uzunluk / kısa kenar uzunluk  ;  </t>
    </r>
    <r>
      <rPr>
        <sz val="8"/>
        <rFont val="Symbol"/>
        <family val="1"/>
        <charset val="2"/>
      </rPr>
      <t>a</t>
    </r>
    <r>
      <rPr>
        <sz val="8"/>
        <rFont val="Arial"/>
        <family val="2"/>
        <charset val="162"/>
      </rPr>
      <t>s = sürekli kenar uzunlukları / toplam kenar uzunluğu  ;  Lsn = kısa kenar serbest açıklık</t>
    </r>
  </si>
  <si>
    <t>Lsn =</t>
  </si>
  <si>
    <r>
      <t>a</t>
    </r>
    <r>
      <rPr>
        <sz val="8"/>
        <rFont val="Arial"/>
        <family val="2"/>
        <charset val="162"/>
      </rPr>
      <t xml:space="preserve">s= </t>
    </r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</si>
  <si>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</si>
  <si>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</si>
  <si>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</si>
  <si>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</si>
  <si>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</si>
  <si>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</si>
  <si>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</si>
  <si>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</si>
  <si>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</si>
  <si>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döşeme konumu</t>
  </si>
  <si>
    <r>
      <t xml:space="preserve">hf = Lsn * (1- </t>
    </r>
    <r>
      <rPr>
        <sz val="8"/>
        <rFont val="Symbol"/>
        <family val="1"/>
        <charset val="2"/>
      </rPr>
      <t>a</t>
    </r>
    <r>
      <rPr>
        <sz val="8"/>
        <rFont val="Arial"/>
        <family val="2"/>
        <charset val="162"/>
      </rPr>
      <t>s / 4 ) / ( 15 + 20 / m ) =</t>
    </r>
  </si>
  <si>
    <t>* (</t>
  </si>
  <si>
    <t>-</t>
  </si>
  <si>
    <t>)/(</t>
  </si>
  <si>
    <t>+</t>
  </si>
  <si>
    <t>) =</t>
  </si>
  <si>
    <t>hf = 0,08 m</t>
  </si>
  <si>
    <t>seçilen hf =</t>
  </si>
  <si>
    <t>Tek yönde çalışan döşeme ise kalınlık hesabı</t>
  </si>
  <si>
    <t>D10</t>
  </si>
  <si>
    <t>Lsnx</t>
  </si>
  <si>
    <t>Lsny</t>
  </si>
  <si>
    <t>Lsnx =</t>
  </si>
  <si>
    <t>Lsny =</t>
  </si>
  <si>
    <t>(döşeme x yönü serbest açıklık)</t>
  </si>
  <si>
    <t>(döşeme y yönü serbest açıklık)</t>
  </si>
  <si>
    <t>DÖŞEME KONUMU (çoklu)</t>
  </si>
  <si>
    <t>D11</t>
  </si>
  <si>
    <t>sehim hesabı gerektirmeyen yükseklik şartları</t>
  </si>
  <si>
    <t>DÖŞEME KONUMU (konsol ise)</t>
  </si>
  <si>
    <t>D1 döşemesi kenar köşe</t>
  </si>
  <si>
    <t>D2 döşemesi x yönünde iç y yönünde kenar</t>
  </si>
  <si>
    <t>D3 döşemesi kenar köşe</t>
  </si>
  <si>
    <t>D4 döşemesi x yönünde kenar y yönünde iç</t>
  </si>
  <si>
    <t>D5 döşemesi iç</t>
  </si>
  <si>
    <t>D6 döşemesi x yönünde kenar y yönünde iç</t>
  </si>
  <si>
    <t>D7 döşemesi kenar köşe</t>
  </si>
  <si>
    <t>D8 döşemesi x yönünde iç y yönünde kenar</t>
  </si>
  <si>
    <t>D9 döşemesi kenar köşe</t>
  </si>
  <si>
    <t>D10 döşemesi tek döşeme</t>
  </si>
  <si>
    <t>D11 döşemesi konsol döşeme</t>
  </si>
  <si>
    <t>dikkat sadece sarı hücrelere rakam giriniz.</t>
  </si>
  <si>
    <r>
      <rPr>
        <b/>
        <sz val="12"/>
        <color theme="5" tint="-0.499984740745262"/>
        <rFont val="Arial"/>
        <family val="2"/>
        <charset val="162"/>
      </rPr>
      <t>KONSOL &amp; İKİ DOĞRULTUDA &amp; TEK DOĞRULTUDA ÇALIŞAN DÖŞEME KALINLIK HESABI</t>
    </r>
    <r>
      <rPr>
        <b/>
        <sz val="8"/>
        <color theme="5" tint="-0.499984740745262"/>
        <rFont val="Arial"/>
        <family val="2"/>
        <charset val="162"/>
      </rPr>
      <t xml:space="preserve">
(inş.müh.Gürcan BERBEROĞLU  tel: 0532 366 02 04  www.betoncelik.com )</t>
    </r>
  </si>
  <si>
    <t>y</t>
  </si>
  <si>
    <t>x</t>
  </si>
  <si>
    <t>DÖŞEME KONUMU (tek döşeme ise)</t>
  </si>
  <si>
    <t>hf &gt;= Lsn / 20 (bir açıklıklı için)  ; hf &gt; = Lsn / 25 (sürekli döş.kenar açıklık için)  ;  hf &gt; = Lsn / 30 (sürekli döş.iç açıklık için)  ; hf&gt;= Lsn / 10 ( konsol için)</t>
  </si>
  <si>
    <t>seçilen döşeme kalınlığı   hf =</t>
  </si>
  <si>
    <t>(kısa serbest açıklık)</t>
  </si>
  <si>
    <t>hf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</si>
</sst>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62"/>
      <scheme val="minor"/>
    </font>
    <font>
      <sz val="8"/>
      <color theme="1"/>
      <name val="Arial"/>
      <family val="2"/>
      <charset val="162"/>
    </font>
    <font>
      <b/>
      <sz val="8"/>
      <color rgb="FFFF0000"/>
      <name val="Arial"/>
      <family val="2"/>
      <charset val="162"/>
    </font>
    <font>
      <sz val="8"/>
      <name val="Arial"/>
      <family val="2"/>
      <charset val="162"/>
    </font>
    <font>
      <sz val="8"/>
      <name val="Symbol"/>
      <family val="1"/>
      <charset val="2"/>
    </font>
    <font>
      <i/>
      <u/>
      <sz val="8"/>
      <color theme="1"/>
      <name val="Arial"/>
      <family val="2"/>
      <charset val="162"/>
    </font>
    <font>
      <b/>
      <sz val="8"/>
      <color theme="1"/>
      <name val="Arial"/>
      <family val="2"/>
      <charset val="162"/>
    </font>
    <font>
      <b/>
      <sz val="8"/>
      <color indexed="10"/>
      <name val="Arial"/>
      <family val="2"/>
      <charset val="162"/>
    </font>
    <font>
      <b/>
      <sz val="8"/>
      <color theme="5" tint="-0.499984740745262"/>
      <name val="Arial"/>
      <family val="2"/>
      <charset val="162"/>
    </font>
    <font>
      <b/>
      <sz val="12"/>
      <color theme="5" tint="-0.499984740745262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Down">
        <bgColor theme="0" tint="-0.249977111117893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7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1" fillId="0" borderId="8" xfId="0" applyFont="1" applyBorder="1" applyAlignment="1" applyProtection="1">
      <alignment vertical="center"/>
      <protection hidden="1"/>
    </xf>
    <xf numFmtId="0" fontId="1" fillId="0" borderId="7" xfId="0" applyFont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1" fillId="4" borderId="1" xfId="0" applyFont="1" applyFill="1" applyBorder="1" applyAlignment="1" applyProtection="1">
      <alignment vertical="center"/>
      <protection hidden="1"/>
    </xf>
    <xf numFmtId="0" fontId="1" fillId="3" borderId="3" xfId="0" applyFont="1" applyFill="1" applyBorder="1" applyAlignment="1" applyProtection="1">
      <alignment vertical="center"/>
      <protection hidden="1"/>
    </xf>
    <xf numFmtId="0" fontId="1" fillId="3" borderId="2" xfId="0" applyFont="1" applyFill="1" applyBorder="1" applyAlignment="1" applyProtection="1">
      <alignment vertical="center"/>
      <protection hidden="1"/>
    </xf>
    <xf numFmtId="0" fontId="1" fillId="3" borderId="0" xfId="0" applyFont="1" applyFill="1" applyBorder="1" applyAlignment="1" applyProtection="1">
      <alignment vertical="center"/>
      <protection hidden="1"/>
    </xf>
    <xf numFmtId="0" fontId="1" fillId="3" borderId="12" xfId="0" applyFont="1" applyFill="1" applyBorder="1" applyAlignment="1" applyProtection="1">
      <alignment vertical="center"/>
      <protection hidden="1"/>
    </xf>
    <xf numFmtId="0" fontId="1" fillId="3" borderId="13" xfId="0" applyFont="1" applyFill="1" applyBorder="1" applyAlignment="1" applyProtection="1">
      <alignment vertical="center"/>
      <protection hidden="1"/>
    </xf>
    <xf numFmtId="0" fontId="1" fillId="3" borderId="14" xfId="0" applyFont="1" applyFill="1" applyBorder="1" applyAlignment="1" applyProtection="1">
      <alignment vertical="center"/>
      <protection hidden="1"/>
    </xf>
    <xf numFmtId="0" fontId="1" fillId="3" borderId="15" xfId="0" applyFont="1" applyFill="1" applyBorder="1" applyAlignment="1" applyProtection="1">
      <alignment vertical="center"/>
      <protection hidden="1"/>
    </xf>
    <xf numFmtId="0" fontId="1" fillId="3" borderId="16" xfId="0" applyFont="1" applyFill="1" applyBorder="1" applyAlignment="1" applyProtection="1">
      <alignment vertical="center"/>
      <protection hidden="1"/>
    </xf>
    <xf numFmtId="0" fontId="1" fillId="3" borderId="17" xfId="0" applyFont="1" applyFill="1" applyBorder="1" applyAlignment="1" applyProtection="1">
      <alignment vertical="center"/>
      <protection hidden="1"/>
    </xf>
    <xf numFmtId="0" fontId="1" fillId="3" borderId="18" xfId="0" applyFont="1" applyFill="1" applyBorder="1" applyAlignment="1" applyProtection="1">
      <alignment vertical="center"/>
      <protection hidden="1"/>
    </xf>
    <xf numFmtId="0" fontId="1" fillId="3" borderId="19" xfId="0" applyFont="1" applyFill="1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1" fillId="0" borderId="9" xfId="0" applyFont="1" applyBorder="1" applyAlignment="1" applyProtection="1">
      <alignment vertical="center"/>
      <protection hidden="1"/>
    </xf>
    <xf numFmtId="0" fontId="1" fillId="0" borderId="10" xfId="0" applyFont="1" applyBorder="1" applyAlignment="1" applyProtection="1">
      <alignment vertical="center"/>
      <protection hidden="1"/>
    </xf>
    <xf numFmtId="0" fontId="1" fillId="0" borderId="11" xfId="0" applyFont="1" applyBorder="1" applyAlignment="1" applyProtection="1">
      <alignment vertical="center"/>
      <protection hidden="1"/>
    </xf>
    <xf numFmtId="0" fontId="1" fillId="0" borderId="0" xfId="0" applyFont="1" applyFill="1" applyAlignment="1" applyProtection="1">
      <alignment vertical="center"/>
      <protection hidden="1"/>
    </xf>
    <xf numFmtId="0" fontId="1" fillId="0" borderId="7" xfId="0" applyFont="1" applyFill="1" applyBorder="1" applyAlignment="1" applyProtection="1">
      <alignment vertic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0" fontId="1" fillId="0" borderId="8" xfId="0" applyFont="1" applyFill="1" applyBorder="1" applyAlignment="1" applyProtection="1">
      <alignment vertical="center"/>
      <protection hidden="1"/>
    </xf>
    <xf numFmtId="0" fontId="1" fillId="3" borderId="20" xfId="0" applyFont="1" applyFill="1" applyBorder="1" applyAlignment="1" applyProtection="1">
      <alignment vertical="center"/>
      <protection hidden="1"/>
    </xf>
    <xf numFmtId="0" fontId="1" fillId="3" borderId="21" xfId="0" applyFont="1" applyFill="1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8" fillId="5" borderId="4" xfId="0" applyFont="1" applyFill="1" applyBorder="1" applyAlignment="1" applyProtection="1">
      <alignment horizontal="center" vertical="center" wrapText="1"/>
      <protection hidden="1"/>
    </xf>
    <xf numFmtId="0" fontId="8" fillId="5" borderId="5" xfId="0" applyFont="1" applyFill="1" applyBorder="1" applyAlignment="1" applyProtection="1">
      <alignment horizontal="center" vertical="center" wrapText="1"/>
      <protection hidden="1"/>
    </xf>
    <xf numFmtId="0" fontId="8" fillId="5" borderId="6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Border="1" applyAlignment="1" applyProtection="1">
      <alignment horizontal="center" vertical="center" textRotation="90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85726</xdr:rowOff>
    </xdr:from>
    <xdr:to>
      <xdr:col>3</xdr:col>
      <xdr:colOff>0</xdr:colOff>
      <xdr:row>6</xdr:row>
      <xdr:rowOff>76201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A5F5F22E-57D9-4E50-BD94-BE93598C13C9}"/>
            </a:ext>
          </a:extLst>
        </xdr:cNvPr>
        <xdr:cNvCxnSpPr/>
      </xdr:nvCxnSpPr>
      <xdr:spPr>
        <a:xfrm>
          <a:off x="542925" y="523876"/>
          <a:ext cx="0" cy="2762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138113</xdr:colOff>
      <xdr:row>5</xdr:row>
      <xdr:rowOff>1</xdr:rowOff>
    </xdr:from>
    <xdr:to>
      <xdr:col>8</xdr:col>
      <xdr:colOff>66675</xdr:colOff>
      <xdr:row>5</xdr:row>
      <xdr:rowOff>1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F7DE1485-CE42-4BD0-889A-D4554EE622D6}"/>
            </a:ext>
          </a:extLst>
        </xdr:cNvPr>
        <xdr:cNvCxnSpPr/>
      </xdr:nvCxnSpPr>
      <xdr:spPr>
        <a:xfrm>
          <a:off x="500063" y="581026"/>
          <a:ext cx="101441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4</xdr:row>
      <xdr:rowOff>85726</xdr:rowOff>
    </xdr:from>
    <xdr:to>
      <xdr:col>8</xdr:col>
      <xdr:colOff>0</xdr:colOff>
      <xdr:row>6</xdr:row>
      <xdr:rowOff>61913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290F743A-37CD-44A8-825D-4BE5DB1E1598}"/>
            </a:ext>
          </a:extLst>
        </xdr:cNvPr>
        <xdr:cNvCxnSpPr/>
      </xdr:nvCxnSpPr>
      <xdr:spPr>
        <a:xfrm>
          <a:off x="1447800" y="523876"/>
          <a:ext cx="0" cy="2619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147638</xdr:colOff>
      <xdr:row>4</xdr:row>
      <xdr:rowOff>114301</xdr:rowOff>
    </xdr:from>
    <xdr:to>
      <xdr:col>3</xdr:col>
      <xdr:colOff>28575</xdr:colOff>
      <xdr:row>5</xdr:row>
      <xdr:rowOff>33338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3CB60D5E-BC70-488E-BAC9-27D6D217DF7E}"/>
            </a:ext>
          </a:extLst>
        </xdr:cNvPr>
        <xdr:cNvCxnSpPr/>
      </xdr:nvCxnSpPr>
      <xdr:spPr>
        <a:xfrm flipH="1">
          <a:off x="509588" y="552451"/>
          <a:ext cx="61912" cy="619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152400</xdr:colOff>
      <xdr:row>4</xdr:row>
      <xdr:rowOff>114301</xdr:rowOff>
    </xdr:from>
    <xdr:to>
      <xdr:col>8</xdr:col>
      <xdr:colOff>33337</xdr:colOff>
      <xdr:row>5</xdr:row>
      <xdr:rowOff>33338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7D2DE81E-0AAC-4612-AF6D-2D46463151F8}"/>
            </a:ext>
          </a:extLst>
        </xdr:cNvPr>
        <xdr:cNvCxnSpPr/>
      </xdr:nvCxnSpPr>
      <xdr:spPr>
        <a:xfrm flipH="1">
          <a:off x="1419225" y="552451"/>
          <a:ext cx="61912" cy="619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176209</xdr:colOff>
      <xdr:row>4</xdr:row>
      <xdr:rowOff>85730</xdr:rowOff>
    </xdr:from>
    <xdr:to>
      <xdr:col>8</xdr:col>
      <xdr:colOff>176209</xdr:colOff>
      <xdr:row>6</xdr:row>
      <xdr:rowOff>76205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A164EC1D-EC2D-4300-BEFE-6B00A7782A16}"/>
            </a:ext>
          </a:extLst>
        </xdr:cNvPr>
        <xdr:cNvCxnSpPr/>
      </xdr:nvCxnSpPr>
      <xdr:spPr>
        <a:xfrm>
          <a:off x="1624009" y="523880"/>
          <a:ext cx="0" cy="2762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133347</xdr:colOff>
      <xdr:row>5</xdr:row>
      <xdr:rowOff>5</xdr:rowOff>
    </xdr:from>
    <xdr:to>
      <xdr:col>14</xdr:col>
      <xdr:colOff>61909</xdr:colOff>
      <xdr:row>5</xdr:row>
      <xdr:rowOff>5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74DB675-EA0D-4107-BBB1-CAFEEA53810A}"/>
            </a:ext>
          </a:extLst>
        </xdr:cNvPr>
        <xdr:cNvCxnSpPr/>
      </xdr:nvCxnSpPr>
      <xdr:spPr>
        <a:xfrm>
          <a:off x="1581147" y="581030"/>
          <a:ext cx="101441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176209</xdr:colOff>
      <xdr:row>4</xdr:row>
      <xdr:rowOff>85730</xdr:rowOff>
    </xdr:from>
    <xdr:to>
      <xdr:col>13</xdr:col>
      <xdr:colOff>176209</xdr:colOff>
      <xdr:row>6</xdr:row>
      <xdr:rowOff>61917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60CF01B5-E7FD-4A20-9677-BE3AC7DE4F79}"/>
            </a:ext>
          </a:extLst>
        </xdr:cNvPr>
        <xdr:cNvCxnSpPr/>
      </xdr:nvCxnSpPr>
      <xdr:spPr>
        <a:xfrm>
          <a:off x="2528884" y="523880"/>
          <a:ext cx="0" cy="2619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142872</xdr:colOff>
      <xdr:row>4</xdr:row>
      <xdr:rowOff>114305</xdr:rowOff>
    </xdr:from>
    <xdr:to>
      <xdr:col>9</xdr:col>
      <xdr:colOff>23809</xdr:colOff>
      <xdr:row>5</xdr:row>
      <xdr:rowOff>33342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73AC2CB6-4CD1-43A6-9749-4020DDCF46B1}"/>
            </a:ext>
          </a:extLst>
        </xdr:cNvPr>
        <xdr:cNvCxnSpPr/>
      </xdr:nvCxnSpPr>
      <xdr:spPr>
        <a:xfrm flipH="1">
          <a:off x="1590672" y="552455"/>
          <a:ext cx="61912" cy="619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147634</xdr:colOff>
      <xdr:row>4</xdr:row>
      <xdr:rowOff>114305</xdr:rowOff>
    </xdr:from>
    <xdr:to>
      <xdr:col>14</xdr:col>
      <xdr:colOff>28571</xdr:colOff>
      <xdr:row>5</xdr:row>
      <xdr:rowOff>33342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CCAF537A-E377-40FF-BD68-608CB0B71FA9}"/>
            </a:ext>
          </a:extLst>
        </xdr:cNvPr>
        <xdr:cNvCxnSpPr/>
      </xdr:nvCxnSpPr>
      <xdr:spPr>
        <a:xfrm flipH="1">
          <a:off x="2500309" y="552455"/>
          <a:ext cx="61912" cy="619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180972</xdr:colOff>
      <xdr:row>4</xdr:row>
      <xdr:rowOff>85729</xdr:rowOff>
    </xdr:from>
    <xdr:to>
      <xdr:col>14</xdr:col>
      <xdr:colOff>180972</xdr:colOff>
      <xdr:row>6</xdr:row>
      <xdr:rowOff>76204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D9674623-6B00-4E5A-AA8C-8BBFE59E745A}"/>
            </a:ext>
          </a:extLst>
        </xdr:cNvPr>
        <xdr:cNvCxnSpPr/>
      </xdr:nvCxnSpPr>
      <xdr:spPr>
        <a:xfrm>
          <a:off x="2714622" y="523879"/>
          <a:ext cx="0" cy="2762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138110</xdr:colOff>
      <xdr:row>5</xdr:row>
      <xdr:rowOff>4</xdr:rowOff>
    </xdr:from>
    <xdr:to>
      <xdr:col>20</xdr:col>
      <xdr:colOff>66672</xdr:colOff>
      <xdr:row>5</xdr:row>
      <xdr:rowOff>4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10C56CF5-FBD7-4EC7-A666-1A57A2EA825D}"/>
            </a:ext>
          </a:extLst>
        </xdr:cNvPr>
        <xdr:cNvCxnSpPr/>
      </xdr:nvCxnSpPr>
      <xdr:spPr>
        <a:xfrm>
          <a:off x="2671760" y="581029"/>
          <a:ext cx="101441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180972</xdr:colOff>
      <xdr:row>4</xdr:row>
      <xdr:rowOff>85729</xdr:rowOff>
    </xdr:from>
    <xdr:to>
      <xdr:col>19</xdr:col>
      <xdr:colOff>180972</xdr:colOff>
      <xdr:row>6</xdr:row>
      <xdr:rowOff>61916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id="{6C214ABF-E49B-4C84-A50D-E03DD902C65F}"/>
            </a:ext>
          </a:extLst>
        </xdr:cNvPr>
        <xdr:cNvCxnSpPr/>
      </xdr:nvCxnSpPr>
      <xdr:spPr>
        <a:xfrm>
          <a:off x="3619497" y="523879"/>
          <a:ext cx="0" cy="2619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147635</xdr:colOff>
      <xdr:row>4</xdr:row>
      <xdr:rowOff>114304</xdr:rowOff>
    </xdr:from>
    <xdr:to>
      <xdr:col>15</xdr:col>
      <xdr:colOff>28572</xdr:colOff>
      <xdr:row>5</xdr:row>
      <xdr:rowOff>33341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77FF4162-A898-4FC5-B6F0-C3A62DAE18D1}"/>
            </a:ext>
          </a:extLst>
        </xdr:cNvPr>
        <xdr:cNvCxnSpPr/>
      </xdr:nvCxnSpPr>
      <xdr:spPr>
        <a:xfrm flipH="1">
          <a:off x="2681285" y="552454"/>
          <a:ext cx="61912" cy="619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152397</xdr:colOff>
      <xdr:row>4</xdr:row>
      <xdr:rowOff>114304</xdr:rowOff>
    </xdr:from>
    <xdr:to>
      <xdr:col>20</xdr:col>
      <xdr:colOff>33334</xdr:colOff>
      <xdr:row>5</xdr:row>
      <xdr:rowOff>33341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id="{525AC36C-DF7D-4B34-B31F-79568FE18EFE}"/>
            </a:ext>
          </a:extLst>
        </xdr:cNvPr>
        <xdr:cNvCxnSpPr/>
      </xdr:nvCxnSpPr>
      <xdr:spPr>
        <a:xfrm flipH="1">
          <a:off x="3590922" y="552454"/>
          <a:ext cx="61912" cy="619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61913</xdr:colOff>
      <xdr:row>8</xdr:row>
      <xdr:rowOff>0</xdr:rowOff>
    </xdr:from>
    <xdr:to>
      <xdr:col>23</xdr:col>
      <xdr:colOff>71438</xdr:colOff>
      <xdr:row>8</xdr:row>
      <xdr:rowOff>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C6C25FB8-1126-475F-B677-05861929341E}"/>
            </a:ext>
          </a:extLst>
        </xdr:cNvPr>
        <xdr:cNvCxnSpPr/>
      </xdr:nvCxnSpPr>
      <xdr:spPr>
        <a:xfrm>
          <a:off x="3862388" y="1009650"/>
          <a:ext cx="3714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7</xdr:row>
      <xdr:rowOff>90488</xdr:rowOff>
    </xdr:from>
    <xdr:to>
      <xdr:col>23</xdr:col>
      <xdr:colOff>0</xdr:colOff>
      <xdr:row>14</xdr:row>
      <xdr:rowOff>66675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48EFB1D4-C780-4FA0-8820-1E077AF9C87E}"/>
            </a:ext>
          </a:extLst>
        </xdr:cNvPr>
        <xdr:cNvCxnSpPr/>
      </xdr:nvCxnSpPr>
      <xdr:spPr>
        <a:xfrm>
          <a:off x="4162425" y="957263"/>
          <a:ext cx="0" cy="9763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38100</xdr:colOff>
      <xdr:row>14</xdr:row>
      <xdr:rowOff>0</xdr:rowOff>
    </xdr:from>
    <xdr:to>
      <xdr:col>23</xdr:col>
      <xdr:colOff>57150</xdr:colOff>
      <xdr:row>14</xdr:row>
      <xdr:rowOff>0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8DA6E1E0-0551-4739-BCDE-7A74AC690D3F}"/>
            </a:ext>
          </a:extLst>
        </xdr:cNvPr>
        <xdr:cNvCxnSpPr/>
      </xdr:nvCxnSpPr>
      <xdr:spPr>
        <a:xfrm>
          <a:off x="3838575" y="1866900"/>
          <a:ext cx="3810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147638</xdr:colOff>
      <xdr:row>7</xdr:row>
      <xdr:rowOff>119063</xdr:rowOff>
    </xdr:from>
    <xdr:to>
      <xdr:col>23</xdr:col>
      <xdr:colOff>28575</xdr:colOff>
      <xdr:row>8</xdr:row>
      <xdr:rowOff>28575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8607766F-88F5-4E35-97E6-ADDDA808E1D8}"/>
            </a:ext>
          </a:extLst>
        </xdr:cNvPr>
        <xdr:cNvCxnSpPr/>
      </xdr:nvCxnSpPr>
      <xdr:spPr>
        <a:xfrm flipH="1">
          <a:off x="4129088" y="985838"/>
          <a:ext cx="61912" cy="5238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147638</xdr:colOff>
      <xdr:row>13</xdr:row>
      <xdr:rowOff>119063</xdr:rowOff>
    </xdr:from>
    <xdr:to>
      <xdr:col>23</xdr:col>
      <xdr:colOff>28575</xdr:colOff>
      <xdr:row>14</xdr:row>
      <xdr:rowOff>28575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id="{B05A9FB8-0148-4062-BD00-DB517CF8F308}"/>
            </a:ext>
          </a:extLst>
        </xdr:cNvPr>
        <xdr:cNvCxnSpPr/>
      </xdr:nvCxnSpPr>
      <xdr:spPr>
        <a:xfrm flipH="1">
          <a:off x="4129088" y="1843088"/>
          <a:ext cx="61912" cy="5238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61912</xdr:colOff>
      <xdr:row>14</xdr:row>
      <xdr:rowOff>142869</xdr:rowOff>
    </xdr:from>
    <xdr:to>
      <xdr:col>23</xdr:col>
      <xdr:colOff>71437</xdr:colOff>
      <xdr:row>14</xdr:row>
      <xdr:rowOff>142869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17E8761-671D-4090-A532-F86F213F6EF7}"/>
            </a:ext>
          </a:extLst>
        </xdr:cNvPr>
        <xdr:cNvCxnSpPr/>
      </xdr:nvCxnSpPr>
      <xdr:spPr>
        <a:xfrm>
          <a:off x="3862387" y="2009769"/>
          <a:ext cx="3714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180974</xdr:colOff>
      <xdr:row>14</xdr:row>
      <xdr:rowOff>90482</xdr:rowOff>
    </xdr:from>
    <xdr:to>
      <xdr:col>22</xdr:col>
      <xdr:colOff>180974</xdr:colOff>
      <xdr:row>21</xdr:row>
      <xdr:rowOff>66669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6FFDFD83-099E-4B23-BD6C-1E9868690162}"/>
            </a:ext>
          </a:extLst>
        </xdr:cNvPr>
        <xdr:cNvCxnSpPr/>
      </xdr:nvCxnSpPr>
      <xdr:spPr>
        <a:xfrm>
          <a:off x="4162424" y="1957382"/>
          <a:ext cx="0" cy="9763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147637</xdr:colOff>
      <xdr:row>14</xdr:row>
      <xdr:rowOff>119057</xdr:rowOff>
    </xdr:from>
    <xdr:to>
      <xdr:col>23</xdr:col>
      <xdr:colOff>28574</xdr:colOff>
      <xdr:row>15</xdr:row>
      <xdr:rowOff>28569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04E1966A-0E84-4D6F-8EAA-57CAB489664C}"/>
            </a:ext>
          </a:extLst>
        </xdr:cNvPr>
        <xdr:cNvCxnSpPr/>
      </xdr:nvCxnSpPr>
      <xdr:spPr>
        <a:xfrm flipH="1">
          <a:off x="4129087" y="1985957"/>
          <a:ext cx="61912" cy="5238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147637</xdr:colOff>
      <xdr:row>20</xdr:row>
      <xdr:rowOff>119057</xdr:rowOff>
    </xdr:from>
    <xdr:to>
      <xdr:col>23</xdr:col>
      <xdr:colOff>28574</xdr:colOff>
      <xdr:row>21</xdr:row>
      <xdr:rowOff>28569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id="{0E61AF9B-C0F4-43D8-984D-5282A79ECAEB}"/>
            </a:ext>
          </a:extLst>
        </xdr:cNvPr>
        <xdr:cNvCxnSpPr/>
      </xdr:nvCxnSpPr>
      <xdr:spPr>
        <a:xfrm flipH="1">
          <a:off x="4129087" y="2843207"/>
          <a:ext cx="61912" cy="5238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38100</xdr:colOff>
      <xdr:row>21</xdr:row>
      <xdr:rowOff>0</xdr:rowOff>
    </xdr:from>
    <xdr:to>
      <xdr:col>23</xdr:col>
      <xdr:colOff>57150</xdr:colOff>
      <xdr:row>21</xdr:row>
      <xdr:rowOff>0</xdr:rowOff>
    </xdr:to>
    <xdr:cxnSp macro="">
      <xdr:nvCxnSpPr>
        <xdr:cNvPr id="105" name="Straight Connector 104">
          <a:extLst>
            <a:ext uri="{FF2B5EF4-FFF2-40B4-BE49-F238E27FC236}">
              <a16:creationId xmlns:a16="http://schemas.microsoft.com/office/drawing/2014/main" id="{652C881B-5A8B-4F11-8B5C-FCF5749E02B3}"/>
            </a:ext>
          </a:extLst>
        </xdr:cNvPr>
        <xdr:cNvCxnSpPr/>
      </xdr:nvCxnSpPr>
      <xdr:spPr>
        <a:xfrm>
          <a:off x="3838575" y="2867025"/>
          <a:ext cx="3810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61918</xdr:colOff>
      <xdr:row>21</xdr:row>
      <xdr:rowOff>142871</xdr:rowOff>
    </xdr:from>
    <xdr:to>
      <xdr:col>23</xdr:col>
      <xdr:colOff>71443</xdr:colOff>
      <xdr:row>21</xdr:row>
      <xdr:rowOff>142871</xdr:rowOff>
    </xdr:to>
    <xdr:cxnSp macro="">
      <xdr:nvCxnSpPr>
        <xdr:cNvPr id="106" name="Straight Connector 105">
          <a:extLst>
            <a:ext uri="{FF2B5EF4-FFF2-40B4-BE49-F238E27FC236}">
              <a16:creationId xmlns:a16="http://schemas.microsoft.com/office/drawing/2014/main" id="{4F4F2682-CAC3-4F4D-ABDE-A103C85D0651}"/>
            </a:ext>
          </a:extLst>
        </xdr:cNvPr>
        <xdr:cNvCxnSpPr/>
      </xdr:nvCxnSpPr>
      <xdr:spPr>
        <a:xfrm>
          <a:off x="3862393" y="3009896"/>
          <a:ext cx="3714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</xdr:colOff>
      <xdr:row>21</xdr:row>
      <xdr:rowOff>90484</xdr:rowOff>
    </xdr:from>
    <xdr:to>
      <xdr:col>23</xdr:col>
      <xdr:colOff>5</xdr:colOff>
      <xdr:row>28</xdr:row>
      <xdr:rowOff>66671</xdr:rowOff>
    </xdr:to>
    <xdr:cxnSp macro="">
      <xdr:nvCxnSpPr>
        <xdr:cNvPr id="107" name="Straight Connector 106">
          <a:extLst>
            <a:ext uri="{FF2B5EF4-FFF2-40B4-BE49-F238E27FC236}">
              <a16:creationId xmlns:a16="http://schemas.microsoft.com/office/drawing/2014/main" id="{1728B60E-FD68-4B09-9861-C8A50D58A7E1}"/>
            </a:ext>
          </a:extLst>
        </xdr:cNvPr>
        <xdr:cNvCxnSpPr/>
      </xdr:nvCxnSpPr>
      <xdr:spPr>
        <a:xfrm>
          <a:off x="4162430" y="2957509"/>
          <a:ext cx="0" cy="9763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147643</xdr:colOff>
      <xdr:row>21</xdr:row>
      <xdr:rowOff>119059</xdr:rowOff>
    </xdr:from>
    <xdr:to>
      <xdr:col>23</xdr:col>
      <xdr:colOff>28580</xdr:colOff>
      <xdr:row>22</xdr:row>
      <xdr:rowOff>28571</xdr:rowOff>
    </xdr:to>
    <xdr:cxnSp macro="">
      <xdr:nvCxnSpPr>
        <xdr:cNvPr id="108" name="Straight Connector 107">
          <a:extLst>
            <a:ext uri="{FF2B5EF4-FFF2-40B4-BE49-F238E27FC236}">
              <a16:creationId xmlns:a16="http://schemas.microsoft.com/office/drawing/2014/main" id="{5F031B01-04D7-4E99-B53A-5AB0AF5D1CCA}"/>
            </a:ext>
          </a:extLst>
        </xdr:cNvPr>
        <xdr:cNvCxnSpPr/>
      </xdr:nvCxnSpPr>
      <xdr:spPr>
        <a:xfrm flipH="1">
          <a:off x="4129093" y="2986084"/>
          <a:ext cx="61912" cy="5238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147643</xdr:colOff>
      <xdr:row>27</xdr:row>
      <xdr:rowOff>119059</xdr:rowOff>
    </xdr:from>
    <xdr:to>
      <xdr:col>23</xdr:col>
      <xdr:colOff>28580</xdr:colOff>
      <xdr:row>28</xdr:row>
      <xdr:rowOff>28571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3F844A54-E717-44C5-8792-FAAD90D2FCC1}"/>
            </a:ext>
          </a:extLst>
        </xdr:cNvPr>
        <xdr:cNvCxnSpPr/>
      </xdr:nvCxnSpPr>
      <xdr:spPr>
        <a:xfrm flipH="1">
          <a:off x="4129093" y="3843334"/>
          <a:ext cx="61912" cy="5238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42862</xdr:colOff>
      <xdr:row>28</xdr:row>
      <xdr:rowOff>0</xdr:rowOff>
    </xdr:from>
    <xdr:to>
      <xdr:col>23</xdr:col>
      <xdr:colOff>61912</xdr:colOff>
      <xdr:row>28</xdr:row>
      <xdr:rowOff>0</xdr:rowOff>
    </xdr:to>
    <xdr:cxnSp macro="">
      <xdr:nvCxnSpPr>
        <xdr:cNvPr id="110" name="Straight Connector 109">
          <a:extLst>
            <a:ext uri="{FF2B5EF4-FFF2-40B4-BE49-F238E27FC236}">
              <a16:creationId xmlns:a16="http://schemas.microsoft.com/office/drawing/2014/main" id="{A10BEE88-9D02-483A-B67C-9F1663809D70}"/>
            </a:ext>
          </a:extLst>
        </xdr:cNvPr>
        <xdr:cNvCxnSpPr/>
      </xdr:nvCxnSpPr>
      <xdr:spPr>
        <a:xfrm>
          <a:off x="3843337" y="3867150"/>
          <a:ext cx="3810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5</xdr:row>
      <xdr:rowOff>85722</xdr:rowOff>
    </xdr:from>
    <xdr:to>
      <xdr:col>26</xdr:col>
      <xdr:colOff>0</xdr:colOff>
      <xdr:row>7</xdr:row>
      <xdr:rowOff>76197</xdr:rowOff>
    </xdr:to>
    <xdr:cxnSp macro="">
      <xdr:nvCxnSpPr>
        <xdr:cNvPr id="111" name="Straight Connector 110">
          <a:extLst>
            <a:ext uri="{FF2B5EF4-FFF2-40B4-BE49-F238E27FC236}">
              <a16:creationId xmlns:a16="http://schemas.microsoft.com/office/drawing/2014/main" id="{FD807E1A-52C0-40C1-BD56-AC7332B08B7C}"/>
            </a:ext>
          </a:extLst>
        </xdr:cNvPr>
        <xdr:cNvCxnSpPr/>
      </xdr:nvCxnSpPr>
      <xdr:spPr>
        <a:xfrm>
          <a:off x="4524375" y="1523997"/>
          <a:ext cx="0" cy="2762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138113</xdr:colOff>
      <xdr:row>5</xdr:row>
      <xdr:rowOff>142872</xdr:rowOff>
    </xdr:from>
    <xdr:to>
      <xdr:col>31</xdr:col>
      <xdr:colOff>66675</xdr:colOff>
      <xdr:row>5</xdr:row>
      <xdr:rowOff>142872</xdr:rowOff>
    </xdr:to>
    <xdr:cxnSp macro="">
      <xdr:nvCxnSpPr>
        <xdr:cNvPr id="112" name="Straight Connector 111">
          <a:extLst>
            <a:ext uri="{FF2B5EF4-FFF2-40B4-BE49-F238E27FC236}">
              <a16:creationId xmlns:a16="http://schemas.microsoft.com/office/drawing/2014/main" id="{C610027B-845A-4822-B6CC-C0836AC9C300}"/>
            </a:ext>
          </a:extLst>
        </xdr:cNvPr>
        <xdr:cNvCxnSpPr/>
      </xdr:nvCxnSpPr>
      <xdr:spPr>
        <a:xfrm>
          <a:off x="4481513" y="1581147"/>
          <a:ext cx="101441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5</xdr:row>
      <xdr:rowOff>85722</xdr:rowOff>
    </xdr:from>
    <xdr:to>
      <xdr:col>31</xdr:col>
      <xdr:colOff>0</xdr:colOff>
      <xdr:row>7</xdr:row>
      <xdr:rowOff>61909</xdr:rowOff>
    </xdr:to>
    <xdr:cxnSp macro="">
      <xdr:nvCxnSpPr>
        <xdr:cNvPr id="113" name="Straight Connector 112">
          <a:extLst>
            <a:ext uri="{FF2B5EF4-FFF2-40B4-BE49-F238E27FC236}">
              <a16:creationId xmlns:a16="http://schemas.microsoft.com/office/drawing/2014/main" id="{3C18F7A3-DC0A-47D4-9AAF-0AA7057640DB}"/>
            </a:ext>
          </a:extLst>
        </xdr:cNvPr>
        <xdr:cNvCxnSpPr/>
      </xdr:nvCxnSpPr>
      <xdr:spPr>
        <a:xfrm>
          <a:off x="5429250" y="1523997"/>
          <a:ext cx="0" cy="2619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147638</xdr:colOff>
      <xdr:row>5</xdr:row>
      <xdr:rowOff>114297</xdr:rowOff>
    </xdr:from>
    <xdr:to>
      <xdr:col>26</xdr:col>
      <xdr:colOff>28575</xdr:colOff>
      <xdr:row>6</xdr:row>
      <xdr:rowOff>33334</xdr:rowOff>
    </xdr:to>
    <xdr:cxnSp macro="">
      <xdr:nvCxnSpPr>
        <xdr:cNvPr id="114" name="Straight Connector 113">
          <a:extLst>
            <a:ext uri="{FF2B5EF4-FFF2-40B4-BE49-F238E27FC236}">
              <a16:creationId xmlns:a16="http://schemas.microsoft.com/office/drawing/2014/main" id="{1B1ECA88-23A6-44C4-B615-5047A7C61632}"/>
            </a:ext>
          </a:extLst>
        </xdr:cNvPr>
        <xdr:cNvCxnSpPr/>
      </xdr:nvCxnSpPr>
      <xdr:spPr>
        <a:xfrm flipH="1">
          <a:off x="4491038" y="1552572"/>
          <a:ext cx="61912" cy="619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152400</xdr:colOff>
      <xdr:row>5</xdr:row>
      <xdr:rowOff>114297</xdr:rowOff>
    </xdr:from>
    <xdr:to>
      <xdr:col>31</xdr:col>
      <xdr:colOff>33337</xdr:colOff>
      <xdr:row>6</xdr:row>
      <xdr:rowOff>33334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DB9DFF0E-7BA6-438D-A45E-C3CF440E3D21}"/>
            </a:ext>
          </a:extLst>
        </xdr:cNvPr>
        <xdr:cNvCxnSpPr/>
      </xdr:nvCxnSpPr>
      <xdr:spPr>
        <a:xfrm flipH="1">
          <a:off x="5400675" y="1552572"/>
          <a:ext cx="61912" cy="619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61912</xdr:colOff>
      <xdr:row>8</xdr:row>
      <xdr:rowOff>142874</xdr:rowOff>
    </xdr:from>
    <xdr:to>
      <xdr:col>34</xdr:col>
      <xdr:colOff>71437</xdr:colOff>
      <xdr:row>8</xdr:row>
      <xdr:rowOff>142874</xdr:rowOff>
    </xdr:to>
    <xdr:cxnSp macro="">
      <xdr:nvCxnSpPr>
        <xdr:cNvPr id="116" name="Straight Connector 115">
          <a:extLst>
            <a:ext uri="{FF2B5EF4-FFF2-40B4-BE49-F238E27FC236}">
              <a16:creationId xmlns:a16="http://schemas.microsoft.com/office/drawing/2014/main" id="{5BA4A5DE-DB5F-4AF1-863C-5CCB075CCDDF}"/>
            </a:ext>
          </a:extLst>
        </xdr:cNvPr>
        <xdr:cNvCxnSpPr/>
      </xdr:nvCxnSpPr>
      <xdr:spPr>
        <a:xfrm>
          <a:off x="5672137" y="2009774"/>
          <a:ext cx="3714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180974</xdr:colOff>
      <xdr:row>8</xdr:row>
      <xdr:rowOff>90487</xdr:rowOff>
    </xdr:from>
    <xdr:to>
      <xdr:col>33</xdr:col>
      <xdr:colOff>180974</xdr:colOff>
      <xdr:row>15</xdr:row>
      <xdr:rowOff>66674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id="{BF0CDAB9-7C76-498C-9900-99F890C1EBB5}"/>
            </a:ext>
          </a:extLst>
        </xdr:cNvPr>
        <xdr:cNvCxnSpPr/>
      </xdr:nvCxnSpPr>
      <xdr:spPr>
        <a:xfrm>
          <a:off x="5972174" y="1957387"/>
          <a:ext cx="0" cy="9763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38099</xdr:colOff>
      <xdr:row>14</xdr:row>
      <xdr:rowOff>142874</xdr:rowOff>
    </xdr:from>
    <xdr:to>
      <xdr:col>34</xdr:col>
      <xdr:colOff>57149</xdr:colOff>
      <xdr:row>14</xdr:row>
      <xdr:rowOff>142874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8178A477-27F4-4331-9661-EBEF79157C5A}"/>
            </a:ext>
          </a:extLst>
        </xdr:cNvPr>
        <xdr:cNvCxnSpPr/>
      </xdr:nvCxnSpPr>
      <xdr:spPr>
        <a:xfrm>
          <a:off x="5648324" y="2867024"/>
          <a:ext cx="3810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147637</xdr:colOff>
      <xdr:row>8</xdr:row>
      <xdr:rowOff>119062</xdr:rowOff>
    </xdr:from>
    <xdr:to>
      <xdr:col>34</xdr:col>
      <xdr:colOff>28574</xdr:colOff>
      <xdr:row>9</xdr:row>
      <xdr:rowOff>28574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DBFE6BD6-C353-49F5-81B6-2FFDB233F827}"/>
            </a:ext>
          </a:extLst>
        </xdr:cNvPr>
        <xdr:cNvCxnSpPr/>
      </xdr:nvCxnSpPr>
      <xdr:spPr>
        <a:xfrm flipH="1">
          <a:off x="5938837" y="1985962"/>
          <a:ext cx="61912" cy="5238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147637</xdr:colOff>
      <xdr:row>14</xdr:row>
      <xdr:rowOff>119062</xdr:rowOff>
    </xdr:from>
    <xdr:to>
      <xdr:col>34</xdr:col>
      <xdr:colOff>28574</xdr:colOff>
      <xdr:row>15</xdr:row>
      <xdr:rowOff>28574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A836FF63-BA0C-43F8-8480-06D6E9958F5C}"/>
            </a:ext>
          </a:extLst>
        </xdr:cNvPr>
        <xdr:cNvCxnSpPr/>
      </xdr:nvCxnSpPr>
      <xdr:spPr>
        <a:xfrm flipH="1">
          <a:off x="5938837" y="2843212"/>
          <a:ext cx="61912" cy="5238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31</xdr:row>
      <xdr:rowOff>38101</xdr:rowOff>
    </xdr:from>
    <xdr:to>
      <xdr:col>32</xdr:col>
      <xdr:colOff>0</xdr:colOff>
      <xdr:row>32</xdr:row>
      <xdr:rowOff>76201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id="{BBB3DEBB-5030-4009-9200-89ADFC6AF63F}"/>
            </a:ext>
          </a:extLst>
        </xdr:cNvPr>
        <xdr:cNvCxnSpPr/>
      </xdr:nvCxnSpPr>
      <xdr:spPr>
        <a:xfrm>
          <a:off x="5791200" y="4829176"/>
          <a:ext cx="0" cy="1809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119063</xdr:colOff>
      <xdr:row>32</xdr:row>
      <xdr:rowOff>0</xdr:rowOff>
    </xdr:from>
    <xdr:to>
      <xdr:col>36</xdr:col>
      <xdr:colOff>66675</xdr:colOff>
      <xdr:row>32</xdr:row>
      <xdr:rowOff>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189B9D07-CB9F-411F-8D48-35FD4CC894C0}"/>
            </a:ext>
          </a:extLst>
        </xdr:cNvPr>
        <xdr:cNvCxnSpPr/>
      </xdr:nvCxnSpPr>
      <xdr:spPr>
        <a:xfrm>
          <a:off x="5729288" y="4933950"/>
          <a:ext cx="85248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152400</xdr:colOff>
      <xdr:row>31</xdr:row>
      <xdr:rowOff>104774</xdr:rowOff>
    </xdr:from>
    <xdr:to>
      <xdr:col>32</xdr:col>
      <xdr:colOff>33337</xdr:colOff>
      <xdr:row>32</xdr:row>
      <xdr:rowOff>38099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136C0E66-8779-457E-9CA1-9BE99654EE30}"/>
            </a:ext>
          </a:extLst>
        </xdr:cNvPr>
        <xdr:cNvCxnSpPr/>
      </xdr:nvCxnSpPr>
      <xdr:spPr>
        <a:xfrm flipH="1">
          <a:off x="5762625" y="4895849"/>
          <a:ext cx="61912" cy="762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0</xdr:colOff>
      <xdr:row>30</xdr:row>
      <xdr:rowOff>100013</xdr:rowOff>
    </xdr:from>
    <xdr:to>
      <xdr:col>36</xdr:col>
      <xdr:colOff>0</xdr:colOff>
      <xdr:row>32</xdr:row>
      <xdr:rowOff>61913</xdr:rowOff>
    </xdr:to>
    <xdr:cxnSp macro="">
      <xdr:nvCxnSpPr>
        <xdr:cNvPr id="123" name="Straight Connector 122">
          <a:extLst>
            <a:ext uri="{FF2B5EF4-FFF2-40B4-BE49-F238E27FC236}">
              <a16:creationId xmlns:a16="http://schemas.microsoft.com/office/drawing/2014/main" id="{A0F5B551-85A0-4532-9F16-E997583D557F}"/>
            </a:ext>
          </a:extLst>
        </xdr:cNvPr>
        <xdr:cNvCxnSpPr/>
      </xdr:nvCxnSpPr>
      <xdr:spPr>
        <a:xfrm>
          <a:off x="6515100" y="4748213"/>
          <a:ext cx="0" cy="2476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147637</xdr:colOff>
      <xdr:row>31</xdr:row>
      <xdr:rowOff>109538</xdr:rowOff>
    </xdr:from>
    <xdr:to>
      <xdr:col>36</xdr:col>
      <xdr:colOff>33337</xdr:colOff>
      <xdr:row>32</xdr:row>
      <xdr:rowOff>38101</xdr:rowOff>
    </xdr:to>
    <xdr:cxnSp macro="">
      <xdr:nvCxnSpPr>
        <xdr:cNvPr id="125" name="Straight Connector 124">
          <a:extLst>
            <a:ext uri="{FF2B5EF4-FFF2-40B4-BE49-F238E27FC236}">
              <a16:creationId xmlns:a16="http://schemas.microsoft.com/office/drawing/2014/main" id="{50F76C7F-EFB2-42E0-927E-A1E6EE3168AB}"/>
            </a:ext>
          </a:extLst>
        </xdr:cNvPr>
        <xdr:cNvCxnSpPr/>
      </xdr:nvCxnSpPr>
      <xdr:spPr>
        <a:xfrm flipH="1">
          <a:off x="6481762" y="4900613"/>
          <a:ext cx="66675" cy="7143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171450</xdr:colOff>
      <xdr:row>20</xdr:row>
      <xdr:rowOff>1</xdr:rowOff>
    </xdr:from>
    <xdr:to>
      <xdr:col>43</xdr:col>
      <xdr:colOff>161925</xdr:colOff>
      <xdr:row>25</xdr:row>
      <xdr:rowOff>0</xdr:rowOff>
    </xdr:to>
    <xdr:grpSp>
      <xdr:nvGrpSpPr>
        <xdr:cNvPr id="580" name="Group 579">
          <a:extLst>
            <a:ext uri="{FF2B5EF4-FFF2-40B4-BE49-F238E27FC236}">
              <a16:creationId xmlns:a16="http://schemas.microsoft.com/office/drawing/2014/main" id="{B4C72A5B-EC18-4621-ACC8-C0A9171C8BC0}"/>
            </a:ext>
          </a:extLst>
        </xdr:cNvPr>
        <xdr:cNvGrpSpPr/>
      </xdr:nvGrpSpPr>
      <xdr:grpSpPr>
        <a:xfrm>
          <a:off x="7229475" y="3219451"/>
          <a:ext cx="714375" cy="714374"/>
          <a:chOff x="7229475" y="3219451"/>
          <a:chExt cx="714375" cy="714374"/>
        </a:xfrm>
      </xdr:grpSpPr>
      <xdr:cxnSp macro="">
        <xdr:nvCxnSpPr>
          <xdr:cNvPr id="576" name="Straight Arrow Connector 575">
            <a:extLst>
              <a:ext uri="{FF2B5EF4-FFF2-40B4-BE49-F238E27FC236}">
                <a16:creationId xmlns:a16="http://schemas.microsoft.com/office/drawing/2014/main" id="{451F8486-F5AD-41DF-8050-8FB90F566E8B}"/>
              </a:ext>
            </a:extLst>
          </xdr:cNvPr>
          <xdr:cNvCxnSpPr/>
        </xdr:nvCxnSpPr>
        <xdr:spPr>
          <a:xfrm flipV="1">
            <a:off x="7239000" y="3219451"/>
            <a:ext cx="0" cy="71437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8" name="Straight Arrow Connector 577">
            <a:extLst>
              <a:ext uri="{FF2B5EF4-FFF2-40B4-BE49-F238E27FC236}">
                <a16:creationId xmlns:a16="http://schemas.microsoft.com/office/drawing/2014/main" id="{04D9AB32-EFB4-4178-A726-8A29D0C71919}"/>
              </a:ext>
            </a:extLst>
          </xdr:cNvPr>
          <xdr:cNvCxnSpPr/>
        </xdr:nvCxnSpPr>
        <xdr:spPr>
          <a:xfrm>
            <a:off x="7229475" y="3933825"/>
            <a:ext cx="714375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0</xdr:colOff>
      <xdr:row>29</xdr:row>
      <xdr:rowOff>95250</xdr:rowOff>
    </xdr:from>
    <xdr:to>
      <xdr:col>11</xdr:col>
      <xdr:colOff>0</xdr:colOff>
      <xdr:row>31</xdr:row>
      <xdr:rowOff>57150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2D007A18-1FCC-4AED-8233-EC11A9BD00A0}"/>
            </a:ext>
          </a:extLst>
        </xdr:cNvPr>
        <xdr:cNvCxnSpPr/>
      </xdr:nvCxnSpPr>
      <xdr:spPr>
        <a:xfrm>
          <a:off x="1990725" y="4600575"/>
          <a:ext cx="0" cy="2476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147638</xdr:colOff>
      <xdr:row>29</xdr:row>
      <xdr:rowOff>114300</xdr:rowOff>
    </xdr:from>
    <xdr:to>
      <xdr:col>11</xdr:col>
      <xdr:colOff>28575</xdr:colOff>
      <xdr:row>30</xdr:row>
      <xdr:rowOff>28575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7D26A7FD-2838-4F24-A011-8753DA08FEA8}"/>
            </a:ext>
          </a:extLst>
        </xdr:cNvPr>
        <xdr:cNvCxnSpPr/>
      </xdr:nvCxnSpPr>
      <xdr:spPr>
        <a:xfrm flipH="1">
          <a:off x="1957388" y="4619625"/>
          <a:ext cx="61912" cy="571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142875</xdr:colOff>
      <xdr:row>30</xdr:row>
      <xdr:rowOff>119062</xdr:rowOff>
    </xdr:from>
    <xdr:to>
      <xdr:col>11</xdr:col>
      <xdr:colOff>38100</xdr:colOff>
      <xdr:row>31</xdr:row>
      <xdr:rowOff>33337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F29A6948-365E-4B8F-8EA3-3C99A30CDB2E}"/>
            </a:ext>
          </a:extLst>
        </xdr:cNvPr>
        <xdr:cNvCxnSpPr/>
      </xdr:nvCxnSpPr>
      <xdr:spPr>
        <a:xfrm flipH="1">
          <a:off x="1952625" y="4767262"/>
          <a:ext cx="76200" cy="571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109538</xdr:colOff>
      <xdr:row>6</xdr:row>
      <xdr:rowOff>66675</xdr:rowOff>
    </xdr:from>
    <xdr:to>
      <xdr:col>12</xdr:col>
      <xdr:colOff>109538</xdr:colOff>
      <xdr:row>31</xdr:row>
      <xdr:rowOff>100013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8023DC7C-9C62-4C49-AFA3-1DB4C6FAEB2F}"/>
            </a:ext>
          </a:extLst>
        </xdr:cNvPr>
        <xdr:cNvCxnSpPr/>
      </xdr:nvCxnSpPr>
      <xdr:spPr>
        <a:xfrm>
          <a:off x="2281238" y="1285875"/>
          <a:ext cx="0" cy="3605213"/>
        </a:xfrm>
        <a:prstGeom prst="line">
          <a:avLst/>
        </a:prstGeom>
        <a:ln w="9525"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138113</xdr:colOff>
      <xdr:row>6</xdr:row>
      <xdr:rowOff>66675</xdr:rowOff>
    </xdr:from>
    <xdr:to>
      <xdr:col>12</xdr:col>
      <xdr:colOff>138113</xdr:colOff>
      <xdr:row>31</xdr:row>
      <xdr:rowOff>100013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18A2AFC1-E5ED-41C6-B58A-638A917BB6D8}"/>
            </a:ext>
          </a:extLst>
        </xdr:cNvPr>
        <xdr:cNvCxnSpPr/>
      </xdr:nvCxnSpPr>
      <xdr:spPr>
        <a:xfrm>
          <a:off x="2309813" y="1285875"/>
          <a:ext cx="0" cy="3605213"/>
        </a:xfrm>
        <a:prstGeom prst="line">
          <a:avLst/>
        </a:prstGeom>
        <a:ln w="9525"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119063</xdr:colOff>
      <xdr:row>19</xdr:row>
      <xdr:rowOff>90488</xdr:rowOff>
    </xdr:from>
    <xdr:to>
      <xdr:col>21</xdr:col>
      <xdr:colOff>100013</xdr:colOff>
      <xdr:row>19</xdr:row>
      <xdr:rowOff>90488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D3D566BB-7501-4B8E-BA03-7ADAC6B128BE}"/>
            </a:ext>
          </a:extLst>
        </xdr:cNvPr>
        <xdr:cNvCxnSpPr/>
      </xdr:nvCxnSpPr>
      <xdr:spPr>
        <a:xfrm>
          <a:off x="300038" y="3167063"/>
          <a:ext cx="3600450" cy="0"/>
        </a:xfrm>
        <a:prstGeom prst="line">
          <a:avLst/>
        </a:prstGeom>
        <a:ln w="9525"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119063</xdr:colOff>
      <xdr:row>19</xdr:row>
      <xdr:rowOff>119063</xdr:rowOff>
    </xdr:from>
    <xdr:to>
      <xdr:col>21</xdr:col>
      <xdr:colOff>100013</xdr:colOff>
      <xdr:row>19</xdr:row>
      <xdr:rowOff>119063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E6C43556-A0DC-4286-987F-B1302D3E6D3D}"/>
            </a:ext>
          </a:extLst>
        </xdr:cNvPr>
        <xdr:cNvCxnSpPr/>
      </xdr:nvCxnSpPr>
      <xdr:spPr>
        <a:xfrm>
          <a:off x="300038" y="3195638"/>
          <a:ext cx="3600450" cy="0"/>
        </a:xfrm>
        <a:prstGeom prst="line">
          <a:avLst/>
        </a:prstGeom>
        <a:ln w="9525"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32</xdr:row>
      <xdr:rowOff>95250</xdr:rowOff>
    </xdr:from>
    <xdr:to>
      <xdr:col>34</xdr:col>
      <xdr:colOff>0</xdr:colOff>
      <xdr:row>34</xdr:row>
      <xdr:rowOff>57150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284308C7-EF91-4FB6-851C-2167934F55D0}"/>
            </a:ext>
          </a:extLst>
        </xdr:cNvPr>
        <xdr:cNvCxnSpPr/>
      </xdr:nvCxnSpPr>
      <xdr:spPr>
        <a:xfrm>
          <a:off x="1990725" y="4600575"/>
          <a:ext cx="0" cy="2476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147638</xdr:colOff>
      <xdr:row>32</xdr:row>
      <xdr:rowOff>114300</xdr:rowOff>
    </xdr:from>
    <xdr:to>
      <xdr:col>34</xdr:col>
      <xdr:colOff>28575</xdr:colOff>
      <xdr:row>33</xdr:row>
      <xdr:rowOff>28575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EFC8AF21-E2AC-41B7-B8C3-D72FA062E8D9}"/>
            </a:ext>
          </a:extLst>
        </xdr:cNvPr>
        <xdr:cNvCxnSpPr/>
      </xdr:nvCxnSpPr>
      <xdr:spPr>
        <a:xfrm flipH="1">
          <a:off x="1957388" y="4619625"/>
          <a:ext cx="61912" cy="571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142875</xdr:colOff>
      <xdr:row>33</xdr:row>
      <xdr:rowOff>119062</xdr:rowOff>
    </xdr:from>
    <xdr:to>
      <xdr:col>34</xdr:col>
      <xdr:colOff>38100</xdr:colOff>
      <xdr:row>34</xdr:row>
      <xdr:rowOff>33337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96A4E2B-B520-4CA0-9FD9-7327A2FD1AFE}"/>
            </a:ext>
          </a:extLst>
        </xdr:cNvPr>
        <xdr:cNvCxnSpPr/>
      </xdr:nvCxnSpPr>
      <xdr:spPr>
        <a:xfrm flipH="1">
          <a:off x="1952625" y="4767262"/>
          <a:ext cx="76200" cy="571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29</xdr:row>
      <xdr:rowOff>95250</xdr:rowOff>
    </xdr:from>
    <xdr:to>
      <xdr:col>5</xdr:col>
      <xdr:colOff>0</xdr:colOff>
      <xdr:row>31</xdr:row>
      <xdr:rowOff>57150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95B3B6C4-77DE-425B-AAF2-7389609660C3}"/>
            </a:ext>
          </a:extLst>
        </xdr:cNvPr>
        <xdr:cNvCxnSpPr/>
      </xdr:nvCxnSpPr>
      <xdr:spPr>
        <a:xfrm>
          <a:off x="1990725" y="4600575"/>
          <a:ext cx="0" cy="2476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147638</xdr:colOff>
      <xdr:row>29</xdr:row>
      <xdr:rowOff>114300</xdr:rowOff>
    </xdr:from>
    <xdr:to>
      <xdr:col>5</xdr:col>
      <xdr:colOff>28575</xdr:colOff>
      <xdr:row>30</xdr:row>
      <xdr:rowOff>28575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3C0E9AA8-9D16-49AC-9268-56E98B9A0259}"/>
            </a:ext>
          </a:extLst>
        </xdr:cNvPr>
        <xdr:cNvCxnSpPr/>
      </xdr:nvCxnSpPr>
      <xdr:spPr>
        <a:xfrm flipH="1">
          <a:off x="1957388" y="4619625"/>
          <a:ext cx="61912" cy="571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</xdr:colOff>
      <xdr:row>30</xdr:row>
      <xdr:rowOff>119062</xdr:rowOff>
    </xdr:from>
    <xdr:to>
      <xdr:col>5</xdr:col>
      <xdr:colOff>38100</xdr:colOff>
      <xdr:row>31</xdr:row>
      <xdr:rowOff>33337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C2C9CF53-4896-406D-8012-6876B4EB03F9}"/>
            </a:ext>
          </a:extLst>
        </xdr:cNvPr>
        <xdr:cNvCxnSpPr/>
      </xdr:nvCxnSpPr>
      <xdr:spPr>
        <a:xfrm flipH="1">
          <a:off x="1952625" y="4767262"/>
          <a:ext cx="76200" cy="571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29</xdr:row>
      <xdr:rowOff>95250</xdr:rowOff>
    </xdr:from>
    <xdr:to>
      <xdr:col>17</xdr:col>
      <xdr:colOff>0</xdr:colOff>
      <xdr:row>31</xdr:row>
      <xdr:rowOff>57150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7F77DADF-9935-441D-AE97-E9385341824A}"/>
            </a:ext>
          </a:extLst>
        </xdr:cNvPr>
        <xdr:cNvCxnSpPr/>
      </xdr:nvCxnSpPr>
      <xdr:spPr>
        <a:xfrm>
          <a:off x="904875" y="4600575"/>
          <a:ext cx="0" cy="2476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147638</xdr:colOff>
      <xdr:row>29</xdr:row>
      <xdr:rowOff>114300</xdr:rowOff>
    </xdr:from>
    <xdr:to>
      <xdr:col>17</xdr:col>
      <xdr:colOff>28575</xdr:colOff>
      <xdr:row>30</xdr:row>
      <xdr:rowOff>28575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43032E6-14F3-499F-9D1B-E9AAE2BE2650}"/>
            </a:ext>
          </a:extLst>
        </xdr:cNvPr>
        <xdr:cNvCxnSpPr/>
      </xdr:nvCxnSpPr>
      <xdr:spPr>
        <a:xfrm flipH="1">
          <a:off x="871538" y="4619625"/>
          <a:ext cx="61912" cy="571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142875</xdr:colOff>
      <xdr:row>30</xdr:row>
      <xdr:rowOff>119062</xdr:rowOff>
    </xdr:from>
    <xdr:to>
      <xdr:col>17</xdr:col>
      <xdr:colOff>38100</xdr:colOff>
      <xdr:row>31</xdr:row>
      <xdr:rowOff>33337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FC16562-FE6F-4C10-BF4E-B5E6A3C94AB6}"/>
            </a:ext>
          </a:extLst>
        </xdr:cNvPr>
        <xdr:cNvCxnSpPr/>
      </xdr:nvCxnSpPr>
      <xdr:spPr>
        <a:xfrm flipH="1">
          <a:off x="866775" y="4767262"/>
          <a:ext cx="76200" cy="571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>
        <a:ln w="9525">
          <a:prstDash val="dash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1189B-0AA4-4A77-9179-94BAA3C3EEE7}">
  <dimension ref="B1:AV58"/>
  <sheetViews>
    <sheetView showGridLines="0" tabSelected="1" zoomScaleNormal="100" workbookViewId="0">
      <selection activeCell="AI19" sqref="AI19"/>
    </sheetView>
  </sheetViews>
  <sheetFormatPr defaultRowHeight="11.25" x14ac:dyDescent="0.25"/>
  <cols>
    <col min="1" max="752" width="2.7109375" style="4" customWidth="1"/>
    <col min="753" max="16384" width="9.140625" style="4"/>
  </cols>
  <sheetData>
    <row r="1" spans="2:48" ht="12" thickBot="1" x14ac:dyDescent="0.3"/>
    <row r="2" spans="2:48" ht="39" customHeight="1" x14ac:dyDescent="0.25">
      <c r="B2" s="37" t="s">
        <v>53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9"/>
    </row>
    <row r="3" spans="2:48" x14ac:dyDescent="0.25"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3" t="s">
        <v>52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5"/>
      <c r="AV3" s="6"/>
    </row>
    <row r="4" spans="2:48" x14ac:dyDescent="0.25">
      <c r="B4" s="7"/>
      <c r="C4" s="5"/>
      <c r="D4" s="5"/>
      <c r="E4" s="8" t="s">
        <v>37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6"/>
    </row>
    <row r="5" spans="2:48" x14ac:dyDescent="0.25">
      <c r="B5" s="7"/>
      <c r="C5" s="5"/>
      <c r="D5" s="5"/>
      <c r="F5" s="5" t="s">
        <v>31</v>
      </c>
      <c r="G5" s="5"/>
      <c r="H5" s="5"/>
      <c r="I5" s="5"/>
      <c r="J5" s="5"/>
      <c r="K5" s="5"/>
      <c r="L5" s="5" t="s">
        <v>31</v>
      </c>
      <c r="M5" s="5"/>
      <c r="N5" s="5"/>
      <c r="O5" s="5"/>
      <c r="P5" s="5"/>
      <c r="Q5" s="5"/>
      <c r="R5" s="5" t="s">
        <v>31</v>
      </c>
      <c r="S5" s="5"/>
      <c r="T5" s="5"/>
      <c r="U5" s="5"/>
      <c r="V5" s="5"/>
      <c r="W5" s="5"/>
      <c r="X5" s="5"/>
      <c r="Y5" s="5"/>
      <c r="Z5" s="5"/>
      <c r="AA5" s="8" t="s">
        <v>56</v>
      </c>
      <c r="AB5" s="5"/>
      <c r="AC5" s="5"/>
      <c r="AD5" s="5"/>
      <c r="AE5" s="5"/>
      <c r="AF5" s="5"/>
      <c r="AG5" s="5"/>
      <c r="AH5" s="5"/>
      <c r="AI5" s="5"/>
      <c r="AJ5" s="5"/>
      <c r="AK5" s="5"/>
      <c r="AN5" s="5"/>
      <c r="AO5" s="5"/>
      <c r="AP5" s="5"/>
      <c r="AQ5" s="5"/>
      <c r="AR5" s="5"/>
      <c r="AS5" s="5"/>
      <c r="AT5" s="5"/>
      <c r="AU5" s="5"/>
      <c r="AV5" s="6"/>
    </row>
    <row r="6" spans="2:48" x14ac:dyDescent="0.25">
      <c r="B6" s="7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Z6" s="5"/>
      <c r="AA6" s="5"/>
      <c r="AC6" s="5" t="s">
        <v>31</v>
      </c>
      <c r="AD6" s="5"/>
      <c r="AE6" s="5"/>
      <c r="AF6" s="5"/>
      <c r="AG6" s="5"/>
      <c r="AH6" s="5"/>
      <c r="AI6" s="5"/>
      <c r="AN6" s="5"/>
      <c r="AO6" s="5"/>
      <c r="AP6" s="5"/>
      <c r="AQ6" s="5"/>
      <c r="AR6" s="5"/>
      <c r="AS6" s="5"/>
      <c r="AT6" s="5"/>
      <c r="AU6" s="5"/>
      <c r="AV6" s="6"/>
    </row>
    <row r="7" spans="2:48" x14ac:dyDescent="0.25">
      <c r="B7" s="7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Z7" s="5"/>
      <c r="AB7" s="5"/>
      <c r="AC7" s="5"/>
      <c r="AD7" s="5"/>
      <c r="AE7" s="5"/>
      <c r="AF7" s="5"/>
      <c r="AG7" s="5"/>
      <c r="AH7" s="5"/>
      <c r="AI7" s="5"/>
      <c r="AK7" s="5" t="s">
        <v>41</v>
      </c>
      <c r="AN7" s="5"/>
      <c r="AO7" s="5"/>
      <c r="AP7" s="5"/>
      <c r="AQ7" s="5"/>
      <c r="AR7" s="5"/>
      <c r="AS7" s="5"/>
      <c r="AT7" s="5"/>
      <c r="AU7" s="5"/>
      <c r="AV7" s="6"/>
    </row>
    <row r="8" spans="2:48" x14ac:dyDescent="0.25">
      <c r="B8" s="7"/>
      <c r="C8" s="9"/>
      <c r="D8" s="10"/>
      <c r="E8" s="10"/>
      <c r="F8" s="10"/>
      <c r="G8" s="10"/>
      <c r="H8" s="10"/>
      <c r="I8" s="9"/>
      <c r="J8" s="10"/>
      <c r="K8" s="10"/>
      <c r="L8" s="10"/>
      <c r="M8" s="10"/>
      <c r="N8" s="10"/>
      <c r="O8" s="9"/>
      <c r="P8" s="10"/>
      <c r="Q8" s="10"/>
      <c r="R8" s="10"/>
      <c r="S8" s="10"/>
      <c r="T8" s="10"/>
      <c r="U8" s="9"/>
      <c r="V8" s="5"/>
      <c r="W8" s="5"/>
      <c r="X8" s="5"/>
      <c r="Z8" s="5"/>
      <c r="AA8" s="5"/>
      <c r="AB8" s="5"/>
      <c r="AC8" s="5"/>
      <c r="AD8" s="5"/>
      <c r="AE8" s="5"/>
      <c r="AF8" s="5"/>
      <c r="AG8" s="5"/>
      <c r="AH8" s="5"/>
      <c r="AI8" s="5"/>
      <c r="AK8" s="5" t="s">
        <v>42</v>
      </c>
      <c r="AN8" s="5"/>
      <c r="AO8" s="5"/>
      <c r="AP8" s="5"/>
      <c r="AQ8" s="5"/>
      <c r="AR8" s="5"/>
      <c r="AS8" s="5"/>
      <c r="AT8" s="5"/>
      <c r="AU8" s="5"/>
      <c r="AV8" s="6"/>
    </row>
    <row r="9" spans="2:48" x14ac:dyDescent="0.25">
      <c r="B9" s="7"/>
      <c r="C9" s="11"/>
      <c r="D9" s="12"/>
      <c r="E9" s="12"/>
      <c r="F9" s="12"/>
      <c r="G9" s="12"/>
      <c r="H9" s="12"/>
      <c r="I9" s="11"/>
      <c r="J9" s="12"/>
      <c r="K9" s="12"/>
      <c r="L9" s="12"/>
      <c r="M9" s="12"/>
      <c r="N9" s="12"/>
      <c r="O9" s="11"/>
      <c r="P9" s="12"/>
      <c r="Q9" s="12"/>
      <c r="R9" s="12"/>
      <c r="S9" s="12"/>
      <c r="T9" s="12"/>
      <c r="U9" s="11"/>
      <c r="V9" s="5"/>
      <c r="W9" s="5"/>
      <c r="X9" s="5"/>
      <c r="Z9" s="9"/>
      <c r="AA9" s="10"/>
      <c r="AB9" s="10"/>
      <c r="AC9" s="10"/>
      <c r="AD9" s="10"/>
      <c r="AE9" s="10"/>
      <c r="AF9" s="9"/>
      <c r="AG9" s="5"/>
      <c r="AH9" s="5"/>
      <c r="AI9" s="5"/>
      <c r="AK9" s="5" t="s">
        <v>43</v>
      </c>
      <c r="AN9" s="5"/>
      <c r="AO9" s="5"/>
      <c r="AP9" s="5"/>
      <c r="AQ9" s="5"/>
      <c r="AR9" s="5"/>
      <c r="AS9" s="5"/>
      <c r="AT9" s="5"/>
      <c r="AU9" s="5"/>
      <c r="AV9" s="6"/>
    </row>
    <row r="10" spans="2:48" x14ac:dyDescent="0.25">
      <c r="B10" s="7"/>
      <c r="C10" s="11"/>
      <c r="D10" s="12"/>
      <c r="E10" s="12"/>
      <c r="F10" s="12"/>
      <c r="G10" s="12"/>
      <c r="H10" s="12"/>
      <c r="I10" s="11"/>
      <c r="J10" s="12"/>
      <c r="K10" s="12"/>
      <c r="L10" s="12"/>
      <c r="M10" s="12"/>
      <c r="N10" s="12"/>
      <c r="O10" s="11"/>
      <c r="P10" s="12"/>
      <c r="Q10" s="12"/>
      <c r="R10" s="12"/>
      <c r="S10" s="12"/>
      <c r="T10" s="12"/>
      <c r="U10" s="11"/>
      <c r="V10" s="5"/>
      <c r="W10" s="5"/>
      <c r="X10" s="5"/>
      <c r="Z10" s="11"/>
      <c r="AA10" s="12"/>
      <c r="AB10" s="12"/>
      <c r="AC10" s="12"/>
      <c r="AD10" s="12"/>
      <c r="AE10" s="12"/>
      <c r="AF10" s="11"/>
      <c r="AG10" s="5"/>
      <c r="AH10" s="5"/>
      <c r="AI10" s="5"/>
      <c r="AK10" s="5" t="s">
        <v>44</v>
      </c>
      <c r="AN10" s="5"/>
      <c r="AO10" s="5"/>
      <c r="AP10" s="5"/>
      <c r="AQ10" s="5"/>
      <c r="AR10" s="5"/>
      <c r="AS10" s="5"/>
      <c r="AT10" s="5"/>
      <c r="AU10" s="5"/>
      <c r="AV10" s="6"/>
    </row>
    <row r="11" spans="2:48" x14ac:dyDescent="0.25">
      <c r="B11" s="7"/>
      <c r="C11" s="11"/>
      <c r="D11" s="12"/>
      <c r="E11" s="12"/>
      <c r="F11" s="12" t="s">
        <v>11</v>
      </c>
      <c r="G11" s="12"/>
      <c r="H11" s="12"/>
      <c r="I11" s="11"/>
      <c r="J11" s="12"/>
      <c r="K11" s="12"/>
      <c r="L11" s="12" t="s">
        <v>12</v>
      </c>
      <c r="M11" s="12"/>
      <c r="N11" s="12"/>
      <c r="O11" s="11"/>
      <c r="P11" s="12"/>
      <c r="Q11" s="12"/>
      <c r="R11" s="12" t="s">
        <v>13</v>
      </c>
      <c r="S11" s="12"/>
      <c r="T11" s="12"/>
      <c r="U11" s="11"/>
      <c r="V11" s="5"/>
      <c r="W11" s="40" t="s">
        <v>32</v>
      </c>
      <c r="X11" s="5"/>
      <c r="Z11" s="11"/>
      <c r="AA11" s="12"/>
      <c r="AB11" s="12"/>
      <c r="AC11" s="12"/>
      <c r="AD11" s="12"/>
      <c r="AE11" s="12"/>
      <c r="AF11" s="11"/>
      <c r="AG11" s="5"/>
      <c r="AH11" s="5"/>
      <c r="AI11" s="5"/>
      <c r="AK11" s="5" t="s">
        <v>45</v>
      </c>
      <c r="AN11" s="5"/>
      <c r="AO11" s="5"/>
      <c r="AP11" s="5"/>
      <c r="AQ11" s="5"/>
      <c r="AR11" s="5"/>
      <c r="AS11" s="5"/>
      <c r="AT11" s="5"/>
      <c r="AU11" s="5"/>
      <c r="AV11" s="6"/>
    </row>
    <row r="12" spans="2:48" x14ac:dyDescent="0.25">
      <c r="B12" s="7"/>
      <c r="C12" s="11"/>
      <c r="D12" s="12"/>
      <c r="E12" s="12"/>
      <c r="F12" s="12"/>
      <c r="G12" s="12"/>
      <c r="H12" s="12"/>
      <c r="I12" s="11"/>
      <c r="J12" s="12"/>
      <c r="K12" s="12"/>
      <c r="L12" s="12"/>
      <c r="M12" s="12"/>
      <c r="N12" s="12"/>
      <c r="O12" s="11"/>
      <c r="P12" s="12"/>
      <c r="Q12" s="12"/>
      <c r="R12" s="12"/>
      <c r="S12" s="12"/>
      <c r="T12" s="12"/>
      <c r="U12" s="11"/>
      <c r="V12" s="5"/>
      <c r="W12" s="40"/>
      <c r="X12" s="5"/>
      <c r="Z12" s="11"/>
      <c r="AA12" s="12"/>
      <c r="AB12" s="12"/>
      <c r="AC12" s="12" t="s">
        <v>30</v>
      </c>
      <c r="AD12" s="12"/>
      <c r="AE12" s="12"/>
      <c r="AF12" s="11"/>
      <c r="AG12" s="5"/>
      <c r="AH12" s="40" t="s">
        <v>32</v>
      </c>
      <c r="AI12" s="5"/>
      <c r="AK12" s="5" t="s">
        <v>46</v>
      </c>
      <c r="AN12" s="5"/>
      <c r="AO12" s="5"/>
      <c r="AP12" s="5"/>
      <c r="AQ12" s="5"/>
      <c r="AR12" s="5"/>
      <c r="AS12" s="5"/>
      <c r="AT12" s="5"/>
      <c r="AU12" s="5"/>
      <c r="AV12" s="6"/>
    </row>
    <row r="13" spans="2:48" x14ac:dyDescent="0.25">
      <c r="B13" s="7"/>
      <c r="C13" s="11"/>
      <c r="D13" s="12"/>
      <c r="E13" s="12"/>
      <c r="F13" s="12"/>
      <c r="G13" s="12"/>
      <c r="H13" s="12"/>
      <c r="I13" s="11"/>
      <c r="J13" s="12"/>
      <c r="K13" s="12"/>
      <c r="L13" s="12"/>
      <c r="M13" s="12"/>
      <c r="N13" s="12"/>
      <c r="O13" s="11"/>
      <c r="P13" s="12"/>
      <c r="Q13" s="12"/>
      <c r="R13" s="12"/>
      <c r="S13" s="12"/>
      <c r="T13" s="12"/>
      <c r="U13" s="11"/>
      <c r="V13" s="5"/>
      <c r="W13" s="40"/>
      <c r="X13" s="5"/>
      <c r="Z13" s="11"/>
      <c r="AA13" s="12"/>
      <c r="AB13" s="12"/>
      <c r="AC13" s="12"/>
      <c r="AD13" s="12"/>
      <c r="AE13" s="12"/>
      <c r="AF13" s="11"/>
      <c r="AG13" s="5"/>
      <c r="AH13" s="40"/>
      <c r="AI13" s="5"/>
      <c r="AK13" s="5" t="s">
        <v>47</v>
      </c>
      <c r="AN13" s="5"/>
      <c r="AO13" s="5"/>
      <c r="AP13" s="5"/>
      <c r="AQ13" s="5"/>
      <c r="AR13" s="5"/>
      <c r="AS13" s="5"/>
      <c r="AT13" s="5"/>
      <c r="AU13" s="5"/>
      <c r="AV13" s="6"/>
    </row>
    <row r="14" spans="2:48" x14ac:dyDescent="0.25">
      <c r="B14" s="7"/>
      <c r="C14" s="11"/>
      <c r="D14" s="12"/>
      <c r="E14" s="12"/>
      <c r="F14" s="12"/>
      <c r="G14" s="12"/>
      <c r="H14" s="12"/>
      <c r="I14" s="11"/>
      <c r="J14" s="12"/>
      <c r="K14" s="12"/>
      <c r="L14" s="12"/>
      <c r="M14" s="12"/>
      <c r="N14" s="12"/>
      <c r="O14" s="11"/>
      <c r="P14" s="12"/>
      <c r="Q14" s="12"/>
      <c r="R14" s="12"/>
      <c r="S14" s="12"/>
      <c r="T14" s="12"/>
      <c r="U14" s="11"/>
      <c r="V14" s="5"/>
      <c r="W14" s="5"/>
      <c r="X14" s="5"/>
      <c r="Z14" s="11"/>
      <c r="AA14" s="12"/>
      <c r="AB14" s="12"/>
      <c r="AC14" s="12"/>
      <c r="AD14" s="12"/>
      <c r="AE14" s="12"/>
      <c r="AF14" s="11"/>
      <c r="AG14" s="5"/>
      <c r="AH14" s="40"/>
      <c r="AI14" s="5"/>
      <c r="AK14" s="5" t="s">
        <v>48</v>
      </c>
      <c r="AN14" s="5"/>
      <c r="AO14" s="5"/>
      <c r="AP14" s="5"/>
      <c r="AQ14" s="5"/>
      <c r="AR14" s="5"/>
      <c r="AS14" s="5"/>
      <c r="AT14" s="5"/>
      <c r="AU14" s="5"/>
      <c r="AV14" s="6"/>
    </row>
    <row r="15" spans="2:48" x14ac:dyDescent="0.25">
      <c r="B15" s="7"/>
      <c r="C15" s="9"/>
      <c r="D15" s="10"/>
      <c r="E15" s="10"/>
      <c r="F15" s="10"/>
      <c r="G15" s="10"/>
      <c r="H15" s="10"/>
      <c r="I15" s="9"/>
      <c r="J15" s="10"/>
      <c r="K15" s="10"/>
      <c r="L15" s="10"/>
      <c r="M15" s="10"/>
      <c r="N15" s="10"/>
      <c r="O15" s="9"/>
      <c r="P15" s="10"/>
      <c r="Q15" s="10"/>
      <c r="R15" s="10"/>
      <c r="S15" s="10"/>
      <c r="T15" s="10"/>
      <c r="U15" s="9"/>
      <c r="V15" s="5"/>
      <c r="W15" s="5"/>
      <c r="X15" s="5"/>
      <c r="Z15" s="11"/>
      <c r="AA15" s="12"/>
      <c r="AB15" s="12"/>
      <c r="AC15" s="12"/>
      <c r="AD15" s="12"/>
      <c r="AE15" s="12"/>
      <c r="AF15" s="11"/>
      <c r="AG15" s="5"/>
      <c r="AH15" s="5"/>
      <c r="AI15" s="5"/>
      <c r="AK15" s="5" t="s">
        <v>49</v>
      </c>
      <c r="AN15" s="5"/>
      <c r="AO15" s="5"/>
      <c r="AP15" s="5"/>
      <c r="AQ15" s="5"/>
      <c r="AR15" s="5"/>
      <c r="AS15" s="5"/>
      <c r="AT15" s="5"/>
      <c r="AU15" s="5"/>
      <c r="AV15" s="6"/>
    </row>
    <row r="16" spans="2:48" x14ac:dyDescent="0.25">
      <c r="B16" s="7"/>
      <c r="C16" s="11"/>
      <c r="D16" s="12"/>
      <c r="E16" s="12"/>
      <c r="F16" s="12"/>
      <c r="G16" s="12"/>
      <c r="H16" s="12"/>
      <c r="I16" s="11"/>
      <c r="J16" s="12"/>
      <c r="K16" s="12"/>
      <c r="L16" s="12"/>
      <c r="M16" s="12"/>
      <c r="N16" s="12"/>
      <c r="O16" s="11"/>
      <c r="P16" s="12"/>
      <c r="Q16" s="12"/>
      <c r="R16" s="12"/>
      <c r="S16" s="12"/>
      <c r="T16" s="12"/>
      <c r="U16" s="11"/>
      <c r="V16" s="5"/>
      <c r="W16" s="5"/>
      <c r="X16" s="5"/>
      <c r="Z16" s="9"/>
      <c r="AA16" s="10"/>
      <c r="AB16" s="10"/>
      <c r="AC16" s="10"/>
      <c r="AD16" s="10"/>
      <c r="AE16" s="10"/>
      <c r="AF16" s="9"/>
      <c r="AG16" s="5"/>
      <c r="AH16" s="5"/>
      <c r="AI16" s="5"/>
      <c r="AK16" s="5" t="s">
        <v>50</v>
      </c>
      <c r="AN16" s="5"/>
      <c r="AO16" s="5"/>
      <c r="AP16" s="5"/>
      <c r="AQ16" s="5"/>
      <c r="AR16" s="5"/>
      <c r="AS16" s="5"/>
      <c r="AT16" s="5"/>
      <c r="AU16" s="5"/>
      <c r="AV16" s="6"/>
    </row>
    <row r="17" spans="2:48" x14ac:dyDescent="0.25">
      <c r="B17" s="7"/>
      <c r="C17" s="11"/>
      <c r="D17" s="12"/>
      <c r="E17" s="12"/>
      <c r="F17" s="12"/>
      <c r="G17" s="12"/>
      <c r="H17" s="12"/>
      <c r="I17" s="11"/>
      <c r="J17" s="12"/>
      <c r="K17" s="12"/>
      <c r="L17" s="12"/>
      <c r="M17" s="12"/>
      <c r="N17" s="12"/>
      <c r="O17" s="11"/>
      <c r="P17" s="12"/>
      <c r="Q17" s="12"/>
      <c r="R17" s="12"/>
      <c r="S17" s="12"/>
      <c r="T17" s="12"/>
      <c r="U17" s="11"/>
      <c r="V17" s="5"/>
      <c r="W17" s="5"/>
      <c r="X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 t="s">
        <v>51</v>
      </c>
      <c r="AN17" s="5"/>
      <c r="AO17" s="5"/>
      <c r="AP17" s="5"/>
      <c r="AQ17" s="5"/>
      <c r="AR17" s="5"/>
      <c r="AS17" s="5"/>
      <c r="AT17" s="5"/>
      <c r="AU17" s="5"/>
      <c r="AV17" s="6"/>
    </row>
    <row r="18" spans="2:48" x14ac:dyDescent="0.25">
      <c r="B18" s="7"/>
      <c r="C18" s="11"/>
      <c r="D18" s="12"/>
      <c r="E18" s="12"/>
      <c r="F18" s="12" t="s">
        <v>14</v>
      </c>
      <c r="G18" s="12"/>
      <c r="H18" s="12"/>
      <c r="I18" s="11"/>
      <c r="J18" s="12"/>
      <c r="K18" s="12"/>
      <c r="L18" s="12" t="s">
        <v>15</v>
      </c>
      <c r="M18" s="12"/>
      <c r="N18" s="12"/>
      <c r="O18" s="11"/>
      <c r="P18" s="12"/>
      <c r="Q18" s="12"/>
      <c r="R18" s="12" t="s">
        <v>16</v>
      </c>
      <c r="S18" s="12"/>
      <c r="T18" s="12"/>
      <c r="U18" s="11"/>
      <c r="V18" s="5"/>
      <c r="W18" s="40" t="s">
        <v>32</v>
      </c>
      <c r="X18" s="5"/>
      <c r="AO18" s="5"/>
      <c r="AP18" s="5"/>
      <c r="AQ18" s="5"/>
      <c r="AR18" s="5"/>
      <c r="AS18" s="5"/>
      <c r="AT18" s="5"/>
      <c r="AU18" s="5"/>
      <c r="AV18" s="6"/>
    </row>
    <row r="19" spans="2:48" x14ac:dyDescent="0.25">
      <c r="B19" s="7"/>
      <c r="C19" s="11"/>
      <c r="D19" s="12"/>
      <c r="E19" s="12"/>
      <c r="F19" s="12"/>
      <c r="G19" s="12"/>
      <c r="H19" s="12"/>
      <c r="I19" s="11"/>
      <c r="J19" s="12"/>
      <c r="K19" s="12"/>
      <c r="L19" s="12"/>
      <c r="M19" s="12"/>
      <c r="N19" s="12"/>
      <c r="O19" s="11"/>
      <c r="P19" s="12"/>
      <c r="Q19" s="12"/>
      <c r="R19" s="12"/>
      <c r="S19" s="12"/>
      <c r="T19" s="12"/>
      <c r="U19" s="11"/>
      <c r="V19" s="5"/>
      <c r="W19" s="40"/>
      <c r="X19" s="5"/>
      <c r="AJ19" s="5"/>
      <c r="AK19" s="5"/>
      <c r="AO19" s="5"/>
      <c r="AP19" s="5"/>
      <c r="AQ19" s="5"/>
      <c r="AR19" s="5"/>
      <c r="AS19" s="5"/>
      <c r="AT19" s="5"/>
      <c r="AU19" s="5"/>
      <c r="AV19" s="6"/>
    </row>
    <row r="20" spans="2:48" x14ac:dyDescent="0.25">
      <c r="B20" s="7"/>
      <c r="C20" s="11"/>
      <c r="D20" s="12"/>
      <c r="E20" s="12"/>
      <c r="F20" s="12"/>
      <c r="G20" s="12"/>
      <c r="H20" s="12"/>
      <c r="I20" s="11"/>
      <c r="J20" s="12"/>
      <c r="K20" s="12"/>
      <c r="L20" s="12"/>
      <c r="M20" s="12"/>
      <c r="N20" s="12"/>
      <c r="O20" s="11"/>
      <c r="P20" s="12"/>
      <c r="Q20" s="12"/>
      <c r="R20" s="12"/>
      <c r="S20" s="12"/>
      <c r="T20" s="12"/>
      <c r="U20" s="11"/>
      <c r="V20" s="5"/>
      <c r="W20" s="40"/>
      <c r="X20" s="5"/>
      <c r="Z20" s="8" t="s">
        <v>40</v>
      </c>
      <c r="AJ20" s="5"/>
      <c r="AK20" s="5"/>
      <c r="AO20" s="5" t="s">
        <v>54</v>
      </c>
      <c r="AP20" s="5"/>
      <c r="AQ20" s="5"/>
      <c r="AR20" s="5"/>
      <c r="AS20" s="5"/>
      <c r="AT20" s="5"/>
      <c r="AU20" s="5"/>
      <c r="AV20" s="6"/>
    </row>
    <row r="21" spans="2:48" x14ac:dyDescent="0.25">
      <c r="B21" s="7"/>
      <c r="C21" s="11"/>
      <c r="D21" s="12"/>
      <c r="E21" s="12"/>
      <c r="F21" s="12"/>
      <c r="G21" s="12"/>
      <c r="H21" s="12"/>
      <c r="I21" s="11"/>
      <c r="J21" s="12"/>
      <c r="K21" s="12"/>
      <c r="L21" s="12"/>
      <c r="M21" s="12"/>
      <c r="N21" s="12"/>
      <c r="O21" s="11"/>
      <c r="P21" s="12"/>
      <c r="Q21" s="12"/>
      <c r="R21" s="12"/>
      <c r="S21" s="12"/>
      <c r="T21" s="12"/>
      <c r="U21" s="11"/>
      <c r="V21" s="5"/>
      <c r="W21" s="5"/>
      <c r="X21" s="5"/>
      <c r="AJ21" s="5"/>
      <c r="AK21" s="5"/>
      <c r="AO21" s="5"/>
      <c r="AP21" s="5"/>
      <c r="AQ21" s="5"/>
      <c r="AR21" s="5"/>
      <c r="AS21" s="5"/>
      <c r="AT21" s="5"/>
      <c r="AU21" s="5"/>
      <c r="AV21" s="6"/>
    </row>
    <row r="22" spans="2:48" x14ac:dyDescent="0.25">
      <c r="B22" s="7"/>
      <c r="C22" s="9"/>
      <c r="D22" s="10"/>
      <c r="E22" s="10"/>
      <c r="F22" s="10"/>
      <c r="G22" s="10"/>
      <c r="H22" s="10"/>
      <c r="I22" s="9"/>
      <c r="J22" s="10"/>
      <c r="K22" s="10"/>
      <c r="L22" s="10"/>
      <c r="M22" s="10"/>
      <c r="N22" s="10"/>
      <c r="O22" s="9"/>
      <c r="P22" s="10"/>
      <c r="Q22" s="10"/>
      <c r="R22" s="10"/>
      <c r="S22" s="10"/>
      <c r="T22" s="10"/>
      <c r="U22" s="9"/>
      <c r="V22" s="5"/>
      <c r="W22" s="5"/>
      <c r="X22" s="5"/>
      <c r="Y22" s="12"/>
      <c r="Z22" s="11"/>
      <c r="AA22" s="12"/>
      <c r="AB22" s="12"/>
      <c r="AC22" s="12"/>
      <c r="AD22" s="12"/>
      <c r="AE22" s="12"/>
      <c r="AF22" s="11"/>
      <c r="AG22" s="5"/>
      <c r="AJ22" s="5"/>
      <c r="AK22" s="5"/>
      <c r="AO22" s="5"/>
      <c r="AP22" s="5"/>
      <c r="AQ22" s="5"/>
      <c r="AR22" s="5"/>
      <c r="AS22" s="5"/>
      <c r="AT22" s="5"/>
      <c r="AU22" s="5"/>
      <c r="AV22" s="6"/>
    </row>
    <row r="23" spans="2:48" x14ac:dyDescent="0.25">
      <c r="B23" s="7"/>
      <c r="C23" s="11"/>
      <c r="D23" s="12"/>
      <c r="E23" s="12"/>
      <c r="F23" s="12"/>
      <c r="G23" s="12"/>
      <c r="H23" s="12"/>
      <c r="I23" s="11"/>
      <c r="J23" s="12"/>
      <c r="K23" s="12"/>
      <c r="L23" s="12"/>
      <c r="M23" s="12"/>
      <c r="N23" s="12"/>
      <c r="O23" s="11"/>
      <c r="P23" s="12"/>
      <c r="Q23" s="12"/>
      <c r="R23" s="12"/>
      <c r="S23" s="12"/>
      <c r="T23" s="12"/>
      <c r="U23" s="11"/>
      <c r="V23" s="5"/>
      <c r="W23" s="5"/>
      <c r="X23" s="5"/>
      <c r="Y23" s="10"/>
      <c r="Z23" s="9"/>
      <c r="AA23" s="10"/>
      <c r="AB23" s="10"/>
      <c r="AC23" s="10"/>
      <c r="AD23" s="10"/>
      <c r="AE23" s="10"/>
      <c r="AF23" s="9"/>
      <c r="AG23" s="13"/>
      <c r="AH23" s="14"/>
      <c r="AI23" s="14"/>
      <c r="AJ23" s="15"/>
      <c r="AK23" s="5"/>
      <c r="AO23" s="5"/>
      <c r="AP23" s="5"/>
      <c r="AQ23" s="5"/>
      <c r="AR23" s="5"/>
      <c r="AS23" s="5"/>
      <c r="AT23" s="5"/>
      <c r="AU23" s="5"/>
      <c r="AV23" s="6"/>
    </row>
    <row r="24" spans="2:48" x14ac:dyDescent="0.25">
      <c r="B24" s="7"/>
      <c r="C24" s="11"/>
      <c r="D24" s="12"/>
      <c r="E24" s="12"/>
      <c r="F24" s="12"/>
      <c r="G24" s="12"/>
      <c r="H24" s="12"/>
      <c r="I24" s="11"/>
      <c r="J24" s="12"/>
      <c r="K24" s="12"/>
      <c r="L24" s="12"/>
      <c r="M24" s="12"/>
      <c r="N24" s="12"/>
      <c r="O24" s="11"/>
      <c r="P24" s="12"/>
      <c r="Q24" s="12"/>
      <c r="R24" s="12"/>
      <c r="S24" s="12"/>
      <c r="T24" s="12"/>
      <c r="U24" s="11"/>
      <c r="V24" s="5"/>
      <c r="W24" s="5"/>
      <c r="X24" s="5"/>
      <c r="Y24" s="12"/>
      <c r="Z24" s="11"/>
      <c r="AA24" s="12"/>
      <c r="AB24" s="12"/>
      <c r="AC24" s="12"/>
      <c r="AD24" s="12"/>
      <c r="AE24" s="12"/>
      <c r="AF24" s="11"/>
      <c r="AG24" s="16"/>
      <c r="AH24" s="12"/>
      <c r="AI24" s="12"/>
      <c r="AJ24" s="17"/>
      <c r="AK24" s="5"/>
      <c r="AO24" s="5"/>
      <c r="AP24" s="5"/>
      <c r="AQ24" s="5"/>
      <c r="AR24" s="5"/>
      <c r="AS24" s="5"/>
      <c r="AT24" s="5"/>
      <c r="AU24" s="5"/>
      <c r="AV24" s="6"/>
    </row>
    <row r="25" spans="2:48" x14ac:dyDescent="0.25">
      <c r="B25" s="7"/>
      <c r="C25" s="11"/>
      <c r="D25" s="12"/>
      <c r="E25" s="12"/>
      <c r="F25" s="12" t="s">
        <v>17</v>
      </c>
      <c r="G25" s="12"/>
      <c r="H25" s="12"/>
      <c r="I25" s="11"/>
      <c r="J25" s="12"/>
      <c r="K25" s="12"/>
      <c r="L25" s="12" t="s">
        <v>18</v>
      </c>
      <c r="M25" s="12"/>
      <c r="N25" s="12"/>
      <c r="O25" s="11"/>
      <c r="P25" s="12"/>
      <c r="Q25" s="12"/>
      <c r="R25" s="12" t="s">
        <v>19</v>
      </c>
      <c r="S25" s="12"/>
      <c r="T25" s="12"/>
      <c r="U25" s="11"/>
      <c r="V25" s="5"/>
      <c r="W25" s="40" t="s">
        <v>32</v>
      </c>
      <c r="X25" s="5"/>
      <c r="Y25" s="12"/>
      <c r="Z25" s="11"/>
      <c r="AA25" s="12"/>
      <c r="AB25" s="12"/>
      <c r="AC25" s="12"/>
      <c r="AD25" s="12"/>
      <c r="AE25" s="12"/>
      <c r="AF25" s="11"/>
      <c r="AG25" s="16"/>
      <c r="AH25" s="12"/>
      <c r="AI25" s="12"/>
      <c r="AJ25" s="17"/>
      <c r="AK25" s="5"/>
      <c r="AP25" s="5"/>
      <c r="AQ25" s="5"/>
      <c r="AR25" s="5" t="s">
        <v>55</v>
      </c>
      <c r="AS25" s="5"/>
      <c r="AT25" s="5"/>
      <c r="AU25" s="5"/>
      <c r="AV25" s="6"/>
    </row>
    <row r="26" spans="2:48" x14ac:dyDescent="0.25">
      <c r="B26" s="7"/>
      <c r="C26" s="11"/>
      <c r="D26" s="12"/>
      <c r="E26" s="12"/>
      <c r="F26" s="12"/>
      <c r="G26" s="12"/>
      <c r="H26" s="12"/>
      <c r="I26" s="11"/>
      <c r="J26" s="12"/>
      <c r="K26" s="12"/>
      <c r="L26" s="12"/>
      <c r="M26" s="12"/>
      <c r="N26" s="12"/>
      <c r="O26" s="11"/>
      <c r="P26" s="12"/>
      <c r="Q26" s="12"/>
      <c r="R26" s="12"/>
      <c r="S26" s="12"/>
      <c r="T26" s="12"/>
      <c r="U26" s="11"/>
      <c r="V26" s="5"/>
      <c r="W26" s="40"/>
      <c r="X26" s="5"/>
      <c r="Y26" s="12"/>
      <c r="Z26" s="11"/>
      <c r="AA26" s="12"/>
      <c r="AB26" s="12"/>
      <c r="AC26" s="12"/>
      <c r="AD26" s="12"/>
      <c r="AE26" s="12"/>
      <c r="AF26" s="11"/>
      <c r="AG26" s="16"/>
      <c r="AH26" s="12" t="s">
        <v>38</v>
      </c>
      <c r="AI26" s="12"/>
      <c r="AJ26" s="17"/>
      <c r="AR26" s="5"/>
      <c r="AS26" s="5"/>
      <c r="AT26" s="5"/>
      <c r="AU26" s="5"/>
      <c r="AV26" s="6"/>
    </row>
    <row r="27" spans="2:48" x14ac:dyDescent="0.25">
      <c r="B27" s="7"/>
      <c r="C27" s="11"/>
      <c r="D27" s="12"/>
      <c r="E27" s="12"/>
      <c r="F27" s="12"/>
      <c r="G27" s="12"/>
      <c r="H27" s="12"/>
      <c r="I27" s="11"/>
      <c r="J27" s="12"/>
      <c r="K27" s="12"/>
      <c r="L27" s="12"/>
      <c r="M27" s="12"/>
      <c r="N27" s="12"/>
      <c r="O27" s="11"/>
      <c r="P27" s="12"/>
      <c r="Q27" s="12"/>
      <c r="R27" s="12"/>
      <c r="S27" s="12"/>
      <c r="T27" s="12"/>
      <c r="U27" s="11"/>
      <c r="V27" s="5"/>
      <c r="W27" s="40"/>
      <c r="X27" s="5"/>
      <c r="Y27" s="12"/>
      <c r="Z27" s="11"/>
      <c r="AA27" s="12"/>
      <c r="AB27" s="12"/>
      <c r="AC27" s="12"/>
      <c r="AD27" s="12"/>
      <c r="AE27" s="12"/>
      <c r="AF27" s="11"/>
      <c r="AG27" s="16"/>
      <c r="AH27" s="12"/>
      <c r="AI27" s="12"/>
      <c r="AJ27" s="17"/>
      <c r="AR27" s="5"/>
      <c r="AS27" s="5"/>
      <c r="AT27" s="5"/>
      <c r="AU27" s="5"/>
      <c r="AV27" s="6"/>
    </row>
    <row r="28" spans="2:48" x14ac:dyDescent="0.25">
      <c r="B28" s="7"/>
      <c r="C28" s="11"/>
      <c r="D28" s="12"/>
      <c r="E28" s="12"/>
      <c r="F28" s="12"/>
      <c r="G28" s="12"/>
      <c r="H28" s="12"/>
      <c r="I28" s="11"/>
      <c r="J28" s="12"/>
      <c r="K28" s="12"/>
      <c r="L28" s="12"/>
      <c r="M28" s="12"/>
      <c r="N28" s="12"/>
      <c r="O28" s="11"/>
      <c r="P28" s="12"/>
      <c r="Q28" s="12"/>
      <c r="R28" s="12"/>
      <c r="S28" s="12"/>
      <c r="T28" s="12"/>
      <c r="U28" s="11"/>
      <c r="V28" s="5"/>
      <c r="W28" s="5"/>
      <c r="X28" s="5"/>
      <c r="Y28" s="12"/>
      <c r="Z28" s="11"/>
      <c r="AA28" s="12"/>
      <c r="AB28" s="12"/>
      <c r="AC28" s="12"/>
      <c r="AD28" s="12"/>
      <c r="AE28" s="12"/>
      <c r="AF28" s="11"/>
      <c r="AG28" s="16"/>
      <c r="AH28" s="12"/>
      <c r="AI28" s="12"/>
      <c r="AJ28" s="17"/>
      <c r="AR28" s="5"/>
      <c r="AS28" s="5"/>
      <c r="AT28" s="5"/>
      <c r="AU28" s="5"/>
      <c r="AV28" s="6"/>
    </row>
    <row r="29" spans="2:48" x14ac:dyDescent="0.25">
      <c r="B29" s="7"/>
      <c r="C29" s="9"/>
      <c r="D29" s="10"/>
      <c r="E29" s="10"/>
      <c r="F29" s="10"/>
      <c r="G29" s="10"/>
      <c r="H29" s="10"/>
      <c r="I29" s="9"/>
      <c r="J29" s="10"/>
      <c r="K29" s="10"/>
      <c r="L29" s="10"/>
      <c r="M29" s="10"/>
      <c r="N29" s="10"/>
      <c r="O29" s="9"/>
      <c r="P29" s="10"/>
      <c r="Q29" s="10"/>
      <c r="R29" s="10"/>
      <c r="S29" s="10"/>
      <c r="T29" s="10"/>
      <c r="U29" s="9"/>
      <c r="V29" s="5"/>
      <c r="W29" s="5"/>
      <c r="X29" s="5"/>
      <c r="Y29" s="12"/>
      <c r="Z29" s="11"/>
      <c r="AA29" s="12"/>
      <c r="AB29" s="12"/>
      <c r="AC29" s="12"/>
      <c r="AD29" s="12"/>
      <c r="AE29" s="12"/>
      <c r="AF29" s="11"/>
      <c r="AG29" s="16"/>
      <c r="AH29" s="12"/>
      <c r="AI29" s="12"/>
      <c r="AJ29" s="17"/>
      <c r="AR29" s="5"/>
      <c r="AS29" s="5"/>
      <c r="AT29" s="5"/>
      <c r="AU29" s="5"/>
      <c r="AV29" s="6"/>
    </row>
    <row r="30" spans="2:48" x14ac:dyDescent="0.25">
      <c r="B30" s="7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10"/>
      <c r="Z30" s="9"/>
      <c r="AA30" s="10"/>
      <c r="AB30" s="10"/>
      <c r="AC30" s="10"/>
      <c r="AD30" s="10"/>
      <c r="AE30" s="10"/>
      <c r="AF30" s="9"/>
      <c r="AG30" s="18"/>
      <c r="AH30" s="19"/>
      <c r="AI30" s="19"/>
      <c r="AJ30" s="20"/>
      <c r="AR30" s="5"/>
      <c r="AS30" s="5"/>
      <c r="AT30" s="5"/>
      <c r="AU30" s="5"/>
      <c r="AV30" s="6"/>
    </row>
    <row r="31" spans="2:48" x14ac:dyDescent="0.25">
      <c r="B31" s="7"/>
      <c r="C31" s="13"/>
      <c r="D31" s="10"/>
      <c r="E31" s="10"/>
      <c r="F31" s="10" t="s">
        <v>60</v>
      </c>
      <c r="G31" s="10"/>
      <c r="H31" s="10"/>
      <c r="I31" s="14"/>
      <c r="J31" s="10"/>
      <c r="K31" s="10"/>
      <c r="L31" s="10" t="s">
        <v>60</v>
      </c>
      <c r="M31" s="10"/>
      <c r="N31" s="10"/>
      <c r="O31" s="14"/>
      <c r="P31" s="10"/>
      <c r="Q31" s="10"/>
      <c r="R31" s="10" t="s">
        <v>60</v>
      </c>
      <c r="S31" s="10"/>
      <c r="T31" s="10"/>
      <c r="U31" s="15"/>
      <c r="V31" s="5"/>
      <c r="W31" s="5"/>
      <c r="X31" s="5"/>
      <c r="Y31" s="12"/>
      <c r="Z31" s="11"/>
      <c r="AA31" s="12"/>
      <c r="AB31" s="12"/>
      <c r="AC31" s="12"/>
      <c r="AD31" s="12"/>
      <c r="AE31" s="12"/>
      <c r="AF31" s="11"/>
      <c r="AG31" s="5"/>
      <c r="AR31" s="5"/>
      <c r="AS31" s="5"/>
      <c r="AT31" s="5"/>
      <c r="AU31" s="5"/>
      <c r="AV31" s="6"/>
    </row>
    <row r="32" spans="2:48" x14ac:dyDescent="0.25">
      <c r="B32" s="7"/>
      <c r="C32" s="11"/>
      <c r="I32" s="11"/>
      <c r="O32" s="11"/>
      <c r="S32" s="5"/>
      <c r="T32" s="5"/>
      <c r="U32" s="11"/>
      <c r="V32" s="5"/>
      <c r="W32" s="5"/>
      <c r="X32" s="5"/>
      <c r="Y32" s="5"/>
      <c r="Z32" s="5"/>
      <c r="AA32" s="5"/>
      <c r="AB32" s="5"/>
      <c r="AC32" s="5"/>
      <c r="AD32" s="5"/>
      <c r="AH32" s="5" t="s">
        <v>31</v>
      </c>
      <c r="AR32" s="5"/>
      <c r="AS32" s="5"/>
      <c r="AT32" s="5"/>
      <c r="AU32" s="5"/>
      <c r="AV32" s="6"/>
    </row>
    <row r="33" spans="2:48" x14ac:dyDescent="0.25">
      <c r="B33" s="7"/>
      <c r="C33" s="32"/>
      <c r="I33" s="32"/>
      <c r="O33" s="32"/>
      <c r="S33" s="5"/>
      <c r="T33" s="5"/>
      <c r="U33" s="32"/>
      <c r="V33" s="5"/>
      <c r="W33" s="5"/>
      <c r="X33" s="5"/>
      <c r="Y33" s="5"/>
      <c r="Z33" s="5"/>
      <c r="AA33" s="5"/>
      <c r="AB33" s="5"/>
      <c r="AC33" s="5"/>
      <c r="AD33" s="5"/>
      <c r="AE33" s="5"/>
      <c r="AH33" s="5"/>
      <c r="AI33" s="5"/>
      <c r="AR33" s="5"/>
      <c r="AS33" s="5"/>
      <c r="AT33" s="5"/>
      <c r="AU33" s="5"/>
      <c r="AV33" s="6"/>
    </row>
    <row r="34" spans="2:48" s="28" customFormat="1" x14ac:dyDescent="0.25">
      <c r="B34" s="29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10"/>
      <c r="Z34" s="14"/>
      <c r="AA34" s="10"/>
      <c r="AB34" s="10"/>
      <c r="AC34" s="10"/>
      <c r="AD34" s="10"/>
      <c r="AE34" s="10"/>
      <c r="AF34" s="14"/>
      <c r="AG34" s="10"/>
      <c r="AH34" s="10"/>
      <c r="AI34" s="10" t="s">
        <v>60</v>
      </c>
      <c r="AJ34" s="33"/>
      <c r="AR34" s="30"/>
      <c r="AS34" s="30"/>
      <c r="AT34" s="30"/>
      <c r="AU34" s="30"/>
      <c r="AV34" s="31"/>
    </row>
    <row r="35" spans="2:48" s="28" customFormat="1" x14ac:dyDescent="0.25">
      <c r="B35" s="29"/>
      <c r="C35" s="5" t="s">
        <v>33</v>
      </c>
      <c r="D35" s="5"/>
      <c r="E35" s="36">
        <v>3.5</v>
      </c>
      <c r="F35" s="36"/>
      <c r="G35" s="5" t="s">
        <v>0</v>
      </c>
      <c r="H35" s="5"/>
      <c r="I35" s="5" t="s">
        <v>35</v>
      </c>
      <c r="J35" s="5"/>
      <c r="K35" s="5"/>
      <c r="L35" s="5"/>
      <c r="M35" s="5"/>
      <c r="N35" s="5"/>
      <c r="O35" s="5"/>
      <c r="P35" s="5"/>
      <c r="Q35" s="5"/>
      <c r="R35" s="5"/>
      <c r="S35" s="30"/>
      <c r="T35" s="30"/>
      <c r="U35" s="30"/>
      <c r="V35" s="30"/>
      <c r="W35" s="30"/>
      <c r="X35" s="30"/>
      <c r="Y35" s="30"/>
      <c r="Z35" s="11"/>
      <c r="AA35" s="30"/>
      <c r="AB35" s="30"/>
      <c r="AC35" s="30"/>
      <c r="AD35" s="30"/>
      <c r="AE35" s="30"/>
      <c r="AF35" s="11"/>
      <c r="AH35" s="4"/>
      <c r="AI35" s="4"/>
      <c r="AR35" s="30"/>
      <c r="AS35" s="30"/>
      <c r="AT35" s="30"/>
      <c r="AU35" s="30"/>
      <c r="AV35" s="31"/>
    </row>
    <row r="36" spans="2:48" s="28" customFormat="1" x14ac:dyDescent="0.25">
      <c r="B36" s="29"/>
      <c r="C36" s="5" t="s">
        <v>34</v>
      </c>
      <c r="D36" s="5"/>
      <c r="E36" s="36">
        <v>4</v>
      </c>
      <c r="F36" s="36"/>
      <c r="G36" s="5" t="s">
        <v>0</v>
      </c>
      <c r="H36" s="5"/>
      <c r="I36" s="5" t="s">
        <v>36</v>
      </c>
      <c r="J36" s="5"/>
      <c r="K36" s="5"/>
      <c r="L36" s="5"/>
      <c r="M36" s="5"/>
      <c r="N36" s="5"/>
      <c r="O36" s="5"/>
      <c r="P36" s="5"/>
      <c r="Q36" s="5"/>
      <c r="R36" s="5"/>
      <c r="S36" s="30"/>
      <c r="T36" s="30"/>
      <c r="U36" s="30"/>
      <c r="V36" s="30"/>
      <c r="W36" s="30"/>
      <c r="X36" s="30"/>
      <c r="Y36" s="30"/>
      <c r="Z36" s="32"/>
      <c r="AA36" s="30"/>
      <c r="AB36" s="30"/>
      <c r="AC36" s="30"/>
      <c r="AD36" s="30"/>
      <c r="AE36" s="30"/>
      <c r="AF36" s="32"/>
      <c r="AR36" s="30"/>
      <c r="AS36" s="30"/>
      <c r="AT36" s="30"/>
      <c r="AU36" s="30"/>
      <c r="AV36" s="31"/>
    </row>
    <row r="37" spans="2:48" s="28" customFormat="1" x14ac:dyDescent="0.25">
      <c r="B37" s="29"/>
      <c r="C37" s="5" t="s">
        <v>20</v>
      </c>
      <c r="D37" s="5"/>
      <c r="E37" s="5"/>
      <c r="F37" s="5"/>
      <c r="G37" s="5"/>
      <c r="H37" s="36" t="s">
        <v>13</v>
      </c>
      <c r="I37" s="36"/>
      <c r="J37" s="5"/>
      <c r="K37" s="5" t="str">
        <f>IF(H37="D1","iki kenar sürekli döşeme",IF(H37="D2","üç kenar sürekli döşeme",IF(H37="D3","iki kenar sürekli döşeme",IF(H37="D4","üç kenar sürekli döşeme",IF(H37="D5","dört kenar sürekli döşeme",IF(H37="D6","üç kenar sürekli döşeme",IF(H37="D7","iki kenar sürekli döşeme",IF(H37="D8","üç kenar sürekli döşeme",IF(H37="D9","iki kenar sürekli döşeme",IF(H37="D10","dört kenar süreksiz döşeme",IF(H37="D11","bir kenar sürekli  konsol döşeme","")))))))))))</f>
        <v>iki kenar sürekli döşeme</v>
      </c>
      <c r="L37" s="5"/>
      <c r="M37" s="5"/>
      <c r="N37" s="5"/>
      <c r="O37" s="5"/>
      <c r="P37" s="5"/>
      <c r="Q37" s="5"/>
      <c r="R37" s="5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R37" s="30"/>
      <c r="AS37" s="30"/>
      <c r="AT37" s="30"/>
      <c r="AU37" s="30"/>
      <c r="AV37" s="31"/>
    </row>
    <row r="38" spans="2:48" x14ac:dyDescent="0.25">
      <c r="B38" s="7"/>
      <c r="C38" s="23" t="s">
        <v>1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R38" s="5"/>
      <c r="AS38" s="5"/>
      <c r="AT38" s="5"/>
      <c r="AU38" s="5"/>
      <c r="AV38" s="6"/>
    </row>
    <row r="39" spans="2:48" x14ac:dyDescent="0.25">
      <c r="B39" s="7"/>
      <c r="C39" s="5" t="s">
        <v>2</v>
      </c>
      <c r="D39" s="5"/>
      <c r="E39" s="5"/>
      <c r="F39" s="5"/>
      <c r="G39" s="5"/>
      <c r="H39" s="5"/>
      <c r="I39" s="34">
        <f>MAX(E35,E36)</f>
        <v>4</v>
      </c>
      <c r="J39" s="34"/>
      <c r="K39" s="5" t="s">
        <v>3</v>
      </c>
      <c r="L39" s="34">
        <f>MIN(E35,E36)</f>
        <v>3.5</v>
      </c>
      <c r="M39" s="34"/>
      <c r="N39" s="5" t="s">
        <v>4</v>
      </c>
      <c r="O39" s="34">
        <f>I39/L39</f>
        <v>1.1428571428571428</v>
      </c>
      <c r="P39" s="34"/>
      <c r="Q39" s="21" t="str">
        <f>IF(O39&lt;2,"&lt;","&gt;")</f>
        <v>&lt;</v>
      </c>
      <c r="R39" s="5">
        <v>2</v>
      </c>
      <c r="S39" s="5"/>
      <c r="T39" s="22" t="str">
        <f>IF(OR(H37="D11",O39&gt;R39),"tek yönde çalışan döşeme.","çift yönde çalışan döşeme.")</f>
        <v>çift yönde çalışan döşeme.</v>
      </c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R39" s="5"/>
      <c r="AS39" s="5"/>
      <c r="AT39" s="5"/>
      <c r="AU39" s="5"/>
      <c r="AV39" s="6"/>
    </row>
    <row r="40" spans="2:48" x14ac:dyDescent="0.25">
      <c r="B40" s="7"/>
      <c r="C40" s="5" t="s">
        <v>58</v>
      </c>
      <c r="D40" s="5"/>
      <c r="E40" s="5"/>
      <c r="F40" s="5"/>
      <c r="J40" s="5"/>
      <c r="K40" s="36">
        <v>0.15</v>
      </c>
      <c r="L40" s="36"/>
      <c r="M40" s="5" t="s">
        <v>0</v>
      </c>
      <c r="N40" s="5"/>
      <c r="O40" s="5"/>
      <c r="P40" s="5"/>
      <c r="Q40" s="5"/>
      <c r="R40" s="5"/>
      <c r="S40" s="5"/>
      <c r="T40" s="5"/>
      <c r="X40" s="5"/>
      <c r="Y40" s="5"/>
      <c r="Z40" s="5"/>
      <c r="AA40" s="5"/>
      <c r="AB40" s="5"/>
      <c r="AC40" s="5"/>
      <c r="AD40" s="5"/>
      <c r="AE40" s="5"/>
      <c r="AR40" s="5"/>
      <c r="AS40" s="5"/>
      <c r="AT40" s="5"/>
      <c r="AU40" s="5"/>
      <c r="AV40" s="6"/>
    </row>
    <row r="41" spans="2:48" x14ac:dyDescent="0.25">
      <c r="B41" s="7"/>
      <c r="C41" s="23" t="s">
        <v>5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R41" s="5"/>
      <c r="AS41" s="5"/>
      <c r="AT41" s="5"/>
      <c r="AU41" s="5"/>
      <c r="AV41" s="6"/>
    </row>
    <row r="42" spans="2:48" x14ac:dyDescent="0.25">
      <c r="B42" s="7"/>
      <c r="C42" s="2" t="s">
        <v>6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R42" s="2"/>
      <c r="AS42" s="2"/>
      <c r="AT42" s="2"/>
      <c r="AU42" s="2"/>
      <c r="AV42" s="6"/>
    </row>
    <row r="43" spans="2:48" x14ac:dyDescent="0.25">
      <c r="B43" s="7"/>
      <c r="C43" s="2" t="s">
        <v>8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6"/>
    </row>
    <row r="44" spans="2:48" x14ac:dyDescent="0.25">
      <c r="B44" s="7"/>
      <c r="C44" s="2" t="s">
        <v>7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6"/>
    </row>
    <row r="45" spans="2:48" x14ac:dyDescent="0.25">
      <c r="B45" s="7"/>
      <c r="C45" s="5" t="s">
        <v>9</v>
      </c>
      <c r="D45" s="5"/>
      <c r="E45" s="34">
        <f>MIN(E35,E36)</f>
        <v>3.5</v>
      </c>
      <c r="F45" s="34"/>
      <c r="G45" s="5" t="s">
        <v>0</v>
      </c>
      <c r="H45" s="5"/>
      <c r="I45" s="5" t="s">
        <v>59</v>
      </c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6"/>
    </row>
    <row r="46" spans="2:48" x14ac:dyDescent="0.25">
      <c r="B46" s="7"/>
      <c r="C46" s="24" t="s">
        <v>10</v>
      </c>
      <c r="D46" s="5"/>
      <c r="E46" s="34">
        <f>IF(H37="D1",E35+E36,IF(H37="D2",2*E36+E35,IF(H37="D3",E35+E36,IF(H37="D4",2*E35+E36,IF(H37="D5",2*E35+2*E36,IF(H37="D6",2*E35+E36,IF(H37="D7",E35+E36,IF(H37="D8",2*E36+E35,IF(H37="D9",E35+E36,0)))))))))</f>
        <v>7.5</v>
      </c>
      <c r="F46" s="34"/>
      <c r="G46" s="5" t="s">
        <v>3</v>
      </c>
      <c r="H46" s="34">
        <f>2*E35+2*E36</f>
        <v>15</v>
      </c>
      <c r="I46" s="34"/>
      <c r="J46" s="21" t="s">
        <v>4</v>
      </c>
      <c r="K46" s="34">
        <f>+E46/H46</f>
        <v>0.5</v>
      </c>
      <c r="L46" s="34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6"/>
    </row>
    <row r="47" spans="2:48" x14ac:dyDescent="0.25">
      <c r="B47" s="7"/>
      <c r="C47" s="2" t="s">
        <v>21</v>
      </c>
      <c r="D47" s="5"/>
      <c r="E47" s="5"/>
      <c r="F47" s="5"/>
      <c r="G47" s="5"/>
      <c r="H47" s="5"/>
      <c r="I47" s="5"/>
      <c r="J47" s="5"/>
      <c r="K47" s="5"/>
      <c r="L47" s="5"/>
      <c r="M47" s="34">
        <f>+E45</f>
        <v>3.5</v>
      </c>
      <c r="N47" s="34"/>
      <c r="O47" s="5" t="s">
        <v>22</v>
      </c>
      <c r="P47" s="5">
        <v>1</v>
      </c>
      <c r="Q47" s="21" t="s">
        <v>23</v>
      </c>
      <c r="R47" s="34">
        <f>+K46</f>
        <v>0.5</v>
      </c>
      <c r="S47" s="34"/>
      <c r="T47" s="21" t="s">
        <v>3</v>
      </c>
      <c r="U47" s="5">
        <v>4</v>
      </c>
      <c r="V47" s="5" t="s">
        <v>24</v>
      </c>
      <c r="W47" s="5">
        <v>15</v>
      </c>
      <c r="X47" s="21" t="s">
        <v>25</v>
      </c>
      <c r="Y47" s="5">
        <v>20</v>
      </c>
      <c r="Z47" s="21" t="s">
        <v>3</v>
      </c>
      <c r="AA47" s="34">
        <f>+O39</f>
        <v>1.1428571428571428</v>
      </c>
      <c r="AB47" s="34"/>
      <c r="AC47" s="5" t="s">
        <v>26</v>
      </c>
      <c r="AD47" s="34">
        <f>M47*(P47-R47/U47)/(W47+Y47/AA47)</f>
        <v>9.4230769230769229E-2</v>
      </c>
      <c r="AE47" s="34"/>
      <c r="AF47" s="5" t="s">
        <v>0</v>
      </c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6"/>
    </row>
    <row r="48" spans="2:48" x14ac:dyDescent="0.25">
      <c r="B48" s="7"/>
      <c r="C48" s="5" t="s">
        <v>27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6"/>
    </row>
    <row r="49" spans="2:48" x14ac:dyDescent="0.25">
      <c r="B49" s="7"/>
      <c r="C49" s="5" t="str">
        <f>IF(H37="D1","hf = Lsn / 30 =",IF(AND(H37="D2",E35&lt;E36),"hf = Lsn / 35 =",IF(AND(H37="D2",E35&gt;=E36),"hf = Lsn / 30 =",IF(H37="D3","hf = Lsn / 30 =",IF(AND(H37="D4",E35&lt;E36),"hf = Lsn / 30 =",IF(AND(H37="D4",E35&gt;=E36),"hf = Lsn / 35 =",IF(H37="D5","hf = Lsn / 35 =",IF(AND(H37="D6",E35&lt;E36),"hf = Lsn / 30 =",IF(AND(H37="D6",E35&gt;=E36),"hf = Lsn / 35 =",IF(H37="D7","hf = Lsn / 30 =",IF(AND(H37="D8",E35&lt;E36),"hf = Lsn / 35 =",IF(AND(H37="D8",E35&gt;=E36),"hf = Lsn / 30 =",IF(H37="D9","hf = Lsn / 30 =",IF(H37="D10","hf = Lsn / 25 =",IF(H37="D11","hf = Lsn / 10 =","hatalı")))))))))))))))</f>
        <v>hf = Lsn / 30 =</v>
      </c>
      <c r="D49" s="5"/>
      <c r="E49" s="5"/>
      <c r="F49" s="5"/>
      <c r="G49" s="34">
        <f>+E45</f>
        <v>3.5</v>
      </c>
      <c r="H49" s="34"/>
      <c r="I49" s="5" t="s">
        <v>3</v>
      </c>
      <c r="J49" s="5">
        <f>IF(H37="D1",30,IF(AND(H37="D2",E35&lt;E36),35,IF(AND(H37="D2",E35&gt;=E36),30,IF(H37="D3",30,IF(AND(H37="D4",E35&lt;E36),30,IF(AND(H37="D4",E35&gt;=E36),35,IF(H37="D5",35,IF(AND(H37="D6",E35&lt;E36),30,IF(AND(H37="D6",E35&gt;=E36),35,IF(H37="D7",30,IF(AND(H37="D8",E35&lt;E36),35,IF(AND(H37="D8",E35&gt;=E36),30,IF(H37="D9",30,IF(H37="D10",25,IF(H37="D11",10,"hatalı")))))))))))))))</f>
        <v>30</v>
      </c>
      <c r="K49" s="21" t="s">
        <v>4</v>
      </c>
      <c r="L49" s="34">
        <f>G49/J49</f>
        <v>0.11666666666666667</v>
      </c>
      <c r="M49" s="34"/>
      <c r="N49" s="5" t="s">
        <v>0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6"/>
    </row>
    <row r="50" spans="2:48" x14ac:dyDescent="0.25">
      <c r="B50" s="7"/>
      <c r="C50" s="5" t="s">
        <v>28</v>
      </c>
      <c r="D50" s="5"/>
      <c r="E50" s="5"/>
      <c r="F50" s="5"/>
      <c r="G50" s="35">
        <f>+K40</f>
        <v>0.15</v>
      </c>
      <c r="H50" s="35"/>
      <c r="I50" s="5" t="s">
        <v>0</v>
      </c>
      <c r="J50" s="21" t="str">
        <f>IF(G50&gt;=K50,"&gt;","&lt;")</f>
        <v>&gt;</v>
      </c>
      <c r="K50" s="34">
        <f>MAX(0.08,L49,AD47)</f>
        <v>0.11666666666666667</v>
      </c>
      <c r="L50" s="34"/>
      <c r="M50" s="5" t="s">
        <v>0</v>
      </c>
      <c r="N50" s="5"/>
      <c r="O50" s="22" t="str">
        <f>IF(H37="D11","",IF(G50&lt;K50,"seçilen kalınlık uygun değil.artır.",IF(AND(O39&lt;=R39,G50&gt;=K50),"seçilen kalınlık uygun.","")))</f>
        <v>seçilen kalınlık uygun.</v>
      </c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6"/>
    </row>
    <row r="51" spans="2:48" x14ac:dyDescent="0.25">
      <c r="B51" s="7"/>
      <c r="C51" s="23" t="s">
        <v>29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6"/>
    </row>
    <row r="52" spans="2:48" x14ac:dyDescent="0.25">
      <c r="B52" s="7"/>
      <c r="C52" s="2" t="s">
        <v>6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R52" s="2"/>
      <c r="AS52" s="2"/>
      <c r="AT52" s="2"/>
      <c r="AU52" s="2"/>
      <c r="AV52" s="6"/>
    </row>
    <row r="53" spans="2:48" x14ac:dyDescent="0.25">
      <c r="B53" s="7"/>
      <c r="C53" s="5" t="s">
        <v>9</v>
      </c>
      <c r="D53" s="5"/>
      <c r="E53" s="34">
        <f>+G56</f>
        <v>3.5</v>
      </c>
      <c r="F53" s="34"/>
      <c r="G53" s="5" t="s">
        <v>0</v>
      </c>
      <c r="H53" s="5"/>
      <c r="I53" s="5" t="s">
        <v>59</v>
      </c>
      <c r="J53" s="5"/>
      <c r="K53" s="5"/>
      <c r="L53" s="5"/>
      <c r="M53" s="5"/>
      <c r="N53" s="5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R53" s="2"/>
      <c r="AS53" s="2"/>
      <c r="AT53" s="2"/>
      <c r="AU53" s="2"/>
      <c r="AV53" s="6"/>
    </row>
    <row r="54" spans="2:48" x14ac:dyDescent="0.25">
      <c r="B54" s="7"/>
      <c r="C54" s="2" t="s">
        <v>39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6"/>
    </row>
    <row r="55" spans="2:48" x14ac:dyDescent="0.25">
      <c r="B55" s="7"/>
      <c r="C55" s="2" t="s">
        <v>57</v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6"/>
    </row>
    <row r="56" spans="2:48" x14ac:dyDescent="0.25">
      <c r="B56" s="7"/>
      <c r="C56" s="5" t="str">
        <f>IF(H37="D1","hf = Lsn / 25 =",IF(AND(H37="D2",E35&lt;E36),"hf = Lsn / 30 =",IF(AND(H37="D2",E35&gt;=E36),"hf = Lsn / 25 =",IF(H37="D3","hf = Lsn / 25 =",IF(AND(H37="D4",E35&lt;E36),"hf = Lsn / 25 =",IF(AND(H37="D4",E35&gt;=E36),"hf = Lsn / 30 =",IF(H37="D5","hf = Lsn / 30 =",IF(AND(H37="D6",E35&lt;E36),"hf = Lsn / 25 =",IF(AND(H37="D6",E35&gt;=E36),"hf = Lsn / 30 =",IF(H37="D7","hf = Lsn / 25 =",IF(AND(H37="D8",E35&lt;E36),"hf = Lsn / 30 =",IF(AND(H37="D8",E35&gt;=E36),"hf = Lsn / 25 =",IF(H37="D9","hf = Lsn / 25 =",IF(H37="D10","hf = Lsn / 20 =",IF(H37="D11","hf = Lsn / 10 =","hatalı")))))))))))))))</f>
        <v>hf = Lsn / 25 =</v>
      </c>
      <c r="D56" s="5"/>
      <c r="E56" s="5"/>
      <c r="F56" s="5"/>
      <c r="G56" s="34">
        <f>IF(H37="D11",E35,MIN(E35,E36))</f>
        <v>3.5</v>
      </c>
      <c r="H56" s="34"/>
      <c r="I56" s="5" t="s">
        <v>3</v>
      </c>
      <c r="J56" s="5">
        <f>IF(H37="D1",25,IF(AND(H37="D2",E35&lt;E36),30,IF(AND(H37="D2",E35&gt;=E36),25,IF(H37="D3",25,IF(AND(H37="D4",E35&lt;E36),25,IF(AND(H37="D4",E35&gt;=E36),30,IF(H37="D5",30,IF(AND(H37="D6",E35&lt;E36),25,IF(AND(H37="D6",E35&gt;=E36),30,IF(H37="D7",25,IF(AND(H37="D8",E35&lt;E36),30,IF(AND(H37="D8",E35&gt;=E36),25,IF(H37="D9",25,IF(H37="D10",20,IF(H37="D11",10,"hatalı")))))))))))))))</f>
        <v>25</v>
      </c>
      <c r="K56" s="21" t="s">
        <v>4</v>
      </c>
      <c r="L56" s="34">
        <f>G56/J56</f>
        <v>0.14000000000000001</v>
      </c>
      <c r="M56" s="34"/>
      <c r="N56" s="5" t="s">
        <v>0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6"/>
    </row>
    <row r="57" spans="2:48" x14ac:dyDescent="0.25">
      <c r="B57" s="7"/>
      <c r="C57" s="5" t="s">
        <v>28</v>
      </c>
      <c r="D57" s="5"/>
      <c r="E57" s="5"/>
      <c r="F57" s="5"/>
      <c r="G57" s="35">
        <f>+K40</f>
        <v>0.15</v>
      </c>
      <c r="H57" s="35"/>
      <c r="I57" s="5" t="s">
        <v>0</v>
      </c>
      <c r="J57" s="21" t="str">
        <f>IF(G57&gt;=K57,"&gt;","&lt;")</f>
        <v>&gt;</v>
      </c>
      <c r="K57" s="34">
        <f>MAX(0.08,L56)</f>
        <v>0.14000000000000001</v>
      </c>
      <c r="L57" s="34"/>
      <c r="M57" s="5" t="s">
        <v>0</v>
      </c>
      <c r="N57" s="5"/>
      <c r="O57" s="22" t="str">
        <f>IF(AND(H37="D11",G57&lt;K57),"seçilen kalınlık uygun değil.artır.",IF(AND(H37="D11",G57&gt;=K57),"seçilen kalınlık uygun.",IF(O39&lt;=R39,"",IF(AND(G57&lt;K57),"seçilen kalınlık uygun değil.artır.",IF(AND(O39&gt;R39,G57&gt;=K57),"seçilen kalınlık uygun.",IF(AND(H37="D11",G57&lt;K57),"seçilen kalınlık uygun değil.artır.",IF(AND(H37="D11",O39&gt;R39,G57&gt;=K57),"seçilen kalınlık uygun.","")))))))</f>
        <v/>
      </c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6"/>
    </row>
    <row r="58" spans="2:48" ht="12" thickBot="1" x14ac:dyDescent="0.3">
      <c r="B58" s="25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7"/>
    </row>
  </sheetData>
  <sheetProtection algorithmName="SHA-512" hashValue="LvNm4pP7OlVT6huqSUd008IrSlO7mgkB1lz0EKUghQnRazhWgwS2cV+pFuAcWBF2zwvCYgH0hCGPpaiiOeDfuw==" saltValue="qTaueyX1rAm9K8PDrOfigA==" spinCount="100000" sheet="1" objects="1" scenarios="1"/>
  <mergeCells count="29">
    <mergeCell ref="B2:AV2"/>
    <mergeCell ref="E53:F53"/>
    <mergeCell ref="W11:W13"/>
    <mergeCell ref="W18:W20"/>
    <mergeCell ref="W25:W27"/>
    <mergeCell ref="AH12:AH14"/>
    <mergeCell ref="E35:F35"/>
    <mergeCell ref="E46:F46"/>
    <mergeCell ref="H46:I46"/>
    <mergeCell ref="K46:L46"/>
    <mergeCell ref="I39:J39"/>
    <mergeCell ref="L39:M39"/>
    <mergeCell ref="O39:P39"/>
    <mergeCell ref="E45:F45"/>
    <mergeCell ref="H37:I37"/>
    <mergeCell ref="E36:F36"/>
    <mergeCell ref="G56:H56"/>
    <mergeCell ref="L56:M56"/>
    <mergeCell ref="G57:H57"/>
    <mergeCell ref="K57:L57"/>
    <mergeCell ref="K40:L40"/>
    <mergeCell ref="AD47:AE47"/>
    <mergeCell ref="G49:H49"/>
    <mergeCell ref="L49:M49"/>
    <mergeCell ref="K50:L50"/>
    <mergeCell ref="G50:H50"/>
    <mergeCell ref="M47:N47"/>
    <mergeCell ref="R47:S47"/>
    <mergeCell ref="AA47:AB47"/>
  </mergeCells>
  <dataValidations count="1">
    <dataValidation type="list" allowBlank="1" showInputMessage="1" showErrorMessage="1" sqref="H37:I37" xr:uid="{F09754B1-EEA2-4615-A06C-D66201138B25}">
      <formula1>"D1,D2,D3,D4,D5,D6,D7,D8,D9,D10,D11"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Gurcan Berberoglu</dc:creator>
  <cp:lastModifiedBy>Gurcan Berberoglu</cp:lastModifiedBy>
  <dcterms:created xsi:type="dcterms:W3CDTF">2017-09-01T18:35:43Z</dcterms:created>
  <dcterms:modified xsi:type="dcterms:W3CDTF">2017-09-03T09:01:10Z</dcterms:modified>
</cp:coreProperties>
</file>