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D:\Gurcan Dosyalar\ozel\satis\yeni_yönetmelige_gore_hesaplar(sifreli)\cesitli_hesaplamalar\"/>
    </mc:Choice>
  </mc:AlternateContent>
  <xr:revisionPtr revIDLastSave="0" documentId="13_ncr:1_{CDB52F5C-1E83-478E-B8B9-E23A838C5E49}" xr6:coauthVersionLast="47" xr6:coauthVersionMax="47" xr10:uidLastSave="{00000000-0000-0000-0000-000000000000}"/>
  <bookViews>
    <workbookView xWindow="-120" yWindow="-120" windowWidth="29040" windowHeight="15840" xr2:uid="{6521151E-FEFB-42DB-B2AF-9355F61ECCC2}"/>
  </bookViews>
  <sheets>
    <sheet name="Sheet1" sheetId="1" r:id="rId1"/>
  </sheets>
  <definedNames>
    <definedName name="_xlnm.Print_Area" localSheetId="0">Sheet1!$A$100:$BA$161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59" i="1" l="1"/>
  <c r="O158" i="1"/>
  <c r="O157" i="1"/>
  <c r="O156" i="1"/>
  <c r="O155" i="1"/>
  <c r="O154" i="1"/>
  <c r="O153" i="1"/>
  <c r="O152" i="1"/>
  <c r="O151" i="1"/>
  <c r="O150" i="1"/>
  <c r="O149" i="1"/>
  <c r="O148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AG159" i="1"/>
  <c r="AG158" i="1"/>
  <c r="AG157" i="1"/>
  <c r="AG156" i="1"/>
  <c r="AG155" i="1"/>
  <c r="AG154" i="1"/>
  <c r="AG153" i="1"/>
  <c r="AG152" i="1"/>
  <c r="AG151" i="1"/>
  <c r="AG150" i="1"/>
  <c r="AG149" i="1"/>
  <c r="AG148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H12" i="1"/>
  <c r="Q12" i="1"/>
  <c r="V12" i="1" s="1"/>
  <c r="Q13" i="1"/>
  <c r="V13" i="1" s="1"/>
  <c r="Q14" i="1"/>
  <c r="V14" i="1" s="1"/>
  <c r="Q15" i="1"/>
  <c r="V15" i="1" s="1"/>
  <c r="Q16" i="1"/>
  <c r="V16" i="1" s="1"/>
  <c r="Q17" i="1"/>
  <c r="V17" i="1" s="1"/>
  <c r="Q18" i="1"/>
  <c r="V18" i="1" s="1"/>
  <c r="Q19" i="1"/>
  <c r="V19" i="1" s="1"/>
  <c r="Q20" i="1"/>
  <c r="V20" i="1" s="1"/>
  <c r="Q21" i="1"/>
  <c r="V21" i="1" s="1"/>
  <c r="Q22" i="1"/>
  <c r="V22" i="1" s="1"/>
  <c r="Q23" i="1"/>
  <c r="V23" i="1" s="1"/>
  <c r="Q24" i="1"/>
  <c r="V24" i="1" s="1"/>
  <c r="K47" i="1"/>
  <c r="H47" i="1"/>
  <c r="Q47" i="1" s="1"/>
  <c r="K45" i="1"/>
  <c r="H45" i="1"/>
  <c r="M45" i="1" s="1"/>
  <c r="K43" i="1"/>
  <c r="H43" i="1"/>
  <c r="Q43" i="1" s="1"/>
  <c r="K41" i="1"/>
  <c r="H41" i="1"/>
  <c r="Q41" i="1" s="1"/>
  <c r="K38" i="1"/>
  <c r="H38" i="1"/>
  <c r="M38" i="1" s="1"/>
  <c r="T22" i="1"/>
  <c r="K22" i="1"/>
  <c r="H22" i="1"/>
  <c r="M22" i="1" s="1"/>
  <c r="T20" i="1"/>
  <c r="K20" i="1"/>
  <c r="H20" i="1"/>
  <c r="M20" i="1" s="1"/>
  <c r="T18" i="1"/>
  <c r="K18" i="1"/>
  <c r="H18" i="1"/>
  <c r="M18" i="1" s="1"/>
  <c r="T16" i="1"/>
  <c r="K16" i="1"/>
  <c r="H16" i="1"/>
  <c r="M16" i="1" s="1"/>
  <c r="T13" i="1"/>
  <c r="K13" i="1"/>
  <c r="H13" i="1"/>
  <c r="M13" i="1" s="1"/>
  <c r="H39" i="1"/>
  <c r="Q39" i="1" s="1"/>
  <c r="H40" i="1"/>
  <c r="M40" i="1" s="1"/>
  <c r="H42" i="1"/>
  <c r="Q42" i="1" s="1"/>
  <c r="H44" i="1"/>
  <c r="Q44" i="1" s="1"/>
  <c r="H46" i="1"/>
  <c r="Q46" i="1" s="1"/>
  <c r="H48" i="1"/>
  <c r="M48" i="1" s="1"/>
  <c r="H49" i="1"/>
  <c r="M49" i="1" s="1"/>
  <c r="H37" i="1"/>
  <c r="M37" i="1" s="1"/>
  <c r="K40" i="1"/>
  <c r="T15" i="1"/>
  <c r="K15" i="1"/>
  <c r="H15" i="1"/>
  <c r="M15" i="1" s="1"/>
  <c r="K49" i="1"/>
  <c r="K48" i="1"/>
  <c r="K46" i="1"/>
  <c r="K44" i="1"/>
  <c r="K42" i="1"/>
  <c r="K39" i="1"/>
  <c r="K37" i="1"/>
  <c r="T24" i="1"/>
  <c r="T23" i="1"/>
  <c r="T21" i="1"/>
  <c r="T19" i="1"/>
  <c r="T17" i="1"/>
  <c r="T14" i="1"/>
  <c r="T12" i="1"/>
  <c r="H14" i="1"/>
  <c r="H17" i="1"/>
  <c r="H19" i="1"/>
  <c r="H21" i="1"/>
  <c r="H23" i="1"/>
  <c r="H24" i="1"/>
  <c r="M47" i="1" l="1"/>
  <c r="Q45" i="1"/>
  <c r="M43" i="1"/>
  <c r="M41" i="1"/>
  <c r="Q38" i="1"/>
  <c r="M44" i="1"/>
  <c r="M39" i="1"/>
  <c r="M42" i="1"/>
  <c r="M46" i="1"/>
  <c r="Q49" i="1"/>
  <c r="Q37" i="1"/>
  <c r="Q48" i="1"/>
  <c r="Q40" i="1"/>
  <c r="M24" i="1" l="1"/>
  <c r="K24" i="1"/>
  <c r="M23" i="1"/>
  <c r="K23" i="1"/>
  <c r="M21" i="1"/>
  <c r="K21" i="1"/>
  <c r="M19" i="1"/>
  <c r="K19" i="1"/>
  <c r="M17" i="1"/>
  <c r="K17" i="1"/>
  <c r="M14" i="1"/>
  <c r="K14" i="1"/>
  <c r="M12" i="1"/>
  <c r="K12" i="1"/>
  <c r="AG120" i="1"/>
  <c r="U120" i="1"/>
  <c r="I120" i="1"/>
  <c r="AG119" i="1"/>
  <c r="U119" i="1"/>
  <c r="I119" i="1"/>
  <c r="AG118" i="1"/>
  <c r="U118" i="1"/>
  <c r="I118" i="1"/>
  <c r="AG117" i="1"/>
  <c r="U117" i="1"/>
  <c r="I117" i="1"/>
  <c r="AG116" i="1"/>
  <c r="U116" i="1"/>
  <c r="I116" i="1"/>
  <c r="AG115" i="1"/>
  <c r="U115" i="1"/>
  <c r="I115" i="1"/>
  <c r="AG114" i="1"/>
  <c r="U114" i="1"/>
  <c r="I114" i="1"/>
  <c r="AG139" i="1"/>
  <c r="AG138" i="1"/>
  <c r="AG137" i="1"/>
  <c r="AG136" i="1"/>
  <c r="AG135" i="1"/>
  <c r="AG134" i="1"/>
  <c r="AG133" i="1"/>
  <c r="AG132" i="1"/>
  <c r="AG131" i="1"/>
  <c r="AG130" i="1"/>
  <c r="AG129" i="1"/>
  <c r="AG128" i="1"/>
  <c r="AG127" i="1"/>
  <c r="AG126" i="1"/>
  <c r="AG125" i="1"/>
  <c r="AG124" i="1"/>
  <c r="AG123" i="1"/>
  <c r="AG122" i="1"/>
  <c r="AG121" i="1"/>
  <c r="AG113" i="1"/>
  <c r="AG112" i="1"/>
  <c r="AG111" i="1"/>
  <c r="AG110" i="1"/>
  <c r="AG109" i="1"/>
  <c r="AG108" i="1"/>
  <c r="AG107" i="1"/>
  <c r="AW96" i="1"/>
  <c r="AO96" i="1"/>
  <c r="W96" i="1"/>
  <c r="O96" i="1"/>
  <c r="AW92" i="1"/>
  <c r="AO92" i="1"/>
  <c r="W92" i="1"/>
  <c r="O92" i="1"/>
  <c r="AW88" i="1"/>
  <c r="AO88" i="1"/>
  <c r="W88" i="1"/>
  <c r="O88" i="1"/>
  <c r="AO84" i="1"/>
  <c r="O84" i="1"/>
  <c r="AO80" i="1"/>
  <c r="O80" i="1"/>
  <c r="AO76" i="1"/>
  <c r="O76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13" i="1"/>
  <c r="U112" i="1"/>
  <c r="U111" i="1"/>
  <c r="U110" i="1"/>
  <c r="U109" i="1"/>
  <c r="U108" i="1"/>
  <c r="U107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13" i="1"/>
  <c r="I112" i="1"/>
  <c r="I111" i="1"/>
  <c r="I110" i="1"/>
  <c r="I109" i="1"/>
  <c r="I108" i="1"/>
  <c r="I107" i="1"/>
  <c r="AW91" i="1"/>
  <c r="AO91" i="1"/>
  <c r="W91" i="1"/>
  <c r="O91" i="1"/>
  <c r="AO83" i="1"/>
  <c r="O83" i="1"/>
  <c r="AW95" i="1"/>
  <c r="AO95" i="1"/>
  <c r="W95" i="1"/>
  <c r="O95" i="1"/>
  <c r="AW87" i="1"/>
  <c r="AO87" i="1"/>
  <c r="W87" i="1"/>
  <c r="O87" i="1"/>
  <c r="AO79" i="1"/>
  <c r="O79" i="1"/>
  <c r="AO75" i="1"/>
  <c r="O75" i="1"/>
  <c r="AW98" i="1"/>
  <c r="AW97" i="1"/>
  <c r="AW94" i="1"/>
  <c r="AW93" i="1"/>
  <c r="AW90" i="1"/>
  <c r="AW89" i="1"/>
  <c r="W98" i="1"/>
  <c r="W97" i="1"/>
  <c r="W94" i="1"/>
  <c r="W93" i="1"/>
  <c r="W90" i="1"/>
  <c r="W89" i="1"/>
  <c r="AO98" i="1"/>
  <c r="AO97" i="1"/>
  <c r="AO94" i="1"/>
  <c r="AO93" i="1"/>
  <c r="AO90" i="1"/>
  <c r="AO89" i="1"/>
  <c r="AO86" i="1"/>
  <c r="AO85" i="1"/>
  <c r="AO82" i="1"/>
  <c r="AO81" i="1"/>
  <c r="AO78" i="1"/>
  <c r="AO77" i="1"/>
  <c r="O90" i="1"/>
  <c r="O89" i="1"/>
  <c r="O78" i="1"/>
  <c r="O77" i="1"/>
  <c r="O98" i="1"/>
  <c r="O97" i="1"/>
  <c r="O94" i="1"/>
  <c r="O93" i="1"/>
  <c r="O86" i="1"/>
  <c r="O85" i="1"/>
  <c r="O82" i="1"/>
  <c r="O81" i="1"/>
</calcChain>
</file>

<file path=xl/sharedStrings.xml><?xml version="1.0" encoding="utf-8"?>
<sst xmlns="http://schemas.openxmlformats.org/spreadsheetml/2006/main" count="317" uniqueCount="67">
  <si>
    <t>C</t>
  </si>
  <si>
    <t>bw</t>
  </si>
  <si>
    <t>h</t>
  </si>
  <si>
    <t>(N/mm²)</t>
  </si>
  <si>
    <t>(cm)</t>
  </si>
  <si>
    <t>d'</t>
  </si>
  <si>
    <t>As</t>
  </si>
  <si>
    <t>+</t>
  </si>
  <si>
    <t>düz</t>
  </si>
  <si>
    <t>pilye</t>
  </si>
  <si>
    <t>(ad / mm)</t>
  </si>
  <si>
    <t>---</t>
  </si>
  <si>
    <t>gövde don.</t>
  </si>
  <si>
    <t>çekme donatısı As</t>
  </si>
  <si>
    <t>gövde donatısı</t>
  </si>
  <si>
    <t>b</t>
  </si>
  <si>
    <t>Asmin = 0,8 * fctd / fyd * bw * d</t>
  </si>
  <si>
    <t>As = 0,001 * bw * d</t>
  </si>
  <si>
    <t>d</t>
  </si>
  <si>
    <t>Asmin = 0,01 * b * h</t>
  </si>
  <si>
    <t xml:space="preserve">min. çekme donatısı </t>
  </si>
  <si>
    <t>hf</t>
  </si>
  <si>
    <t>( Ø / S ) + ( Ø / S )</t>
  </si>
  <si>
    <t>( C = beton sınıfı )</t>
  </si>
  <si>
    <t>d' = 25 mm</t>
  </si>
  <si>
    <t>kısa yönde</t>
  </si>
  <si>
    <t>uzun yönde</t>
  </si>
  <si>
    <t>(hf = döşeme kalınlığı)</t>
  </si>
  <si>
    <t>donatı aralığı kısa yönde 200 mm uzun yönde 250 mm den ve 1.5 * hf  'den fazla olamaz.</t>
  </si>
  <si>
    <t>kısa yönde smax = 1,5 * hf ; 200 mm</t>
  </si>
  <si>
    <t>( mm / mm) + ( mm / mm )</t>
  </si>
  <si>
    <t>( Ø / S )</t>
  </si>
  <si>
    <t>( mm / mm )</t>
  </si>
  <si>
    <t>uzun yönde smax = 300mm</t>
  </si>
  <si>
    <t>kısa yönde Asmin = 0,002 * 1000 * (hf - d')</t>
  </si>
  <si>
    <t>uzun yönde Asdağıtma = Asaçıklık  / 5</t>
  </si>
  <si>
    <t>(tevzi donatısı)</t>
  </si>
  <si>
    <t>kiriş kesiti</t>
  </si>
  <si>
    <t>Tek yönde çalışan döşeme planı</t>
  </si>
  <si>
    <t>Çift yönde çalışan döşeme planı</t>
  </si>
  <si>
    <t>kolon enkesiti</t>
  </si>
  <si>
    <t>iki çeşit donatı</t>
  </si>
  <si>
    <t>pilye veya düz</t>
  </si>
  <si>
    <r>
      <rPr>
        <b/>
        <sz val="12"/>
        <color theme="7" tint="-0.499984740745262"/>
        <rFont val="Arial"/>
        <family val="2"/>
        <charset val="162"/>
      </rPr>
      <t xml:space="preserve">KOLON MİNİMUM DONATILAR
</t>
    </r>
    <r>
      <rPr>
        <b/>
        <sz val="8"/>
        <color theme="7" tint="-0.499984740745262"/>
        <rFont val="Arial"/>
        <family val="2"/>
        <charset val="162"/>
      </rPr>
      <t xml:space="preserve">(inş.müh. Gürcan BERBEROĞLU tel: 0532 366 02 04   www.betoncelik.com )                                                                                                                                                                     </t>
    </r>
  </si>
  <si>
    <t>kolon minimum donatı</t>
  </si>
  <si>
    <t>( adet / mm ) + ( ad / mm )</t>
  </si>
  <si>
    <t>(beton dış yüzü ile donatı ekseni arası mesafe; pas payı)</t>
  </si>
  <si>
    <t>donatı çapı Ø14 ise</t>
  </si>
  <si>
    <t>donatı çapı Ø16 ise</t>
  </si>
  <si>
    <t>donatı çapı Ø18 ise</t>
  </si>
  <si>
    <t>kısa yönde Asmin = 0,0015 * 1000 * (hf - d')</t>
  </si>
  <si>
    <t>uzun yönde Asmin = 0,0015 * 1000 * (hf - Ø - d')</t>
  </si>
  <si>
    <t>Dikkat : Bu donatılar koyulması gereken minimum donatılardır.Alınan yüke ,açıklıklara göre oluşan hesap momentlerine göre donatılar artar.</t>
  </si>
  <si>
    <t>döşemenin uzun kenarı, kısa kenarınının 2 katından daha büyük ise</t>
  </si>
  <si>
    <t>döşemenin uzun kenarı, kısa kenarınının 2 katından daha küçük ise</t>
  </si>
  <si>
    <t>S420 çelik akma mukavemeti</t>
  </si>
  <si>
    <t>S420 çelik akma mukavemeti için</t>
  </si>
  <si>
    <t>D</t>
  </si>
  <si>
    <r>
      <t xml:space="preserve">Asmin = 0,01 * </t>
    </r>
    <r>
      <rPr>
        <sz val="8"/>
        <color theme="1"/>
        <rFont val="Symbol"/>
        <family val="1"/>
        <charset val="2"/>
      </rPr>
      <t>p</t>
    </r>
    <r>
      <rPr>
        <sz val="8"/>
        <color theme="1"/>
        <rFont val="Arial"/>
        <family val="2"/>
        <charset val="162"/>
      </rPr>
      <t xml:space="preserve"> * D² / 4</t>
    </r>
  </si>
  <si>
    <t>donatı çapı Ø20 ise</t>
  </si>
  <si>
    <t>(min 6 adet boyuna donatı)</t>
  </si>
  <si>
    <t>Çift yönde çalışan kirişli döşeme minimum açıklık donatı</t>
  </si>
  <si>
    <t>Tek yönde çalışan kirişli döşeme minimum açıklık donatı</t>
  </si>
  <si>
    <r>
      <rPr>
        <b/>
        <sz val="12"/>
        <color theme="7" tint="-0.499984740745262"/>
        <rFont val="Arial"/>
        <family val="2"/>
        <charset val="162"/>
      </rPr>
      <t xml:space="preserve">KİRİŞ AÇIKLIK MİNİMUM DONATILAR
</t>
    </r>
    <r>
      <rPr>
        <b/>
        <sz val="8"/>
        <color theme="7" tint="-0.499984740745262"/>
        <rFont val="Arial"/>
        <family val="2"/>
        <charset val="162"/>
      </rPr>
      <t xml:space="preserve">(inş.müh. Gürcan BERBEROĞLU tel: 0532 366 02 04   www.betoncelik.com )                                                                                                                                                                     </t>
    </r>
  </si>
  <si>
    <t>Kiriş açıklık minimum çekme donatıları (büyük çap donatı  Ø16 )</t>
  </si>
  <si>
    <t>Kiriş açıklık minimum çekme donatıları (büyük çap donatı  Ø14 )</t>
  </si>
  <si>
    <r>
      <rPr>
        <b/>
        <sz val="12"/>
        <color theme="7" tint="-0.499984740745262"/>
        <rFont val="Arial"/>
        <family val="2"/>
        <charset val="162"/>
      </rPr>
      <t xml:space="preserve">KİRİŞLİ DÖŞEMEDE MİNİMUM AÇIKLIK DONATILAR
</t>
    </r>
    <r>
      <rPr>
        <b/>
        <sz val="8"/>
        <color theme="7" tint="-0.499984740745262"/>
        <rFont val="Arial"/>
        <family val="2"/>
        <charset val="162"/>
      </rPr>
      <t xml:space="preserve">(inş.müh. Gürcan BERBEROĞLU tel: 0532 366 02 04   www.betoncelik.com )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</si>
</sst>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Ø&quot;0"/>
    <numFmt numFmtId="165" formatCode="&quot;/ &quot;0"/>
  </numFmts>
  <fonts count="8" x14ac:knownFonts="1">
    <font>
      <sz val="8"/>
      <color theme="1"/>
      <name val="Arial"/>
      <family val="2"/>
      <charset val="162"/>
    </font>
    <font>
      <b/>
      <i/>
      <sz val="8"/>
      <color theme="1"/>
      <name val="Arial"/>
      <family val="2"/>
      <charset val="162"/>
    </font>
    <font>
      <sz val="7"/>
      <color theme="1"/>
      <name val="Arial"/>
      <family val="2"/>
      <charset val="162"/>
    </font>
    <font>
      <i/>
      <u/>
      <sz val="8"/>
      <color theme="1"/>
      <name val="Arial"/>
      <family val="2"/>
      <charset val="162"/>
    </font>
    <font>
      <b/>
      <sz val="8"/>
      <color theme="7" tint="-0.499984740745262"/>
      <name val="Arial"/>
      <family val="2"/>
      <charset val="162"/>
    </font>
    <font>
      <b/>
      <sz val="12"/>
      <color theme="7" tint="-0.499984740745262"/>
      <name val="Arial"/>
      <family val="2"/>
      <charset val="162"/>
    </font>
    <font>
      <i/>
      <sz val="8"/>
      <color theme="1"/>
      <name val="Arial"/>
      <family val="2"/>
      <charset val="162"/>
    </font>
    <font>
      <sz val="8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0" xfId="0" applyAlignment="1" applyProtection="1">
      <alignment vertical="center"/>
      <protection hidden="1"/>
    </xf>
    <xf numFmtId="0" fontId="0" fillId="0" borderId="3" xfId="0" applyBorder="1" applyAlignment="1" applyProtection="1">
      <alignment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vertical="center"/>
      <protection hidden="1"/>
    </xf>
    <xf numFmtId="0" fontId="0" fillId="0" borderId="5" xfId="0" applyBorder="1" applyAlignment="1" applyProtection="1">
      <alignment vertical="center"/>
      <protection hidden="1"/>
    </xf>
    <xf numFmtId="0" fontId="0" fillId="2" borderId="4" xfId="0" applyFill="1" applyBorder="1" applyAlignment="1" applyProtection="1">
      <alignment horizontal="center" vertical="center"/>
      <protection hidden="1"/>
    </xf>
    <xf numFmtId="0" fontId="0" fillId="2" borderId="5" xfId="0" applyFill="1" applyBorder="1" applyAlignment="1" applyProtection="1">
      <alignment horizontal="center" vertical="center"/>
      <protection hidden="1"/>
    </xf>
    <xf numFmtId="0" fontId="0" fillId="0" borderId="13" xfId="0" applyBorder="1" applyAlignment="1" applyProtection="1">
      <alignment vertical="center"/>
      <protection hidden="1"/>
    </xf>
    <xf numFmtId="0" fontId="0" fillId="0" borderId="13" xfId="0" applyBorder="1" applyAlignment="1" applyProtection="1">
      <alignment horizontal="right" vertical="center"/>
      <protection hidden="1"/>
    </xf>
    <xf numFmtId="0" fontId="0" fillId="0" borderId="3" xfId="0" applyBorder="1" applyAlignment="1" applyProtection="1">
      <alignment horizontal="right" vertical="center"/>
      <protection hidden="1"/>
    </xf>
    <xf numFmtId="0" fontId="0" fillId="0" borderId="10" xfId="0" applyBorder="1" applyAlignment="1" applyProtection="1">
      <alignment horizontal="right" vertical="center"/>
      <protection hidden="1"/>
    </xf>
    <xf numFmtId="0" fontId="0" fillId="0" borderId="16" xfId="0" applyBorder="1" applyAlignment="1" applyProtection="1">
      <alignment horizontal="right" vertical="center"/>
      <protection hidden="1"/>
    </xf>
    <xf numFmtId="0" fontId="0" fillId="0" borderId="15" xfId="0" applyBorder="1" applyAlignment="1" applyProtection="1">
      <alignment horizontal="center" vertical="center"/>
      <protection hidden="1"/>
    </xf>
    <xf numFmtId="0" fontId="0" fillId="0" borderId="15" xfId="0" applyBorder="1" applyAlignment="1" applyProtection="1">
      <alignment vertical="center"/>
      <protection hidden="1"/>
    </xf>
    <xf numFmtId="0" fontId="0" fillId="2" borderId="16" xfId="0" applyFill="1" applyBorder="1" applyAlignment="1" applyProtection="1">
      <alignment horizontal="right" vertical="center"/>
      <protection hidden="1"/>
    </xf>
    <xf numFmtId="0" fontId="0" fillId="2" borderId="8" xfId="0" applyFill="1" applyBorder="1" applyAlignment="1" applyProtection="1">
      <alignment vertical="center"/>
      <protection hidden="1"/>
    </xf>
    <xf numFmtId="0" fontId="0" fillId="2" borderId="5" xfId="0" applyFill="1" applyBorder="1" applyAlignment="1" applyProtection="1">
      <alignment vertical="center"/>
      <protection hidden="1"/>
    </xf>
    <xf numFmtId="0" fontId="0" fillId="2" borderId="3" xfId="0" applyFill="1" applyBorder="1" applyAlignment="1" applyProtection="1">
      <alignment horizontal="right" vertical="center"/>
      <protection hidden="1"/>
    </xf>
    <xf numFmtId="0" fontId="0" fillId="2" borderId="4" xfId="0" applyFill="1" applyBorder="1" applyAlignment="1" applyProtection="1">
      <alignment vertical="center"/>
      <protection hidden="1"/>
    </xf>
    <xf numFmtId="0" fontId="0" fillId="2" borderId="3" xfId="0" applyFill="1" applyBorder="1" applyAlignment="1" applyProtection="1">
      <alignment vertical="center"/>
      <protection hidden="1"/>
    </xf>
    <xf numFmtId="0" fontId="0" fillId="2" borderId="11" xfId="0" applyFill="1" applyBorder="1" applyAlignment="1" applyProtection="1">
      <alignment horizontal="center" vertical="center"/>
      <protection hidden="1"/>
    </xf>
    <xf numFmtId="0" fontId="0" fillId="0" borderId="25" xfId="0" applyBorder="1" applyAlignment="1" applyProtection="1">
      <alignment vertical="center"/>
      <protection hidden="1"/>
    </xf>
    <xf numFmtId="0" fontId="0" fillId="0" borderId="26" xfId="0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0" fillId="0" borderId="27" xfId="0" applyBorder="1" applyAlignment="1" applyProtection="1">
      <alignment vertical="center"/>
      <protection hidden="1"/>
    </xf>
    <xf numFmtId="0" fontId="0" fillId="0" borderId="28" xfId="0" applyBorder="1" applyAlignment="1" applyProtection="1">
      <alignment vertical="center"/>
      <protection hidden="1"/>
    </xf>
    <xf numFmtId="0" fontId="0" fillId="0" borderId="29" xfId="0" applyBorder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6" fillId="0" borderId="0" xfId="0" applyFont="1" applyAlignment="1" applyProtection="1">
      <alignment vertical="center"/>
      <protection hidden="1"/>
    </xf>
    <xf numFmtId="164" fontId="0" fillId="0" borderId="4" xfId="0" applyNumberFormat="1" applyBorder="1" applyAlignment="1" applyProtection="1">
      <alignment horizontal="right" vertical="center"/>
      <protection hidden="1"/>
    </xf>
    <xf numFmtId="165" fontId="0" fillId="0" borderId="4" xfId="0" applyNumberFormat="1" applyBorder="1" applyAlignment="1" applyProtection="1">
      <alignment horizontal="left" vertical="center"/>
      <protection hidden="1"/>
    </xf>
    <xf numFmtId="165" fontId="0" fillId="0" borderId="2" xfId="0" applyNumberFormat="1" applyBorder="1" applyAlignment="1" applyProtection="1">
      <alignment horizontal="left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164" fontId="0" fillId="0" borderId="3" xfId="0" applyNumberFormat="1" applyBorder="1" applyAlignment="1" applyProtection="1">
      <alignment horizontal="right" vertical="center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2" borderId="3" xfId="0" applyFill="1" applyBorder="1" applyAlignment="1" applyProtection="1">
      <alignment horizontal="center" vertical="center"/>
      <protection hidden="1"/>
    </xf>
    <xf numFmtId="0" fontId="0" fillId="2" borderId="4" xfId="0" applyFill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horizontal="center" vertical="center"/>
      <protection hidden="1"/>
    </xf>
    <xf numFmtId="0" fontId="4" fillId="3" borderId="22" xfId="0" applyFont="1" applyFill="1" applyBorder="1" applyAlignment="1" applyProtection="1">
      <alignment horizontal="center" vertical="center" wrapText="1"/>
      <protection hidden="1"/>
    </xf>
    <xf numFmtId="0" fontId="4" fillId="3" borderId="23" xfId="0" applyFont="1" applyFill="1" applyBorder="1" applyAlignment="1" applyProtection="1">
      <alignment horizontal="center" vertical="center" wrapText="1"/>
      <protection hidden="1"/>
    </xf>
    <xf numFmtId="0" fontId="4" fillId="3" borderId="24" xfId="0" applyFont="1" applyFill="1" applyBorder="1" applyAlignment="1" applyProtection="1">
      <alignment horizontal="center" vertical="center" wrapText="1"/>
      <protection hidden="1"/>
    </xf>
    <xf numFmtId="0" fontId="1" fillId="2" borderId="3" xfId="0" applyFont="1" applyFill="1" applyBorder="1" applyAlignment="1" applyProtection="1">
      <alignment horizontal="center" vertical="center"/>
      <protection hidden="1"/>
    </xf>
    <xf numFmtId="0" fontId="1" fillId="2" borderId="4" xfId="0" applyFont="1" applyFill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165" fontId="0" fillId="0" borderId="5" xfId="0" applyNumberFormat="1" applyBorder="1" applyAlignment="1" applyProtection="1">
      <alignment horizontal="left" vertical="center"/>
      <protection hidden="1"/>
    </xf>
    <xf numFmtId="0" fontId="1" fillId="2" borderId="3" xfId="0" applyFont="1" applyFill="1" applyBorder="1" applyAlignment="1" applyProtection="1">
      <alignment horizontal="center" vertical="center" wrapText="1"/>
      <protection hidden="1"/>
    </xf>
    <xf numFmtId="0" fontId="1" fillId="2" borderId="4" xfId="0" applyFont="1" applyFill="1" applyBorder="1" applyAlignment="1" applyProtection="1">
      <alignment horizontal="center" vertical="center" wrapText="1"/>
      <protection hidden="1"/>
    </xf>
    <xf numFmtId="0" fontId="1" fillId="2" borderId="2" xfId="0" applyFont="1" applyFill="1" applyBorder="1" applyAlignment="1" applyProtection="1">
      <alignment horizontal="center" vertical="center" wrapText="1"/>
      <protection hidden="1"/>
    </xf>
    <xf numFmtId="0" fontId="0" fillId="2" borderId="10" xfId="0" applyFill="1" applyBorder="1" applyAlignment="1" applyProtection="1">
      <alignment horizontal="center" vertical="center"/>
      <protection hidden="1"/>
    </xf>
    <xf numFmtId="0" fontId="0" fillId="2" borderId="11" xfId="0" applyFill="1" applyBorder="1" applyAlignment="1" applyProtection="1">
      <alignment horizontal="center" vertical="center"/>
      <protection hidden="1"/>
    </xf>
    <xf numFmtId="0" fontId="0" fillId="2" borderId="12" xfId="0" applyFill="1" applyBorder="1" applyAlignment="1" applyProtection="1">
      <alignment horizontal="center" vertical="center"/>
      <protection hidden="1"/>
    </xf>
    <xf numFmtId="0" fontId="0" fillId="2" borderId="6" xfId="0" applyFill="1" applyBorder="1" applyAlignment="1" applyProtection="1">
      <alignment horizontal="center" vertical="center"/>
      <protection hidden="1"/>
    </xf>
    <xf numFmtId="0" fontId="0" fillId="2" borderId="16" xfId="0" applyFill="1" applyBorder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0" fillId="2" borderId="17" xfId="0" applyFill="1" applyBorder="1" applyAlignment="1" applyProtection="1">
      <alignment horizontal="center" vertical="center"/>
      <protection hidden="1"/>
    </xf>
    <xf numFmtId="0" fontId="0" fillId="2" borderId="8" xfId="0" applyFill="1" applyBorder="1" applyAlignment="1" applyProtection="1">
      <alignment horizontal="center" vertical="center"/>
      <protection hidden="1"/>
    </xf>
    <xf numFmtId="0" fontId="0" fillId="2" borderId="5" xfId="0" applyFill="1" applyBorder="1" applyAlignment="1" applyProtection="1">
      <alignment horizontal="center" vertical="center"/>
      <protection hidden="1"/>
    </xf>
    <xf numFmtId="0" fontId="0" fillId="2" borderId="9" xfId="0" applyFill="1" applyBorder="1" applyAlignment="1" applyProtection="1">
      <alignment horizontal="center" vertical="center"/>
      <protection hidden="1"/>
    </xf>
    <xf numFmtId="0" fontId="0" fillId="2" borderId="30" xfId="0" applyFill="1" applyBorder="1" applyAlignment="1" applyProtection="1">
      <alignment horizontal="center" vertical="center"/>
      <protection hidden="1"/>
    </xf>
    <xf numFmtId="0" fontId="0" fillId="2" borderId="31" xfId="0" applyFill="1" applyBorder="1" applyAlignment="1" applyProtection="1">
      <alignment horizontal="center" vertical="center"/>
      <protection hidden="1"/>
    </xf>
    <xf numFmtId="0" fontId="0" fillId="2" borderId="32" xfId="0" applyFill="1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164" fontId="0" fillId="0" borderId="8" xfId="0" applyNumberFormat="1" applyBorder="1" applyAlignment="1" applyProtection="1">
      <alignment horizontal="right" vertical="center"/>
      <protection hidden="1"/>
    </xf>
    <xf numFmtId="164" fontId="0" fillId="0" borderId="5" xfId="0" applyNumberFormat="1" applyBorder="1" applyAlignment="1" applyProtection="1">
      <alignment horizontal="right" vertical="center"/>
      <protection hidden="1"/>
    </xf>
    <xf numFmtId="165" fontId="0" fillId="0" borderId="9" xfId="0" applyNumberFormat="1" applyBorder="1" applyAlignment="1" applyProtection="1">
      <alignment horizontal="left" vertical="center"/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2" borderId="3" xfId="0" applyFill="1" applyBorder="1" applyAlignment="1" applyProtection="1">
      <alignment horizontal="right" vertical="center"/>
      <protection hidden="1"/>
    </xf>
    <xf numFmtId="0" fontId="0" fillId="2" borderId="4" xfId="0" applyFill="1" applyBorder="1" applyAlignment="1" applyProtection="1">
      <alignment horizontal="right" vertical="center"/>
      <protection hidden="1"/>
    </xf>
    <xf numFmtId="164" fontId="0" fillId="2" borderId="2" xfId="0" applyNumberFormat="1" applyFill="1" applyBorder="1" applyAlignment="1" applyProtection="1">
      <alignment horizontal="left" vertical="center"/>
      <protection hidden="1"/>
    </xf>
    <xf numFmtId="164" fontId="0" fillId="2" borderId="1" xfId="0" applyNumberFormat="1" applyFill="1" applyBorder="1" applyAlignment="1" applyProtection="1">
      <alignment horizontal="left" vertical="center"/>
      <protection hidden="1"/>
    </xf>
    <xf numFmtId="0" fontId="0" fillId="0" borderId="3" xfId="0" applyBorder="1" applyAlignment="1" applyProtection="1">
      <alignment horizontal="right" vertical="center"/>
      <protection hidden="1"/>
    </xf>
    <xf numFmtId="0" fontId="0" fillId="0" borderId="4" xfId="0" applyBorder="1" applyAlignment="1" applyProtection="1">
      <alignment horizontal="right" vertical="center"/>
      <protection hidden="1"/>
    </xf>
    <xf numFmtId="164" fontId="0" fillId="0" borderId="2" xfId="0" applyNumberFormat="1" applyBorder="1" applyAlignment="1" applyProtection="1">
      <alignment horizontal="left" vertical="center"/>
      <protection hidden="1"/>
    </xf>
    <xf numFmtId="164" fontId="0" fillId="0" borderId="1" xfId="0" applyNumberFormat="1" applyBorder="1" applyAlignment="1" applyProtection="1">
      <alignment horizontal="left" vertical="center"/>
      <protection hidden="1"/>
    </xf>
    <xf numFmtId="0" fontId="0" fillId="0" borderId="4" xfId="0" applyBorder="1" applyAlignment="1" applyProtection="1">
      <alignment horizontal="left" vertical="center"/>
      <protection hidden="1"/>
    </xf>
    <xf numFmtId="0" fontId="0" fillId="0" borderId="2" xfId="0" applyBorder="1" applyAlignment="1" applyProtection="1">
      <alignment horizontal="left" vertical="center"/>
      <protection hidden="1"/>
    </xf>
    <xf numFmtId="0" fontId="0" fillId="2" borderId="19" xfId="0" applyFill="1" applyBorder="1" applyAlignment="1" applyProtection="1">
      <alignment horizontal="center" vertical="center"/>
      <protection hidden="1"/>
    </xf>
    <xf numFmtId="0" fontId="0" fillId="2" borderId="20" xfId="0" applyFill="1" applyBorder="1" applyAlignment="1" applyProtection="1">
      <alignment horizontal="center" vertical="center"/>
      <protection hidden="1"/>
    </xf>
    <xf numFmtId="0" fontId="0" fillId="2" borderId="21" xfId="0" applyFill="1" applyBorder="1" applyAlignment="1" applyProtection="1">
      <alignment horizontal="center" vertical="center"/>
      <protection hidden="1"/>
    </xf>
    <xf numFmtId="164" fontId="0" fillId="2" borderId="3" xfId="0" applyNumberFormat="1" applyFill="1" applyBorder="1" applyAlignment="1" applyProtection="1">
      <alignment horizontal="left" vertical="center"/>
      <protection hidden="1"/>
    </xf>
    <xf numFmtId="0" fontId="0" fillId="2" borderId="4" xfId="0" applyFill="1" applyBorder="1" applyAlignment="1" applyProtection="1">
      <alignment horizontal="left" vertical="center"/>
      <protection hidden="1"/>
    </xf>
    <xf numFmtId="0" fontId="0" fillId="2" borderId="2" xfId="0" applyFill="1" applyBorder="1" applyAlignment="1" applyProtection="1">
      <alignment horizontal="left" vertical="center"/>
      <protection hidden="1"/>
    </xf>
    <xf numFmtId="0" fontId="0" fillId="0" borderId="13" xfId="0" applyBorder="1" applyAlignment="1" applyProtection="1">
      <alignment horizontal="right" vertical="center"/>
      <protection hidden="1"/>
    </xf>
    <xf numFmtId="0" fontId="0" fillId="0" borderId="15" xfId="0" applyBorder="1" applyAlignment="1" applyProtection="1">
      <alignment horizontal="right" vertical="center"/>
      <protection hidden="1"/>
    </xf>
    <xf numFmtId="164" fontId="0" fillId="0" borderId="14" xfId="0" applyNumberFormat="1" applyBorder="1" applyAlignment="1" applyProtection="1">
      <alignment horizontal="left" vertical="center"/>
      <protection hidden="1"/>
    </xf>
    <xf numFmtId="164" fontId="0" fillId="0" borderId="18" xfId="0" applyNumberFormat="1" applyBorder="1" applyAlignment="1" applyProtection="1">
      <alignment horizontal="left" vertical="center"/>
      <protection hidden="1"/>
    </xf>
    <xf numFmtId="0" fontId="0" fillId="0" borderId="18" xfId="0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164" fontId="0" fillId="0" borderId="3" xfId="0" applyNumberFormat="1" applyBorder="1" applyAlignment="1" applyProtection="1">
      <alignment horizontal="left" vertical="center"/>
      <protection hidden="1"/>
    </xf>
    <xf numFmtId="0" fontId="0" fillId="2" borderId="7" xfId="0" applyFill="1" applyBorder="1" applyAlignment="1" applyProtection="1">
      <alignment horizontal="center" vertical="center"/>
      <protection hidden="1"/>
    </xf>
    <xf numFmtId="0" fontId="0" fillId="0" borderId="11" xfId="0" applyBorder="1" applyAlignment="1" applyProtection="1">
      <alignment horizontal="left" vertical="center"/>
      <protection hidden="1"/>
    </xf>
    <xf numFmtId="0" fontId="0" fillId="0" borderId="12" xfId="0" applyBorder="1" applyAlignment="1" applyProtection="1">
      <alignment horizontal="left" vertical="center"/>
      <protection hidden="1"/>
    </xf>
    <xf numFmtId="0" fontId="0" fillId="0" borderId="3" xfId="0" quotePrefix="1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8" xfId="0" quotePrefix="1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164" fontId="0" fillId="2" borderId="9" xfId="0" applyNumberFormat="1" applyFill="1" applyBorder="1" applyAlignment="1" applyProtection="1">
      <alignment horizontal="left" vertical="center"/>
      <protection hidden="1"/>
    </xf>
    <xf numFmtId="164" fontId="0" fillId="2" borderId="8" xfId="0" applyNumberFormat="1" applyFill="1" applyBorder="1" applyAlignment="1" applyProtection="1">
      <alignment horizontal="left" vertical="center"/>
      <protection hidden="1"/>
    </xf>
    <xf numFmtId="164" fontId="0" fillId="2" borderId="7" xfId="0" applyNumberFormat="1" applyFill="1" applyBorder="1" applyAlignment="1" applyProtection="1">
      <alignment horizontal="left" vertical="center"/>
      <protection hidden="1"/>
    </xf>
    <xf numFmtId="0" fontId="0" fillId="2" borderId="3" xfId="0" quotePrefix="1" applyFill="1" applyBorder="1" applyAlignment="1" applyProtection="1">
      <alignment horizontal="center" vertical="center"/>
      <protection hidden="1"/>
    </xf>
    <xf numFmtId="164" fontId="0" fillId="0" borderId="9" xfId="0" applyNumberFormat="1" applyBorder="1" applyAlignment="1" applyProtection="1">
      <alignment horizontal="left" vertical="center"/>
      <protection hidden="1"/>
    </xf>
    <xf numFmtId="164" fontId="0" fillId="0" borderId="8" xfId="0" applyNumberFormat="1" applyBorder="1" applyAlignment="1" applyProtection="1">
      <alignment horizontal="left" vertical="center"/>
      <protection hidden="1"/>
    </xf>
    <xf numFmtId="164" fontId="0" fillId="0" borderId="7" xfId="0" applyNumberFormat="1" applyBorder="1" applyAlignment="1" applyProtection="1">
      <alignment horizontal="left" vertical="center"/>
      <protection hidden="1"/>
    </xf>
    <xf numFmtId="0" fontId="0" fillId="2" borderId="0" xfId="0" applyFill="1" applyAlignment="1" applyProtection="1">
      <alignment horizontal="left" vertical="center"/>
      <protection hidden="1"/>
    </xf>
    <xf numFmtId="0" fontId="0" fillId="2" borderId="17" xfId="0" applyFill="1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17" xfId="0" applyBorder="1" applyAlignment="1" applyProtection="1">
      <alignment horizontal="left" vertical="center"/>
      <protection hidden="1"/>
    </xf>
    <xf numFmtId="0" fontId="0" fillId="0" borderId="15" xfId="0" applyBorder="1" applyAlignment="1" applyProtection="1">
      <alignment horizontal="left" vertical="center"/>
      <protection hidden="1"/>
    </xf>
    <xf numFmtId="0" fontId="0" fillId="0" borderId="14" xfId="0" applyBorder="1" applyAlignment="1" applyProtection="1">
      <alignment horizontal="left" vertical="center"/>
      <protection hidden="1"/>
    </xf>
    <xf numFmtId="0" fontId="2" fillId="2" borderId="10" xfId="0" applyFont="1" applyFill="1" applyBorder="1" applyAlignment="1" applyProtection="1">
      <alignment horizontal="center" vertical="center"/>
      <protection hidden="1"/>
    </xf>
    <xf numFmtId="0" fontId="2" fillId="2" borderId="6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164" fontId="0" fillId="0" borderId="13" xfId="0" applyNumberFormat="1" applyBorder="1" applyAlignment="1" applyProtection="1">
      <alignment horizontal="left" vertical="center"/>
      <protection hidden="1"/>
    </xf>
    <xf numFmtId="164" fontId="0" fillId="0" borderId="0" xfId="0" applyNumberFormat="1" applyAlignment="1" applyProtection="1">
      <alignment horizontal="left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71438</xdr:colOff>
      <xdr:row>54</xdr:row>
      <xdr:rowOff>14288</xdr:rowOff>
    </xdr:from>
    <xdr:to>
      <xdr:col>16</xdr:col>
      <xdr:colOff>152400</xdr:colOff>
      <xdr:row>69</xdr:row>
      <xdr:rowOff>85726</xdr:rowOff>
    </xdr:to>
    <xdr:grpSp>
      <xdr:nvGrpSpPr>
        <xdr:cNvPr id="124" name="Group 123">
          <a:extLst>
            <a:ext uri="{FF2B5EF4-FFF2-40B4-BE49-F238E27FC236}">
              <a16:creationId xmlns:a16="http://schemas.microsoft.com/office/drawing/2014/main" id="{3F46D830-1EED-7DE7-1E2B-DC4FC0854EA1}"/>
            </a:ext>
          </a:extLst>
        </xdr:cNvPr>
        <xdr:cNvGrpSpPr/>
      </xdr:nvGrpSpPr>
      <xdr:grpSpPr>
        <a:xfrm>
          <a:off x="881063" y="12749213"/>
          <a:ext cx="1862137" cy="2214563"/>
          <a:chOff x="881063" y="11844338"/>
          <a:chExt cx="1862137" cy="2214563"/>
        </a:xfrm>
      </xdr:grpSpPr>
      <xdr:cxnSp macro="">
        <xdr:nvCxnSpPr>
          <xdr:cNvPr id="29" name="Straight Connector 28">
            <a:extLst>
              <a:ext uri="{FF2B5EF4-FFF2-40B4-BE49-F238E27FC236}">
                <a16:creationId xmlns:a16="http://schemas.microsoft.com/office/drawing/2014/main" id="{26AC512F-619D-EA0D-E63A-48FF58113F1A}"/>
              </a:ext>
            </a:extLst>
          </xdr:cNvPr>
          <xdr:cNvCxnSpPr/>
        </xdr:nvCxnSpPr>
        <xdr:spPr>
          <a:xfrm flipH="1">
            <a:off x="881063" y="12144375"/>
            <a:ext cx="7143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" name="Straight Connector 35">
            <a:extLst>
              <a:ext uri="{FF2B5EF4-FFF2-40B4-BE49-F238E27FC236}">
                <a16:creationId xmlns:a16="http://schemas.microsoft.com/office/drawing/2014/main" id="{D8D8DE37-6E1B-40CC-9794-9A261A7DDDE2}"/>
              </a:ext>
            </a:extLst>
          </xdr:cNvPr>
          <xdr:cNvCxnSpPr/>
        </xdr:nvCxnSpPr>
        <xdr:spPr>
          <a:xfrm flipH="1">
            <a:off x="909638" y="13668375"/>
            <a:ext cx="67151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" name="Rectangle 1">
            <a:extLst>
              <a:ext uri="{FF2B5EF4-FFF2-40B4-BE49-F238E27FC236}">
                <a16:creationId xmlns:a16="http://schemas.microsoft.com/office/drawing/2014/main" id="{CE120EF1-2387-559A-7CC1-4E22E6F807F2}"/>
              </a:ext>
            </a:extLst>
          </xdr:cNvPr>
          <xdr:cNvSpPr/>
        </xdr:nvSpPr>
        <xdr:spPr>
          <a:xfrm>
            <a:off x="1624014" y="12144376"/>
            <a:ext cx="819150" cy="1528762"/>
          </a:xfrm>
          <a:prstGeom prst="rect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8F6A58EE-67A1-4606-9C4D-CB497C566242}"/>
              </a:ext>
            </a:extLst>
          </xdr:cNvPr>
          <xdr:cNvSpPr/>
        </xdr:nvSpPr>
        <xdr:spPr>
          <a:xfrm>
            <a:off x="1700212" y="12225337"/>
            <a:ext cx="671513" cy="1371601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" name="Oval 3">
            <a:extLst>
              <a:ext uri="{FF2B5EF4-FFF2-40B4-BE49-F238E27FC236}">
                <a16:creationId xmlns:a16="http://schemas.microsoft.com/office/drawing/2014/main" id="{1E1027B2-2DBA-6A1A-D08F-F6A148D91881}"/>
              </a:ext>
            </a:extLst>
          </xdr:cNvPr>
          <xdr:cNvSpPr/>
        </xdr:nvSpPr>
        <xdr:spPr>
          <a:xfrm>
            <a:off x="1733551" y="13482638"/>
            <a:ext cx="85724" cy="85724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" name="Oval 4">
            <a:extLst>
              <a:ext uri="{FF2B5EF4-FFF2-40B4-BE49-F238E27FC236}">
                <a16:creationId xmlns:a16="http://schemas.microsoft.com/office/drawing/2014/main" id="{5A36CDF6-E254-4BE0-97BB-C952BAE2E11F}"/>
              </a:ext>
            </a:extLst>
          </xdr:cNvPr>
          <xdr:cNvSpPr/>
        </xdr:nvSpPr>
        <xdr:spPr>
          <a:xfrm>
            <a:off x="1985964" y="13482638"/>
            <a:ext cx="85724" cy="85724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6" name="Oval 5">
            <a:extLst>
              <a:ext uri="{FF2B5EF4-FFF2-40B4-BE49-F238E27FC236}">
                <a16:creationId xmlns:a16="http://schemas.microsoft.com/office/drawing/2014/main" id="{F80364CE-5F01-4A65-A79E-B01C9B520841}"/>
              </a:ext>
            </a:extLst>
          </xdr:cNvPr>
          <xdr:cNvSpPr/>
        </xdr:nvSpPr>
        <xdr:spPr>
          <a:xfrm>
            <a:off x="2257426" y="13487400"/>
            <a:ext cx="85724" cy="85724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" name="Oval 6">
            <a:extLst>
              <a:ext uri="{FF2B5EF4-FFF2-40B4-BE49-F238E27FC236}">
                <a16:creationId xmlns:a16="http://schemas.microsoft.com/office/drawing/2014/main" id="{730B0482-89BD-441B-B4F3-9978AEF256FF}"/>
              </a:ext>
            </a:extLst>
          </xdr:cNvPr>
          <xdr:cNvSpPr/>
        </xdr:nvSpPr>
        <xdr:spPr>
          <a:xfrm>
            <a:off x="1733551" y="12253913"/>
            <a:ext cx="85724" cy="85724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8" name="Oval 7">
            <a:extLst>
              <a:ext uri="{FF2B5EF4-FFF2-40B4-BE49-F238E27FC236}">
                <a16:creationId xmlns:a16="http://schemas.microsoft.com/office/drawing/2014/main" id="{95949A9F-94B5-4091-B8F4-8F03A72AAED5}"/>
              </a:ext>
            </a:extLst>
          </xdr:cNvPr>
          <xdr:cNvSpPr/>
        </xdr:nvSpPr>
        <xdr:spPr>
          <a:xfrm>
            <a:off x="2247902" y="12253913"/>
            <a:ext cx="85724" cy="85724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0" name="Straight Connector 9">
            <a:extLst>
              <a:ext uri="{FF2B5EF4-FFF2-40B4-BE49-F238E27FC236}">
                <a16:creationId xmlns:a16="http://schemas.microsoft.com/office/drawing/2014/main" id="{BE78DE5C-322A-9E84-A8DB-C488549A8240}"/>
              </a:ext>
            </a:extLst>
          </xdr:cNvPr>
          <xdr:cNvCxnSpPr/>
        </xdr:nvCxnSpPr>
        <xdr:spPr>
          <a:xfrm flipV="1">
            <a:off x="1776412" y="11844338"/>
            <a:ext cx="242888" cy="461962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Straight Connector 12">
            <a:extLst>
              <a:ext uri="{FF2B5EF4-FFF2-40B4-BE49-F238E27FC236}">
                <a16:creationId xmlns:a16="http://schemas.microsoft.com/office/drawing/2014/main" id="{C4D16ECB-A798-6C21-19DC-201C385FA2B8}"/>
              </a:ext>
            </a:extLst>
          </xdr:cNvPr>
          <xdr:cNvCxnSpPr/>
        </xdr:nvCxnSpPr>
        <xdr:spPr>
          <a:xfrm flipH="1" flipV="1">
            <a:off x="2019300" y="11844338"/>
            <a:ext cx="276226" cy="438149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Straight Connector 14">
            <a:extLst>
              <a:ext uri="{FF2B5EF4-FFF2-40B4-BE49-F238E27FC236}">
                <a16:creationId xmlns:a16="http://schemas.microsoft.com/office/drawing/2014/main" id="{F73C41DF-B0DB-4A27-A38D-453DBCDE8D5F}"/>
              </a:ext>
            </a:extLst>
          </xdr:cNvPr>
          <xdr:cNvCxnSpPr/>
        </xdr:nvCxnSpPr>
        <xdr:spPr>
          <a:xfrm flipH="1" flipV="1">
            <a:off x="1781176" y="13539788"/>
            <a:ext cx="962024" cy="26670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Straight Connector 16">
            <a:extLst>
              <a:ext uri="{FF2B5EF4-FFF2-40B4-BE49-F238E27FC236}">
                <a16:creationId xmlns:a16="http://schemas.microsoft.com/office/drawing/2014/main" id="{5E1B982F-EE83-496D-BCA2-0C3F4C39CBFB}"/>
              </a:ext>
            </a:extLst>
          </xdr:cNvPr>
          <xdr:cNvCxnSpPr/>
        </xdr:nvCxnSpPr>
        <xdr:spPr>
          <a:xfrm flipH="1" flipV="1">
            <a:off x="2309813" y="13544550"/>
            <a:ext cx="433387" cy="271463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Straight Connector 19">
            <a:extLst>
              <a:ext uri="{FF2B5EF4-FFF2-40B4-BE49-F238E27FC236}">
                <a16:creationId xmlns:a16="http://schemas.microsoft.com/office/drawing/2014/main" id="{330F3A32-6204-4FF5-9419-7D00CBDE655B}"/>
              </a:ext>
            </a:extLst>
          </xdr:cNvPr>
          <xdr:cNvCxnSpPr/>
        </xdr:nvCxnSpPr>
        <xdr:spPr>
          <a:xfrm flipV="1">
            <a:off x="2028825" y="13244513"/>
            <a:ext cx="552450" cy="271462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2" name="Oval 21">
            <a:extLst>
              <a:ext uri="{FF2B5EF4-FFF2-40B4-BE49-F238E27FC236}">
                <a16:creationId xmlns:a16="http://schemas.microsoft.com/office/drawing/2014/main" id="{8437D74F-B543-4930-8D52-DBE2823ABE53}"/>
              </a:ext>
            </a:extLst>
          </xdr:cNvPr>
          <xdr:cNvSpPr/>
        </xdr:nvSpPr>
        <xdr:spPr>
          <a:xfrm>
            <a:off x="2295523" y="12877801"/>
            <a:ext cx="57152" cy="57152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3" name="Oval 22">
            <a:extLst>
              <a:ext uri="{FF2B5EF4-FFF2-40B4-BE49-F238E27FC236}">
                <a16:creationId xmlns:a16="http://schemas.microsoft.com/office/drawing/2014/main" id="{04E8EE48-F79A-48DC-853B-2E862D26BF56}"/>
              </a:ext>
            </a:extLst>
          </xdr:cNvPr>
          <xdr:cNvSpPr/>
        </xdr:nvSpPr>
        <xdr:spPr>
          <a:xfrm>
            <a:off x="1724018" y="12877802"/>
            <a:ext cx="57152" cy="57152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4" name="Straight Connector 23">
            <a:extLst>
              <a:ext uri="{FF2B5EF4-FFF2-40B4-BE49-F238E27FC236}">
                <a16:creationId xmlns:a16="http://schemas.microsoft.com/office/drawing/2014/main" id="{DC439D40-682B-4631-B414-68B61EBCACE6}"/>
              </a:ext>
            </a:extLst>
          </xdr:cNvPr>
          <xdr:cNvCxnSpPr/>
        </xdr:nvCxnSpPr>
        <xdr:spPr>
          <a:xfrm flipV="1">
            <a:off x="1757362" y="12620625"/>
            <a:ext cx="981076" cy="280987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" name="Straight Connector 24">
            <a:extLst>
              <a:ext uri="{FF2B5EF4-FFF2-40B4-BE49-F238E27FC236}">
                <a16:creationId xmlns:a16="http://schemas.microsoft.com/office/drawing/2014/main" id="{E68CC51C-11D7-47F8-B7B9-B6BC67F13E6B}"/>
              </a:ext>
            </a:extLst>
          </xdr:cNvPr>
          <xdr:cNvCxnSpPr/>
        </xdr:nvCxnSpPr>
        <xdr:spPr>
          <a:xfrm flipV="1">
            <a:off x="2324101" y="12620625"/>
            <a:ext cx="414337" cy="295274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" name="Straight Connector 31">
            <a:extLst>
              <a:ext uri="{FF2B5EF4-FFF2-40B4-BE49-F238E27FC236}">
                <a16:creationId xmlns:a16="http://schemas.microsoft.com/office/drawing/2014/main" id="{60E0DE85-A2FB-5B50-EE5B-7FA87CC81BAA}"/>
              </a:ext>
            </a:extLst>
          </xdr:cNvPr>
          <xdr:cNvCxnSpPr/>
        </xdr:nvCxnSpPr>
        <xdr:spPr>
          <a:xfrm>
            <a:off x="971538" y="12058653"/>
            <a:ext cx="0" cy="168592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" name="Straight Connector 34">
            <a:extLst>
              <a:ext uri="{FF2B5EF4-FFF2-40B4-BE49-F238E27FC236}">
                <a16:creationId xmlns:a16="http://schemas.microsoft.com/office/drawing/2014/main" id="{4D4F5310-6CA7-728E-E72E-094C8E780A98}"/>
              </a:ext>
            </a:extLst>
          </xdr:cNvPr>
          <xdr:cNvCxnSpPr/>
        </xdr:nvCxnSpPr>
        <xdr:spPr>
          <a:xfrm flipH="1">
            <a:off x="928676" y="12106275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" name="Straight Connector 36">
            <a:extLst>
              <a:ext uri="{FF2B5EF4-FFF2-40B4-BE49-F238E27FC236}">
                <a16:creationId xmlns:a16="http://schemas.microsoft.com/office/drawing/2014/main" id="{4DBF1C98-A890-4F7D-8E49-F120F392165A}"/>
              </a:ext>
            </a:extLst>
          </xdr:cNvPr>
          <xdr:cNvCxnSpPr/>
        </xdr:nvCxnSpPr>
        <xdr:spPr>
          <a:xfrm flipH="1">
            <a:off x="928675" y="13630275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" name="Straight Connector 42">
            <a:extLst>
              <a:ext uri="{FF2B5EF4-FFF2-40B4-BE49-F238E27FC236}">
                <a16:creationId xmlns:a16="http://schemas.microsoft.com/office/drawing/2014/main" id="{BFDDAE62-064A-A5F1-AA01-9CD4283A00EB}"/>
              </a:ext>
            </a:extLst>
          </xdr:cNvPr>
          <xdr:cNvCxnSpPr/>
        </xdr:nvCxnSpPr>
        <xdr:spPr>
          <a:xfrm>
            <a:off x="1619250" y="13763623"/>
            <a:ext cx="0" cy="2952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" name="Straight Connector 44">
            <a:extLst>
              <a:ext uri="{FF2B5EF4-FFF2-40B4-BE49-F238E27FC236}">
                <a16:creationId xmlns:a16="http://schemas.microsoft.com/office/drawing/2014/main" id="{CF0C40DE-2A3B-55DA-D5C5-DC71F760B363}"/>
              </a:ext>
            </a:extLst>
          </xdr:cNvPr>
          <xdr:cNvCxnSpPr/>
        </xdr:nvCxnSpPr>
        <xdr:spPr>
          <a:xfrm>
            <a:off x="1538289" y="13973175"/>
            <a:ext cx="96678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" name="Straight Connector 46">
            <a:extLst>
              <a:ext uri="{FF2B5EF4-FFF2-40B4-BE49-F238E27FC236}">
                <a16:creationId xmlns:a16="http://schemas.microsoft.com/office/drawing/2014/main" id="{D871AE4E-61A6-5C1F-DB3E-EA2C2686BD81}"/>
              </a:ext>
            </a:extLst>
          </xdr:cNvPr>
          <xdr:cNvCxnSpPr/>
        </xdr:nvCxnSpPr>
        <xdr:spPr>
          <a:xfrm flipH="1">
            <a:off x="1581150" y="13939839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" name="Straight Connector 48">
            <a:extLst>
              <a:ext uri="{FF2B5EF4-FFF2-40B4-BE49-F238E27FC236}">
                <a16:creationId xmlns:a16="http://schemas.microsoft.com/office/drawing/2014/main" id="{AB4A11F9-055A-4BE3-94AB-CC3BE7ABCF67}"/>
              </a:ext>
            </a:extLst>
          </xdr:cNvPr>
          <xdr:cNvCxnSpPr/>
        </xdr:nvCxnSpPr>
        <xdr:spPr>
          <a:xfrm>
            <a:off x="2443162" y="13763626"/>
            <a:ext cx="0" cy="2952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" name="Straight Connector 49">
            <a:extLst>
              <a:ext uri="{FF2B5EF4-FFF2-40B4-BE49-F238E27FC236}">
                <a16:creationId xmlns:a16="http://schemas.microsoft.com/office/drawing/2014/main" id="{89222B26-2AC4-4165-8173-B0FA7662797F}"/>
              </a:ext>
            </a:extLst>
          </xdr:cNvPr>
          <xdr:cNvCxnSpPr/>
        </xdr:nvCxnSpPr>
        <xdr:spPr>
          <a:xfrm flipH="1">
            <a:off x="2405062" y="13939842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" name="Straight Connector 51">
            <a:extLst>
              <a:ext uri="{FF2B5EF4-FFF2-40B4-BE49-F238E27FC236}">
                <a16:creationId xmlns:a16="http://schemas.microsoft.com/office/drawing/2014/main" id="{A617B324-1195-EC09-B203-F1A998E383EB}"/>
              </a:ext>
            </a:extLst>
          </xdr:cNvPr>
          <xdr:cNvCxnSpPr/>
        </xdr:nvCxnSpPr>
        <xdr:spPr>
          <a:xfrm>
            <a:off x="1223963" y="13530263"/>
            <a:ext cx="5476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" name="Straight Connector 54">
            <a:extLst>
              <a:ext uri="{FF2B5EF4-FFF2-40B4-BE49-F238E27FC236}">
                <a16:creationId xmlns:a16="http://schemas.microsoft.com/office/drawing/2014/main" id="{7F220F82-07A5-105D-39AE-2D9014B2EB69}"/>
              </a:ext>
            </a:extLst>
          </xdr:cNvPr>
          <xdr:cNvCxnSpPr/>
        </xdr:nvCxnSpPr>
        <xdr:spPr>
          <a:xfrm>
            <a:off x="1295394" y="12044363"/>
            <a:ext cx="0" cy="17049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" name="Straight Connector 56">
            <a:extLst>
              <a:ext uri="{FF2B5EF4-FFF2-40B4-BE49-F238E27FC236}">
                <a16:creationId xmlns:a16="http://schemas.microsoft.com/office/drawing/2014/main" id="{F4B91605-1556-9785-8DAA-0309904BE591}"/>
              </a:ext>
            </a:extLst>
          </xdr:cNvPr>
          <xdr:cNvCxnSpPr/>
        </xdr:nvCxnSpPr>
        <xdr:spPr>
          <a:xfrm flipH="1">
            <a:off x="1257294" y="13492162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" name="Straight Connector 58">
            <a:extLst>
              <a:ext uri="{FF2B5EF4-FFF2-40B4-BE49-F238E27FC236}">
                <a16:creationId xmlns:a16="http://schemas.microsoft.com/office/drawing/2014/main" id="{1EBB57AF-3298-45A0-9D64-DC4808869877}"/>
              </a:ext>
            </a:extLst>
          </xdr:cNvPr>
          <xdr:cNvCxnSpPr/>
        </xdr:nvCxnSpPr>
        <xdr:spPr>
          <a:xfrm flipH="1">
            <a:off x="1257286" y="13630275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Straight Connector 10">
            <a:extLst>
              <a:ext uri="{FF2B5EF4-FFF2-40B4-BE49-F238E27FC236}">
                <a16:creationId xmlns:a16="http://schemas.microsoft.com/office/drawing/2014/main" id="{0CD7B8D7-08AF-43E2-90F6-8F8FB3168A2C}"/>
              </a:ext>
            </a:extLst>
          </xdr:cNvPr>
          <xdr:cNvCxnSpPr/>
        </xdr:nvCxnSpPr>
        <xdr:spPr>
          <a:xfrm flipH="1">
            <a:off x="1257292" y="12101509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25</xdr:col>
      <xdr:colOff>4760</xdr:colOff>
      <xdr:row>7</xdr:row>
      <xdr:rowOff>242886</xdr:rowOff>
    </xdr:from>
    <xdr:to>
      <xdr:col>47</xdr:col>
      <xdr:colOff>4761</xdr:colOff>
      <xdr:row>18</xdr:row>
      <xdr:rowOff>247649</xdr:rowOff>
    </xdr:to>
    <xdr:grpSp>
      <xdr:nvGrpSpPr>
        <xdr:cNvPr id="113" name="Group 112">
          <a:extLst>
            <a:ext uri="{FF2B5EF4-FFF2-40B4-BE49-F238E27FC236}">
              <a16:creationId xmlns:a16="http://schemas.microsoft.com/office/drawing/2014/main" id="{76B99908-A2AA-240C-3252-3E17E4F5C40F}"/>
            </a:ext>
          </a:extLst>
        </xdr:cNvPr>
        <xdr:cNvGrpSpPr/>
      </xdr:nvGrpSpPr>
      <xdr:grpSpPr>
        <a:xfrm>
          <a:off x="4052885" y="1966911"/>
          <a:ext cx="3562351" cy="2728913"/>
          <a:chOff x="5019674" y="1938337"/>
          <a:chExt cx="3562351" cy="2728913"/>
        </a:xfrm>
      </xdr:grpSpPr>
      <xdr:sp macro="" textlink="">
        <xdr:nvSpPr>
          <xdr:cNvPr id="30" name="Rectangle 29">
            <a:extLst>
              <a:ext uri="{FF2B5EF4-FFF2-40B4-BE49-F238E27FC236}">
                <a16:creationId xmlns:a16="http://schemas.microsoft.com/office/drawing/2014/main" id="{B6BFB866-035E-42D9-98BF-B9D74FAE215F}"/>
              </a:ext>
            </a:extLst>
          </xdr:cNvPr>
          <xdr:cNvSpPr/>
        </xdr:nvSpPr>
        <xdr:spPr>
          <a:xfrm rot="16200000">
            <a:off x="5438777" y="1528764"/>
            <a:ext cx="2719388" cy="3557584"/>
          </a:xfrm>
          <a:prstGeom prst="rect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  <a:prstDash val="dash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7" name="Rectangle 26">
            <a:extLst>
              <a:ext uri="{FF2B5EF4-FFF2-40B4-BE49-F238E27FC236}">
                <a16:creationId xmlns:a16="http://schemas.microsoft.com/office/drawing/2014/main" id="{458B1F8B-BC1B-4FC8-96B0-7226C9A56DFE}"/>
              </a:ext>
            </a:extLst>
          </xdr:cNvPr>
          <xdr:cNvSpPr/>
        </xdr:nvSpPr>
        <xdr:spPr>
          <a:xfrm rot="16200000">
            <a:off x="6905626" y="3243256"/>
            <a:ext cx="2719398" cy="128588"/>
          </a:xfrm>
          <a:prstGeom prst="rect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6" name="Rectangle 25">
            <a:extLst>
              <a:ext uri="{FF2B5EF4-FFF2-40B4-BE49-F238E27FC236}">
                <a16:creationId xmlns:a16="http://schemas.microsoft.com/office/drawing/2014/main" id="{8A7FFC09-D097-4F2F-BC3E-A01D6FF53EBC}"/>
              </a:ext>
            </a:extLst>
          </xdr:cNvPr>
          <xdr:cNvSpPr/>
        </xdr:nvSpPr>
        <xdr:spPr>
          <a:xfrm rot="16200000">
            <a:off x="3979069" y="3238499"/>
            <a:ext cx="2728912" cy="128588"/>
          </a:xfrm>
          <a:prstGeom prst="rect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6" name="Rectangle 15">
            <a:extLst>
              <a:ext uri="{FF2B5EF4-FFF2-40B4-BE49-F238E27FC236}">
                <a16:creationId xmlns:a16="http://schemas.microsoft.com/office/drawing/2014/main" id="{F8A50483-FB0F-D894-192A-57F0EABF0880}"/>
              </a:ext>
            </a:extLst>
          </xdr:cNvPr>
          <xdr:cNvSpPr/>
        </xdr:nvSpPr>
        <xdr:spPr>
          <a:xfrm>
            <a:off x="5019675" y="2181224"/>
            <a:ext cx="3557588" cy="128588"/>
          </a:xfrm>
          <a:prstGeom prst="rect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id="{CC0B2919-C844-7009-74B6-9E2E445D6A2B}"/>
              </a:ext>
            </a:extLst>
          </xdr:cNvPr>
          <xdr:cNvSpPr/>
        </xdr:nvSpPr>
        <xdr:spPr>
          <a:xfrm>
            <a:off x="5181601" y="2100262"/>
            <a:ext cx="323850" cy="290513"/>
          </a:xfrm>
          <a:prstGeom prst="rect">
            <a:avLst/>
          </a:prstGeom>
          <a:solidFill>
            <a:schemeClr val="bg1">
              <a:lumMod val="8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4" name="Rectangle 13">
            <a:extLst>
              <a:ext uri="{FF2B5EF4-FFF2-40B4-BE49-F238E27FC236}">
                <a16:creationId xmlns:a16="http://schemas.microsoft.com/office/drawing/2014/main" id="{61CD1FF1-0B8F-4AB7-916A-F05F4643EF5A}"/>
              </a:ext>
            </a:extLst>
          </xdr:cNvPr>
          <xdr:cNvSpPr/>
        </xdr:nvSpPr>
        <xdr:spPr>
          <a:xfrm>
            <a:off x="8096252" y="2095500"/>
            <a:ext cx="323850" cy="290513"/>
          </a:xfrm>
          <a:prstGeom prst="rect">
            <a:avLst/>
          </a:prstGeom>
          <a:solidFill>
            <a:schemeClr val="bg1">
              <a:lumMod val="8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8" name="Rectangle 17">
            <a:extLst>
              <a:ext uri="{FF2B5EF4-FFF2-40B4-BE49-F238E27FC236}">
                <a16:creationId xmlns:a16="http://schemas.microsoft.com/office/drawing/2014/main" id="{BDAE451E-82E2-48EC-8FB8-6D2DACB7B720}"/>
              </a:ext>
            </a:extLst>
          </xdr:cNvPr>
          <xdr:cNvSpPr/>
        </xdr:nvSpPr>
        <xdr:spPr>
          <a:xfrm>
            <a:off x="5019674" y="4324349"/>
            <a:ext cx="3557587" cy="128588"/>
          </a:xfrm>
          <a:prstGeom prst="rect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9" name="Rectangle 18">
            <a:extLst>
              <a:ext uri="{FF2B5EF4-FFF2-40B4-BE49-F238E27FC236}">
                <a16:creationId xmlns:a16="http://schemas.microsoft.com/office/drawing/2014/main" id="{6C6DF9B0-C6EB-43C1-A486-4ABEADAA3DAC}"/>
              </a:ext>
            </a:extLst>
          </xdr:cNvPr>
          <xdr:cNvSpPr/>
        </xdr:nvSpPr>
        <xdr:spPr>
          <a:xfrm>
            <a:off x="5181601" y="4243387"/>
            <a:ext cx="323850" cy="290513"/>
          </a:xfrm>
          <a:prstGeom prst="rect">
            <a:avLst/>
          </a:prstGeom>
          <a:solidFill>
            <a:schemeClr val="bg1">
              <a:lumMod val="8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1" name="Rectangle 20">
            <a:extLst>
              <a:ext uri="{FF2B5EF4-FFF2-40B4-BE49-F238E27FC236}">
                <a16:creationId xmlns:a16="http://schemas.microsoft.com/office/drawing/2014/main" id="{F02B45B8-4DA9-442E-A170-1EAE3CAC99C1}"/>
              </a:ext>
            </a:extLst>
          </xdr:cNvPr>
          <xdr:cNvSpPr/>
        </xdr:nvSpPr>
        <xdr:spPr>
          <a:xfrm>
            <a:off x="8096252" y="4238625"/>
            <a:ext cx="323850" cy="290513"/>
          </a:xfrm>
          <a:prstGeom prst="rect">
            <a:avLst/>
          </a:prstGeom>
          <a:solidFill>
            <a:schemeClr val="bg1">
              <a:lumMod val="8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1" name="Freeform: Shape 30">
            <a:extLst>
              <a:ext uri="{FF2B5EF4-FFF2-40B4-BE49-F238E27FC236}">
                <a16:creationId xmlns:a16="http://schemas.microsoft.com/office/drawing/2014/main" id="{868D18BF-4637-650C-78C8-BB9C3455CB04}"/>
              </a:ext>
            </a:extLst>
          </xdr:cNvPr>
          <xdr:cNvSpPr/>
        </xdr:nvSpPr>
        <xdr:spPr>
          <a:xfrm>
            <a:off x="5024438" y="2828921"/>
            <a:ext cx="3557587" cy="119063"/>
          </a:xfrm>
          <a:custGeom>
            <a:avLst/>
            <a:gdLst>
              <a:gd name="connsiteX0" fmla="*/ 0 w 3557587"/>
              <a:gd name="connsiteY0" fmla="*/ 0 h 119063"/>
              <a:gd name="connsiteX1" fmla="*/ 804862 w 3557587"/>
              <a:gd name="connsiteY1" fmla="*/ 0 h 119063"/>
              <a:gd name="connsiteX2" fmla="*/ 923925 w 3557587"/>
              <a:gd name="connsiteY2" fmla="*/ 119063 h 119063"/>
              <a:gd name="connsiteX3" fmla="*/ 2638425 w 3557587"/>
              <a:gd name="connsiteY3" fmla="*/ 119063 h 119063"/>
              <a:gd name="connsiteX4" fmla="*/ 2752725 w 3557587"/>
              <a:gd name="connsiteY4" fmla="*/ 4763 h 119063"/>
              <a:gd name="connsiteX5" fmla="*/ 3557587 w 3557587"/>
              <a:gd name="connsiteY5" fmla="*/ 4763 h 11906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3557587" h="119063">
                <a:moveTo>
                  <a:pt x="0" y="0"/>
                </a:moveTo>
                <a:lnTo>
                  <a:pt x="804862" y="0"/>
                </a:lnTo>
                <a:lnTo>
                  <a:pt x="923925" y="119063"/>
                </a:lnTo>
                <a:lnTo>
                  <a:pt x="2638425" y="119063"/>
                </a:lnTo>
                <a:lnTo>
                  <a:pt x="2752725" y="4763"/>
                </a:lnTo>
                <a:lnTo>
                  <a:pt x="3557587" y="4763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4" name="Straight Connector 33">
            <a:extLst>
              <a:ext uri="{FF2B5EF4-FFF2-40B4-BE49-F238E27FC236}">
                <a16:creationId xmlns:a16="http://schemas.microsoft.com/office/drawing/2014/main" id="{6FC6197A-3252-6A91-60E7-6E8F835F88CA}"/>
              </a:ext>
            </a:extLst>
          </xdr:cNvPr>
          <xdr:cNvCxnSpPr/>
        </xdr:nvCxnSpPr>
        <xdr:spPr>
          <a:xfrm>
            <a:off x="5310188" y="3095621"/>
            <a:ext cx="2995612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sp macro="" textlink="">
        <xdr:nvSpPr>
          <xdr:cNvPr id="39" name="Freeform: Shape 38">
            <a:extLst>
              <a:ext uri="{FF2B5EF4-FFF2-40B4-BE49-F238E27FC236}">
                <a16:creationId xmlns:a16="http://schemas.microsoft.com/office/drawing/2014/main" id="{B0498A5B-AB65-BD84-119C-D7046AEFB1E1}"/>
              </a:ext>
            </a:extLst>
          </xdr:cNvPr>
          <xdr:cNvSpPr/>
        </xdr:nvSpPr>
        <xdr:spPr>
          <a:xfrm>
            <a:off x="6477000" y="1947863"/>
            <a:ext cx="123825" cy="2714625"/>
          </a:xfrm>
          <a:custGeom>
            <a:avLst/>
            <a:gdLst>
              <a:gd name="connsiteX0" fmla="*/ 0 w 123825"/>
              <a:gd name="connsiteY0" fmla="*/ 0 h 2714625"/>
              <a:gd name="connsiteX1" fmla="*/ 0 w 123825"/>
              <a:gd name="connsiteY1" fmla="*/ 600075 h 2714625"/>
              <a:gd name="connsiteX2" fmla="*/ 123825 w 123825"/>
              <a:gd name="connsiteY2" fmla="*/ 723900 h 2714625"/>
              <a:gd name="connsiteX3" fmla="*/ 123825 w 123825"/>
              <a:gd name="connsiteY3" fmla="*/ 2005012 h 2714625"/>
              <a:gd name="connsiteX4" fmla="*/ 0 w 123825"/>
              <a:gd name="connsiteY4" fmla="*/ 2128837 h 2714625"/>
              <a:gd name="connsiteX5" fmla="*/ 0 w 123825"/>
              <a:gd name="connsiteY5" fmla="*/ 2714625 h 271462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123825" h="2714625">
                <a:moveTo>
                  <a:pt x="0" y="0"/>
                </a:moveTo>
                <a:lnTo>
                  <a:pt x="0" y="600075"/>
                </a:lnTo>
                <a:lnTo>
                  <a:pt x="123825" y="723900"/>
                </a:lnTo>
                <a:lnTo>
                  <a:pt x="123825" y="2005012"/>
                </a:lnTo>
                <a:lnTo>
                  <a:pt x="0" y="2128837"/>
                </a:lnTo>
                <a:lnTo>
                  <a:pt x="0" y="2714625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41" name="Straight Connector 40">
            <a:extLst>
              <a:ext uri="{FF2B5EF4-FFF2-40B4-BE49-F238E27FC236}">
                <a16:creationId xmlns:a16="http://schemas.microsoft.com/office/drawing/2014/main" id="{E39D6530-4487-1294-0EE0-83A92FDDF613}"/>
              </a:ext>
            </a:extLst>
          </xdr:cNvPr>
          <xdr:cNvCxnSpPr/>
        </xdr:nvCxnSpPr>
        <xdr:spPr>
          <a:xfrm>
            <a:off x="6753221" y="2209800"/>
            <a:ext cx="0" cy="2219325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</xdr:grpSp>
    <xdr:clientData/>
  </xdr:twoCellAnchor>
  <xdr:twoCellAnchor>
    <xdr:from>
      <xdr:col>19</xdr:col>
      <xdr:colOff>161924</xdr:colOff>
      <xdr:row>34</xdr:row>
      <xdr:rowOff>28577</xdr:rowOff>
    </xdr:from>
    <xdr:to>
      <xdr:col>41</xdr:col>
      <xdr:colOff>157163</xdr:colOff>
      <xdr:row>41</xdr:row>
      <xdr:rowOff>161925</xdr:rowOff>
    </xdr:to>
    <xdr:grpSp>
      <xdr:nvGrpSpPr>
        <xdr:cNvPr id="114" name="Group 113">
          <a:extLst>
            <a:ext uri="{FF2B5EF4-FFF2-40B4-BE49-F238E27FC236}">
              <a16:creationId xmlns:a16="http://schemas.microsoft.com/office/drawing/2014/main" id="{12902A3A-0554-971B-D627-B250E80B8D01}"/>
            </a:ext>
          </a:extLst>
        </xdr:cNvPr>
        <xdr:cNvGrpSpPr/>
      </xdr:nvGrpSpPr>
      <xdr:grpSpPr>
        <a:xfrm>
          <a:off x="3238499" y="7839077"/>
          <a:ext cx="3557589" cy="1866898"/>
          <a:chOff x="4371974" y="7467602"/>
          <a:chExt cx="3557589" cy="1866898"/>
        </a:xfrm>
      </xdr:grpSpPr>
      <xdr:sp macro="" textlink="">
        <xdr:nvSpPr>
          <xdr:cNvPr id="68" name="Rectangle 67">
            <a:extLst>
              <a:ext uri="{FF2B5EF4-FFF2-40B4-BE49-F238E27FC236}">
                <a16:creationId xmlns:a16="http://schemas.microsoft.com/office/drawing/2014/main" id="{FA4164D6-0302-470E-80FC-7841D7582EA2}"/>
              </a:ext>
            </a:extLst>
          </xdr:cNvPr>
          <xdr:cNvSpPr/>
        </xdr:nvSpPr>
        <xdr:spPr>
          <a:xfrm rot="16200000">
            <a:off x="5222083" y="6622258"/>
            <a:ext cx="1857376" cy="3557584"/>
          </a:xfrm>
          <a:prstGeom prst="rect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  <a:prstDash val="dash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76" name="Rectangle 75">
            <a:extLst>
              <a:ext uri="{FF2B5EF4-FFF2-40B4-BE49-F238E27FC236}">
                <a16:creationId xmlns:a16="http://schemas.microsoft.com/office/drawing/2014/main" id="{6B5D14D9-60AB-4467-8B6D-9F1A937EA6BB}"/>
              </a:ext>
            </a:extLst>
          </xdr:cNvPr>
          <xdr:cNvSpPr/>
        </xdr:nvSpPr>
        <xdr:spPr>
          <a:xfrm rot="16200000">
            <a:off x="6688931" y="8336751"/>
            <a:ext cx="1857387" cy="128588"/>
          </a:xfrm>
          <a:prstGeom prst="rect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69" name="Rectangle 68">
            <a:extLst>
              <a:ext uri="{FF2B5EF4-FFF2-40B4-BE49-F238E27FC236}">
                <a16:creationId xmlns:a16="http://schemas.microsoft.com/office/drawing/2014/main" id="{EC407CC5-A58B-4502-AB12-B78482128A9C}"/>
              </a:ext>
            </a:extLst>
          </xdr:cNvPr>
          <xdr:cNvSpPr/>
        </xdr:nvSpPr>
        <xdr:spPr>
          <a:xfrm rot="16200000">
            <a:off x="3764757" y="8334376"/>
            <a:ext cx="1862135" cy="128588"/>
          </a:xfrm>
          <a:prstGeom prst="rect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70" name="Rectangle 69">
            <a:extLst>
              <a:ext uri="{FF2B5EF4-FFF2-40B4-BE49-F238E27FC236}">
                <a16:creationId xmlns:a16="http://schemas.microsoft.com/office/drawing/2014/main" id="{BA606BCE-F37C-4089-9F99-F57E1F063380}"/>
              </a:ext>
            </a:extLst>
          </xdr:cNvPr>
          <xdr:cNvSpPr/>
        </xdr:nvSpPr>
        <xdr:spPr>
          <a:xfrm>
            <a:off x="4371975" y="7705724"/>
            <a:ext cx="3557588" cy="128588"/>
          </a:xfrm>
          <a:prstGeom prst="rect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71" name="Rectangle 70">
            <a:extLst>
              <a:ext uri="{FF2B5EF4-FFF2-40B4-BE49-F238E27FC236}">
                <a16:creationId xmlns:a16="http://schemas.microsoft.com/office/drawing/2014/main" id="{FBB6B8A7-8566-4ED2-937C-E8B8E7608C67}"/>
              </a:ext>
            </a:extLst>
          </xdr:cNvPr>
          <xdr:cNvSpPr/>
        </xdr:nvSpPr>
        <xdr:spPr>
          <a:xfrm>
            <a:off x="4533901" y="7624762"/>
            <a:ext cx="323850" cy="290513"/>
          </a:xfrm>
          <a:prstGeom prst="rect">
            <a:avLst/>
          </a:prstGeom>
          <a:solidFill>
            <a:schemeClr val="bg1">
              <a:lumMod val="8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2" name="Rectangle 71">
            <a:extLst>
              <a:ext uri="{FF2B5EF4-FFF2-40B4-BE49-F238E27FC236}">
                <a16:creationId xmlns:a16="http://schemas.microsoft.com/office/drawing/2014/main" id="{2FC896DD-FDE2-420C-BAF2-BA4269A587F5}"/>
              </a:ext>
            </a:extLst>
          </xdr:cNvPr>
          <xdr:cNvSpPr/>
        </xdr:nvSpPr>
        <xdr:spPr>
          <a:xfrm>
            <a:off x="7448552" y="7620000"/>
            <a:ext cx="323850" cy="290513"/>
          </a:xfrm>
          <a:prstGeom prst="rect">
            <a:avLst/>
          </a:prstGeom>
          <a:solidFill>
            <a:schemeClr val="bg1">
              <a:lumMod val="8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3" name="Rectangle 72">
            <a:extLst>
              <a:ext uri="{FF2B5EF4-FFF2-40B4-BE49-F238E27FC236}">
                <a16:creationId xmlns:a16="http://schemas.microsoft.com/office/drawing/2014/main" id="{0F0AC880-7C8B-4197-9A70-FE61097A04E7}"/>
              </a:ext>
            </a:extLst>
          </xdr:cNvPr>
          <xdr:cNvSpPr/>
        </xdr:nvSpPr>
        <xdr:spPr>
          <a:xfrm>
            <a:off x="4371974" y="8986817"/>
            <a:ext cx="3557587" cy="128588"/>
          </a:xfrm>
          <a:prstGeom prst="rect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74" name="Rectangle 73">
            <a:extLst>
              <a:ext uri="{FF2B5EF4-FFF2-40B4-BE49-F238E27FC236}">
                <a16:creationId xmlns:a16="http://schemas.microsoft.com/office/drawing/2014/main" id="{E18D1A97-CFDA-4DF7-816E-7DACAD846BA3}"/>
              </a:ext>
            </a:extLst>
          </xdr:cNvPr>
          <xdr:cNvSpPr/>
        </xdr:nvSpPr>
        <xdr:spPr>
          <a:xfrm>
            <a:off x="4533901" y="8905855"/>
            <a:ext cx="323850" cy="290513"/>
          </a:xfrm>
          <a:prstGeom prst="rect">
            <a:avLst/>
          </a:prstGeom>
          <a:solidFill>
            <a:schemeClr val="bg1">
              <a:lumMod val="8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5" name="Rectangle 74">
            <a:extLst>
              <a:ext uri="{FF2B5EF4-FFF2-40B4-BE49-F238E27FC236}">
                <a16:creationId xmlns:a16="http://schemas.microsoft.com/office/drawing/2014/main" id="{33020F37-2EAA-4384-BFDB-33A16E7BD395}"/>
              </a:ext>
            </a:extLst>
          </xdr:cNvPr>
          <xdr:cNvSpPr/>
        </xdr:nvSpPr>
        <xdr:spPr>
          <a:xfrm>
            <a:off x="7448552" y="8901093"/>
            <a:ext cx="323850" cy="290513"/>
          </a:xfrm>
          <a:prstGeom prst="rect">
            <a:avLst/>
          </a:prstGeom>
          <a:solidFill>
            <a:schemeClr val="bg1">
              <a:lumMod val="8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78" name="Straight Connector 77">
            <a:extLst>
              <a:ext uri="{FF2B5EF4-FFF2-40B4-BE49-F238E27FC236}">
                <a16:creationId xmlns:a16="http://schemas.microsoft.com/office/drawing/2014/main" id="{B9B24F9E-1B4F-4E17-99DD-72C39682A763}"/>
              </a:ext>
            </a:extLst>
          </xdr:cNvPr>
          <xdr:cNvCxnSpPr/>
        </xdr:nvCxnSpPr>
        <xdr:spPr>
          <a:xfrm>
            <a:off x="4662488" y="8620121"/>
            <a:ext cx="2995612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80" name="Straight Connector 79">
            <a:extLst>
              <a:ext uri="{FF2B5EF4-FFF2-40B4-BE49-F238E27FC236}">
                <a16:creationId xmlns:a16="http://schemas.microsoft.com/office/drawing/2014/main" id="{33E2F2E2-FDB5-4981-9037-DECD2734B84E}"/>
              </a:ext>
            </a:extLst>
          </xdr:cNvPr>
          <xdr:cNvCxnSpPr/>
        </xdr:nvCxnSpPr>
        <xdr:spPr>
          <a:xfrm>
            <a:off x="6095995" y="7734300"/>
            <a:ext cx="0" cy="135255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sp macro="" textlink="">
        <xdr:nvSpPr>
          <xdr:cNvPr id="82" name="Freeform: Shape 81">
            <a:extLst>
              <a:ext uri="{FF2B5EF4-FFF2-40B4-BE49-F238E27FC236}">
                <a16:creationId xmlns:a16="http://schemas.microsoft.com/office/drawing/2014/main" id="{0B2A1F11-3333-93FB-9D24-5BC558638BC1}"/>
              </a:ext>
            </a:extLst>
          </xdr:cNvPr>
          <xdr:cNvSpPr/>
        </xdr:nvSpPr>
        <xdr:spPr>
          <a:xfrm>
            <a:off x="5829300" y="7472363"/>
            <a:ext cx="119062" cy="1862137"/>
          </a:xfrm>
          <a:custGeom>
            <a:avLst/>
            <a:gdLst>
              <a:gd name="connsiteX0" fmla="*/ 0 w 119062"/>
              <a:gd name="connsiteY0" fmla="*/ 0 h 1862137"/>
              <a:gd name="connsiteX1" fmla="*/ 0 w 119062"/>
              <a:gd name="connsiteY1" fmla="*/ 581025 h 1862137"/>
              <a:gd name="connsiteX2" fmla="*/ 119062 w 119062"/>
              <a:gd name="connsiteY2" fmla="*/ 700087 h 1862137"/>
              <a:gd name="connsiteX3" fmla="*/ 119062 w 119062"/>
              <a:gd name="connsiteY3" fmla="*/ 1176337 h 1862137"/>
              <a:gd name="connsiteX4" fmla="*/ 0 w 119062"/>
              <a:gd name="connsiteY4" fmla="*/ 1295399 h 1862137"/>
              <a:gd name="connsiteX5" fmla="*/ 0 w 119062"/>
              <a:gd name="connsiteY5" fmla="*/ 1862137 h 18621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119062" h="1862137">
                <a:moveTo>
                  <a:pt x="0" y="0"/>
                </a:moveTo>
                <a:lnTo>
                  <a:pt x="0" y="581025"/>
                </a:lnTo>
                <a:lnTo>
                  <a:pt x="119062" y="700087"/>
                </a:lnTo>
                <a:lnTo>
                  <a:pt x="119062" y="1176337"/>
                </a:lnTo>
                <a:lnTo>
                  <a:pt x="0" y="1295399"/>
                </a:lnTo>
                <a:lnTo>
                  <a:pt x="0" y="1862137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38</xdr:col>
      <xdr:colOff>80961</xdr:colOff>
      <xdr:row>111</xdr:row>
      <xdr:rowOff>214314</xdr:rowOff>
    </xdr:from>
    <xdr:to>
      <xdr:col>48</xdr:col>
      <xdr:colOff>76200</xdr:colOff>
      <xdr:row>117</xdr:row>
      <xdr:rowOff>95254</xdr:rowOff>
    </xdr:to>
    <xdr:grpSp>
      <xdr:nvGrpSpPr>
        <xdr:cNvPr id="116" name="Group 115">
          <a:extLst>
            <a:ext uri="{FF2B5EF4-FFF2-40B4-BE49-F238E27FC236}">
              <a16:creationId xmlns:a16="http://schemas.microsoft.com/office/drawing/2014/main" id="{D962107E-0935-814A-277A-672E2D336AF3}"/>
            </a:ext>
          </a:extLst>
        </xdr:cNvPr>
        <xdr:cNvGrpSpPr/>
      </xdr:nvGrpSpPr>
      <xdr:grpSpPr>
        <a:xfrm>
          <a:off x="6234111" y="27474864"/>
          <a:ext cx="1614489" cy="1595440"/>
          <a:chOff x="7205661" y="23369589"/>
          <a:chExt cx="1614489" cy="1595440"/>
        </a:xfrm>
      </xdr:grpSpPr>
      <xdr:sp macro="" textlink="">
        <xdr:nvSpPr>
          <xdr:cNvPr id="83" name="Rectangle 82">
            <a:extLst>
              <a:ext uri="{FF2B5EF4-FFF2-40B4-BE49-F238E27FC236}">
                <a16:creationId xmlns:a16="http://schemas.microsoft.com/office/drawing/2014/main" id="{E4D7C6D3-5D2E-3E65-D747-9E704D5E9D90}"/>
              </a:ext>
            </a:extLst>
          </xdr:cNvPr>
          <xdr:cNvSpPr/>
        </xdr:nvSpPr>
        <xdr:spPr>
          <a:xfrm>
            <a:off x="7286625" y="23450550"/>
            <a:ext cx="1047750" cy="1047750"/>
          </a:xfrm>
          <a:prstGeom prst="rect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84" name="Rectangle 83">
            <a:extLst>
              <a:ext uri="{FF2B5EF4-FFF2-40B4-BE49-F238E27FC236}">
                <a16:creationId xmlns:a16="http://schemas.microsoft.com/office/drawing/2014/main" id="{64B5BA4E-8BA0-4D51-A565-6F77A431B8E7}"/>
              </a:ext>
            </a:extLst>
          </xdr:cNvPr>
          <xdr:cNvSpPr/>
        </xdr:nvSpPr>
        <xdr:spPr>
          <a:xfrm>
            <a:off x="7367586" y="23526751"/>
            <a:ext cx="890589" cy="895350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85" name="Oval 84">
            <a:extLst>
              <a:ext uri="{FF2B5EF4-FFF2-40B4-BE49-F238E27FC236}">
                <a16:creationId xmlns:a16="http://schemas.microsoft.com/office/drawing/2014/main" id="{A4912347-4B58-1F6F-8F2A-B621A3A70442}"/>
              </a:ext>
            </a:extLst>
          </xdr:cNvPr>
          <xdr:cNvSpPr/>
        </xdr:nvSpPr>
        <xdr:spPr>
          <a:xfrm>
            <a:off x="7396163" y="23560087"/>
            <a:ext cx="76200" cy="7620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86" name="Oval 85">
            <a:extLst>
              <a:ext uri="{FF2B5EF4-FFF2-40B4-BE49-F238E27FC236}">
                <a16:creationId xmlns:a16="http://schemas.microsoft.com/office/drawing/2014/main" id="{EE409D0F-890A-4470-9F29-BA7139D3DC1B}"/>
              </a:ext>
            </a:extLst>
          </xdr:cNvPr>
          <xdr:cNvSpPr/>
        </xdr:nvSpPr>
        <xdr:spPr>
          <a:xfrm>
            <a:off x="7775576" y="23555325"/>
            <a:ext cx="76200" cy="7620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87" name="Oval 86">
            <a:extLst>
              <a:ext uri="{FF2B5EF4-FFF2-40B4-BE49-F238E27FC236}">
                <a16:creationId xmlns:a16="http://schemas.microsoft.com/office/drawing/2014/main" id="{18634059-3211-4E9C-85E5-2C9F2E67AA0A}"/>
              </a:ext>
            </a:extLst>
          </xdr:cNvPr>
          <xdr:cNvSpPr/>
        </xdr:nvSpPr>
        <xdr:spPr>
          <a:xfrm>
            <a:off x="8148639" y="23555326"/>
            <a:ext cx="76200" cy="7620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88" name="Oval 87">
            <a:extLst>
              <a:ext uri="{FF2B5EF4-FFF2-40B4-BE49-F238E27FC236}">
                <a16:creationId xmlns:a16="http://schemas.microsoft.com/office/drawing/2014/main" id="{9A48FFAE-5D0B-48CF-AD8D-B8E655F8F4CB}"/>
              </a:ext>
            </a:extLst>
          </xdr:cNvPr>
          <xdr:cNvSpPr/>
        </xdr:nvSpPr>
        <xdr:spPr>
          <a:xfrm>
            <a:off x="7400922" y="24317336"/>
            <a:ext cx="76200" cy="7620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89" name="Oval 88">
            <a:extLst>
              <a:ext uri="{FF2B5EF4-FFF2-40B4-BE49-F238E27FC236}">
                <a16:creationId xmlns:a16="http://schemas.microsoft.com/office/drawing/2014/main" id="{F83826DE-1D37-4F52-BD02-0664BA4AFE51}"/>
              </a:ext>
            </a:extLst>
          </xdr:cNvPr>
          <xdr:cNvSpPr/>
        </xdr:nvSpPr>
        <xdr:spPr>
          <a:xfrm>
            <a:off x="7780335" y="24315749"/>
            <a:ext cx="76200" cy="7620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0" name="Oval 89">
            <a:extLst>
              <a:ext uri="{FF2B5EF4-FFF2-40B4-BE49-F238E27FC236}">
                <a16:creationId xmlns:a16="http://schemas.microsoft.com/office/drawing/2014/main" id="{09ACED4C-B8D6-42C7-AD04-399040CE44F8}"/>
              </a:ext>
            </a:extLst>
          </xdr:cNvPr>
          <xdr:cNvSpPr/>
        </xdr:nvSpPr>
        <xdr:spPr>
          <a:xfrm>
            <a:off x="8153398" y="24312575"/>
            <a:ext cx="76200" cy="7620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1" name="Oval 90">
            <a:extLst>
              <a:ext uri="{FF2B5EF4-FFF2-40B4-BE49-F238E27FC236}">
                <a16:creationId xmlns:a16="http://schemas.microsoft.com/office/drawing/2014/main" id="{9CE727FB-336B-47CD-8F23-29EEFC90592C}"/>
              </a:ext>
            </a:extLst>
          </xdr:cNvPr>
          <xdr:cNvSpPr/>
        </xdr:nvSpPr>
        <xdr:spPr>
          <a:xfrm>
            <a:off x="7396162" y="23941095"/>
            <a:ext cx="76200" cy="7620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2" name="Oval 91">
            <a:extLst>
              <a:ext uri="{FF2B5EF4-FFF2-40B4-BE49-F238E27FC236}">
                <a16:creationId xmlns:a16="http://schemas.microsoft.com/office/drawing/2014/main" id="{F261C74D-FA62-4A99-82D9-EE6E82FF265C}"/>
              </a:ext>
            </a:extLst>
          </xdr:cNvPr>
          <xdr:cNvSpPr/>
        </xdr:nvSpPr>
        <xdr:spPr>
          <a:xfrm>
            <a:off x="8148638" y="23936334"/>
            <a:ext cx="76200" cy="7620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3" name="Rectangle 92">
            <a:extLst>
              <a:ext uri="{FF2B5EF4-FFF2-40B4-BE49-F238E27FC236}">
                <a16:creationId xmlns:a16="http://schemas.microsoft.com/office/drawing/2014/main" id="{ECE00875-90FC-4BFE-A45F-1D46865D68AD}"/>
              </a:ext>
            </a:extLst>
          </xdr:cNvPr>
          <xdr:cNvSpPr/>
        </xdr:nvSpPr>
        <xdr:spPr>
          <a:xfrm rot="2670328">
            <a:off x="7484780" y="23646147"/>
            <a:ext cx="659380" cy="662904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95" name="Straight Connector 94">
            <a:extLst>
              <a:ext uri="{FF2B5EF4-FFF2-40B4-BE49-F238E27FC236}">
                <a16:creationId xmlns:a16="http://schemas.microsoft.com/office/drawing/2014/main" id="{E80826BD-D2E1-4EFD-2879-0CDC2AC24DA2}"/>
              </a:ext>
            </a:extLst>
          </xdr:cNvPr>
          <xdr:cNvCxnSpPr/>
        </xdr:nvCxnSpPr>
        <xdr:spPr>
          <a:xfrm>
            <a:off x="7286625" y="24555450"/>
            <a:ext cx="0" cy="4095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" name="Straight Connector 96">
            <a:extLst>
              <a:ext uri="{FF2B5EF4-FFF2-40B4-BE49-F238E27FC236}">
                <a16:creationId xmlns:a16="http://schemas.microsoft.com/office/drawing/2014/main" id="{040EF3F3-A02D-C294-0A47-E9B07A5EF6CE}"/>
              </a:ext>
            </a:extLst>
          </xdr:cNvPr>
          <xdr:cNvCxnSpPr/>
        </xdr:nvCxnSpPr>
        <xdr:spPr>
          <a:xfrm>
            <a:off x="7205661" y="24869775"/>
            <a:ext cx="120015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" name="Straight Connector 98">
            <a:extLst>
              <a:ext uri="{FF2B5EF4-FFF2-40B4-BE49-F238E27FC236}">
                <a16:creationId xmlns:a16="http://schemas.microsoft.com/office/drawing/2014/main" id="{4CAFA59E-DFB0-4922-023E-CA50230F1147}"/>
              </a:ext>
            </a:extLst>
          </xdr:cNvPr>
          <xdr:cNvCxnSpPr/>
        </xdr:nvCxnSpPr>
        <xdr:spPr>
          <a:xfrm flipH="1">
            <a:off x="7243761" y="24831676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" name="Straight Connector 99">
            <a:extLst>
              <a:ext uri="{FF2B5EF4-FFF2-40B4-BE49-F238E27FC236}">
                <a16:creationId xmlns:a16="http://schemas.microsoft.com/office/drawing/2014/main" id="{7F421102-A120-4BF9-9D33-D8D7C6E5E2C8}"/>
              </a:ext>
            </a:extLst>
          </xdr:cNvPr>
          <xdr:cNvCxnSpPr/>
        </xdr:nvCxnSpPr>
        <xdr:spPr>
          <a:xfrm>
            <a:off x="8334376" y="24555454"/>
            <a:ext cx="0" cy="4095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1" name="Straight Connector 100">
            <a:extLst>
              <a:ext uri="{FF2B5EF4-FFF2-40B4-BE49-F238E27FC236}">
                <a16:creationId xmlns:a16="http://schemas.microsoft.com/office/drawing/2014/main" id="{C0FAE0FD-0FA7-4ACB-A991-3227A541B685}"/>
              </a:ext>
            </a:extLst>
          </xdr:cNvPr>
          <xdr:cNvCxnSpPr/>
        </xdr:nvCxnSpPr>
        <xdr:spPr>
          <a:xfrm flipH="1">
            <a:off x="8291512" y="24831680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" name="Straight Connector 103">
            <a:extLst>
              <a:ext uri="{FF2B5EF4-FFF2-40B4-BE49-F238E27FC236}">
                <a16:creationId xmlns:a16="http://schemas.microsoft.com/office/drawing/2014/main" id="{5B26EC96-575C-FE47-B917-E21E739827EF}"/>
              </a:ext>
            </a:extLst>
          </xdr:cNvPr>
          <xdr:cNvCxnSpPr/>
        </xdr:nvCxnSpPr>
        <xdr:spPr>
          <a:xfrm>
            <a:off x="8396288" y="23445788"/>
            <a:ext cx="42386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6" name="Straight Connector 105">
            <a:extLst>
              <a:ext uri="{FF2B5EF4-FFF2-40B4-BE49-F238E27FC236}">
                <a16:creationId xmlns:a16="http://schemas.microsoft.com/office/drawing/2014/main" id="{22DADDA0-9574-2B8D-D7A4-CD4BF00774A8}"/>
              </a:ext>
            </a:extLst>
          </xdr:cNvPr>
          <xdr:cNvCxnSpPr/>
        </xdr:nvCxnSpPr>
        <xdr:spPr>
          <a:xfrm>
            <a:off x="8391525" y="24493538"/>
            <a:ext cx="42386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" name="Straight Connector 107">
            <a:extLst>
              <a:ext uri="{FF2B5EF4-FFF2-40B4-BE49-F238E27FC236}">
                <a16:creationId xmlns:a16="http://schemas.microsoft.com/office/drawing/2014/main" id="{D390BA10-27CB-EC3A-0CC3-04C56C003CE6}"/>
              </a:ext>
            </a:extLst>
          </xdr:cNvPr>
          <xdr:cNvCxnSpPr/>
        </xdr:nvCxnSpPr>
        <xdr:spPr>
          <a:xfrm>
            <a:off x="8743951" y="23369589"/>
            <a:ext cx="0" cy="120014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" name="Straight Connector 108">
            <a:extLst>
              <a:ext uri="{FF2B5EF4-FFF2-40B4-BE49-F238E27FC236}">
                <a16:creationId xmlns:a16="http://schemas.microsoft.com/office/drawing/2014/main" id="{E431D754-2C93-4552-995F-F156164B7878}"/>
              </a:ext>
            </a:extLst>
          </xdr:cNvPr>
          <xdr:cNvCxnSpPr/>
        </xdr:nvCxnSpPr>
        <xdr:spPr>
          <a:xfrm flipH="1">
            <a:off x="8701076" y="23407688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1" name="Straight Connector 110">
            <a:extLst>
              <a:ext uri="{FF2B5EF4-FFF2-40B4-BE49-F238E27FC236}">
                <a16:creationId xmlns:a16="http://schemas.microsoft.com/office/drawing/2014/main" id="{D41A6922-025D-40EC-AE36-961C5F1541DC}"/>
              </a:ext>
            </a:extLst>
          </xdr:cNvPr>
          <xdr:cNvCxnSpPr/>
        </xdr:nvCxnSpPr>
        <xdr:spPr>
          <a:xfrm flipH="1">
            <a:off x="8701083" y="24455442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24</xdr:col>
      <xdr:colOff>157163</xdr:colOff>
      <xdr:row>19</xdr:row>
      <xdr:rowOff>185738</xdr:rowOff>
    </xdr:from>
    <xdr:to>
      <xdr:col>47</xdr:col>
      <xdr:colOff>4764</xdr:colOff>
      <xdr:row>21</xdr:row>
      <xdr:rowOff>109536</xdr:rowOff>
    </xdr:to>
    <xdr:grpSp>
      <xdr:nvGrpSpPr>
        <xdr:cNvPr id="105" name="Group 104">
          <a:extLst>
            <a:ext uri="{FF2B5EF4-FFF2-40B4-BE49-F238E27FC236}">
              <a16:creationId xmlns:a16="http://schemas.microsoft.com/office/drawing/2014/main" id="{D0D92F3B-E026-8EC3-BC2F-DD89B88788BF}"/>
            </a:ext>
          </a:extLst>
        </xdr:cNvPr>
        <xdr:cNvGrpSpPr/>
      </xdr:nvGrpSpPr>
      <xdr:grpSpPr>
        <a:xfrm>
          <a:off x="4043363" y="4881563"/>
          <a:ext cx="3571876" cy="419098"/>
          <a:chOff x="4043363" y="4881563"/>
          <a:chExt cx="3571876" cy="419098"/>
        </a:xfrm>
      </xdr:grpSpPr>
      <xdr:sp macro="" textlink="">
        <xdr:nvSpPr>
          <xdr:cNvPr id="46" name="Freeform: Shape 45">
            <a:extLst>
              <a:ext uri="{FF2B5EF4-FFF2-40B4-BE49-F238E27FC236}">
                <a16:creationId xmlns:a16="http://schemas.microsoft.com/office/drawing/2014/main" id="{00E8C730-FD9A-7FDA-87EA-02885B5026FF}"/>
              </a:ext>
            </a:extLst>
          </xdr:cNvPr>
          <xdr:cNvSpPr/>
        </xdr:nvSpPr>
        <xdr:spPr>
          <a:xfrm>
            <a:off x="4043363" y="4952998"/>
            <a:ext cx="3571875" cy="347663"/>
          </a:xfrm>
          <a:custGeom>
            <a:avLst/>
            <a:gdLst>
              <a:gd name="connsiteX0" fmla="*/ 0 w 3571875"/>
              <a:gd name="connsiteY0" fmla="*/ 0 h 347663"/>
              <a:gd name="connsiteX1" fmla="*/ 3571875 w 3571875"/>
              <a:gd name="connsiteY1" fmla="*/ 0 h 347663"/>
              <a:gd name="connsiteX2" fmla="*/ 3571875 w 3571875"/>
              <a:gd name="connsiteY2" fmla="*/ 85725 h 347663"/>
              <a:gd name="connsiteX3" fmla="*/ 3324225 w 3571875"/>
              <a:gd name="connsiteY3" fmla="*/ 85725 h 347663"/>
              <a:gd name="connsiteX4" fmla="*/ 3324225 w 3571875"/>
              <a:gd name="connsiteY4" fmla="*/ 338138 h 347663"/>
              <a:gd name="connsiteX5" fmla="*/ 3190875 w 3571875"/>
              <a:gd name="connsiteY5" fmla="*/ 338138 h 347663"/>
              <a:gd name="connsiteX6" fmla="*/ 3190875 w 3571875"/>
              <a:gd name="connsiteY6" fmla="*/ 95250 h 347663"/>
              <a:gd name="connsiteX7" fmla="*/ 395287 w 3571875"/>
              <a:gd name="connsiteY7" fmla="*/ 95250 h 347663"/>
              <a:gd name="connsiteX8" fmla="*/ 395287 w 3571875"/>
              <a:gd name="connsiteY8" fmla="*/ 347663 h 347663"/>
              <a:gd name="connsiteX9" fmla="*/ 266700 w 3571875"/>
              <a:gd name="connsiteY9" fmla="*/ 347663 h 347663"/>
              <a:gd name="connsiteX10" fmla="*/ 266700 w 3571875"/>
              <a:gd name="connsiteY10" fmla="*/ 90488 h 347663"/>
              <a:gd name="connsiteX11" fmla="*/ 0 w 3571875"/>
              <a:gd name="connsiteY11" fmla="*/ 90488 h 347663"/>
              <a:gd name="connsiteX12" fmla="*/ 0 w 3571875"/>
              <a:gd name="connsiteY12" fmla="*/ 0 h 34766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3571875" h="347663">
                <a:moveTo>
                  <a:pt x="0" y="0"/>
                </a:moveTo>
                <a:lnTo>
                  <a:pt x="3571875" y="0"/>
                </a:lnTo>
                <a:lnTo>
                  <a:pt x="3571875" y="85725"/>
                </a:lnTo>
                <a:lnTo>
                  <a:pt x="3324225" y="85725"/>
                </a:lnTo>
                <a:lnTo>
                  <a:pt x="3324225" y="338138"/>
                </a:lnTo>
                <a:lnTo>
                  <a:pt x="3190875" y="338138"/>
                </a:lnTo>
                <a:lnTo>
                  <a:pt x="3190875" y="95250"/>
                </a:lnTo>
                <a:lnTo>
                  <a:pt x="395287" y="95250"/>
                </a:lnTo>
                <a:lnTo>
                  <a:pt x="395287" y="347663"/>
                </a:lnTo>
                <a:lnTo>
                  <a:pt x="266700" y="347663"/>
                </a:lnTo>
                <a:lnTo>
                  <a:pt x="266700" y="90488"/>
                </a:lnTo>
                <a:lnTo>
                  <a:pt x="0" y="90488"/>
                </a:lnTo>
                <a:lnTo>
                  <a:pt x="0" y="0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l"/>
            <a:endParaRPr lang="tr-TR" sz="1100"/>
          </a:p>
        </xdr:txBody>
      </xdr:sp>
      <xdr:cxnSp macro="">
        <xdr:nvCxnSpPr>
          <xdr:cNvPr id="51" name="Straight Connector 50">
            <a:extLst>
              <a:ext uri="{FF2B5EF4-FFF2-40B4-BE49-F238E27FC236}">
                <a16:creationId xmlns:a16="http://schemas.microsoft.com/office/drawing/2014/main" id="{1E3794C4-A187-C40A-312E-DE4F3B37506F}"/>
              </a:ext>
            </a:extLst>
          </xdr:cNvPr>
          <xdr:cNvCxnSpPr/>
        </xdr:nvCxnSpPr>
        <xdr:spPr>
          <a:xfrm>
            <a:off x="4043363" y="4891088"/>
            <a:ext cx="0" cy="271462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Straight Connector 53">
            <a:extLst>
              <a:ext uri="{FF2B5EF4-FFF2-40B4-BE49-F238E27FC236}">
                <a16:creationId xmlns:a16="http://schemas.microsoft.com/office/drawing/2014/main" id="{9F1A0767-8FB3-4ECB-B0BF-2F26A71E5BA2}"/>
              </a:ext>
            </a:extLst>
          </xdr:cNvPr>
          <xdr:cNvCxnSpPr/>
        </xdr:nvCxnSpPr>
        <xdr:spPr>
          <a:xfrm>
            <a:off x="7615239" y="4881563"/>
            <a:ext cx="0" cy="271462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" name="Straight Connector 27">
            <a:extLst>
              <a:ext uri="{FF2B5EF4-FFF2-40B4-BE49-F238E27FC236}">
                <a16:creationId xmlns:a16="http://schemas.microsoft.com/office/drawing/2014/main" id="{8FE7EB9E-0A9B-6B3D-AB12-8774C9F25427}"/>
              </a:ext>
            </a:extLst>
          </xdr:cNvPr>
          <xdr:cNvCxnSpPr/>
        </xdr:nvCxnSpPr>
        <xdr:spPr>
          <a:xfrm>
            <a:off x="5343526" y="4905375"/>
            <a:ext cx="0" cy="2095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" name="Straight Connector 39">
            <a:extLst>
              <a:ext uri="{FF2B5EF4-FFF2-40B4-BE49-F238E27FC236}">
                <a16:creationId xmlns:a16="http://schemas.microsoft.com/office/drawing/2014/main" id="{AEA8DB19-3A22-0AEA-7A1F-CB27E4801B98}"/>
              </a:ext>
            </a:extLst>
          </xdr:cNvPr>
          <xdr:cNvCxnSpPr/>
        </xdr:nvCxnSpPr>
        <xdr:spPr>
          <a:xfrm flipH="1">
            <a:off x="5310188" y="4919661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" name="Straight Connector 41">
            <a:extLst>
              <a:ext uri="{FF2B5EF4-FFF2-40B4-BE49-F238E27FC236}">
                <a16:creationId xmlns:a16="http://schemas.microsoft.com/office/drawing/2014/main" id="{35FBB623-460D-45E0-8E8A-C6353DD1C4FC}"/>
              </a:ext>
            </a:extLst>
          </xdr:cNvPr>
          <xdr:cNvCxnSpPr/>
        </xdr:nvCxnSpPr>
        <xdr:spPr>
          <a:xfrm flipH="1">
            <a:off x="5310183" y="5019671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4" name="TextBox 43">
            <a:extLst>
              <a:ext uri="{FF2B5EF4-FFF2-40B4-BE49-F238E27FC236}">
                <a16:creationId xmlns:a16="http://schemas.microsoft.com/office/drawing/2014/main" id="{23A866DF-A04B-9041-590D-593486983E47}"/>
              </a:ext>
            </a:extLst>
          </xdr:cNvPr>
          <xdr:cNvSpPr txBox="1"/>
        </xdr:nvSpPr>
        <xdr:spPr>
          <a:xfrm>
            <a:off x="5233988" y="4991101"/>
            <a:ext cx="404813" cy="27146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hf</a:t>
            </a:r>
          </a:p>
        </xdr:txBody>
      </xdr:sp>
    </xdr:grpSp>
    <xdr:clientData/>
  </xdr:twoCellAnchor>
  <xdr:twoCellAnchor>
    <xdr:from>
      <xdr:col>48</xdr:col>
      <xdr:colOff>19048</xdr:colOff>
      <xdr:row>8</xdr:row>
      <xdr:rowOff>4763</xdr:rowOff>
    </xdr:from>
    <xdr:to>
      <xdr:col>51</xdr:col>
      <xdr:colOff>1</xdr:colOff>
      <xdr:row>19</xdr:row>
      <xdr:rowOff>0</xdr:rowOff>
    </xdr:to>
    <xdr:grpSp>
      <xdr:nvGrpSpPr>
        <xdr:cNvPr id="103" name="Group 102">
          <a:extLst>
            <a:ext uri="{FF2B5EF4-FFF2-40B4-BE49-F238E27FC236}">
              <a16:creationId xmlns:a16="http://schemas.microsoft.com/office/drawing/2014/main" id="{5157001F-4119-8D60-5DD8-DC421EFEDE2C}"/>
            </a:ext>
          </a:extLst>
        </xdr:cNvPr>
        <xdr:cNvGrpSpPr/>
      </xdr:nvGrpSpPr>
      <xdr:grpSpPr>
        <a:xfrm>
          <a:off x="7791448" y="1976438"/>
          <a:ext cx="466728" cy="2719387"/>
          <a:chOff x="7791448" y="1976438"/>
          <a:chExt cx="466728" cy="2719387"/>
        </a:xfrm>
      </xdr:grpSpPr>
      <xdr:sp macro="" textlink="">
        <xdr:nvSpPr>
          <xdr:cNvPr id="62" name="Freeform: Shape 61">
            <a:extLst>
              <a:ext uri="{FF2B5EF4-FFF2-40B4-BE49-F238E27FC236}">
                <a16:creationId xmlns:a16="http://schemas.microsoft.com/office/drawing/2014/main" id="{7DABFDBF-56D3-D6E4-FA89-7C76CFE97788}"/>
              </a:ext>
            </a:extLst>
          </xdr:cNvPr>
          <xdr:cNvSpPr/>
        </xdr:nvSpPr>
        <xdr:spPr>
          <a:xfrm>
            <a:off x="7858125" y="1976438"/>
            <a:ext cx="323850" cy="2719387"/>
          </a:xfrm>
          <a:custGeom>
            <a:avLst/>
            <a:gdLst>
              <a:gd name="connsiteX0" fmla="*/ 0 w 323850"/>
              <a:gd name="connsiteY0" fmla="*/ 0 h 2719387"/>
              <a:gd name="connsiteX1" fmla="*/ 0 w 323850"/>
              <a:gd name="connsiteY1" fmla="*/ 2719387 h 2719387"/>
              <a:gd name="connsiteX2" fmla="*/ 85725 w 323850"/>
              <a:gd name="connsiteY2" fmla="*/ 2719387 h 2719387"/>
              <a:gd name="connsiteX3" fmla="*/ 85725 w 323850"/>
              <a:gd name="connsiteY3" fmla="*/ 2505075 h 2719387"/>
              <a:gd name="connsiteX4" fmla="*/ 323850 w 323850"/>
              <a:gd name="connsiteY4" fmla="*/ 2505075 h 2719387"/>
              <a:gd name="connsiteX5" fmla="*/ 323850 w 323850"/>
              <a:gd name="connsiteY5" fmla="*/ 2376487 h 2719387"/>
              <a:gd name="connsiteX6" fmla="*/ 85725 w 323850"/>
              <a:gd name="connsiteY6" fmla="*/ 2376487 h 2719387"/>
              <a:gd name="connsiteX7" fmla="*/ 85725 w 323850"/>
              <a:gd name="connsiteY7" fmla="*/ 366712 h 2719387"/>
              <a:gd name="connsiteX8" fmla="*/ 323850 w 323850"/>
              <a:gd name="connsiteY8" fmla="*/ 366712 h 2719387"/>
              <a:gd name="connsiteX9" fmla="*/ 323850 w 323850"/>
              <a:gd name="connsiteY9" fmla="*/ 233362 h 2719387"/>
              <a:gd name="connsiteX10" fmla="*/ 85725 w 323850"/>
              <a:gd name="connsiteY10" fmla="*/ 233362 h 2719387"/>
              <a:gd name="connsiteX11" fmla="*/ 85725 w 323850"/>
              <a:gd name="connsiteY11" fmla="*/ 0 h 2719387"/>
              <a:gd name="connsiteX12" fmla="*/ 0 w 323850"/>
              <a:gd name="connsiteY12" fmla="*/ 0 h 271938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323850" h="2719387">
                <a:moveTo>
                  <a:pt x="0" y="0"/>
                </a:moveTo>
                <a:lnTo>
                  <a:pt x="0" y="2719387"/>
                </a:lnTo>
                <a:lnTo>
                  <a:pt x="85725" y="2719387"/>
                </a:lnTo>
                <a:lnTo>
                  <a:pt x="85725" y="2505075"/>
                </a:lnTo>
                <a:lnTo>
                  <a:pt x="323850" y="2505075"/>
                </a:lnTo>
                <a:lnTo>
                  <a:pt x="323850" y="2376487"/>
                </a:lnTo>
                <a:lnTo>
                  <a:pt x="85725" y="2376487"/>
                </a:lnTo>
                <a:lnTo>
                  <a:pt x="85725" y="366712"/>
                </a:lnTo>
                <a:lnTo>
                  <a:pt x="323850" y="366712"/>
                </a:lnTo>
                <a:lnTo>
                  <a:pt x="323850" y="233362"/>
                </a:lnTo>
                <a:lnTo>
                  <a:pt x="85725" y="233362"/>
                </a:lnTo>
                <a:lnTo>
                  <a:pt x="85725" y="0"/>
                </a:lnTo>
                <a:lnTo>
                  <a:pt x="0" y="0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l"/>
            <a:endParaRPr lang="tr-TR" sz="1100"/>
          </a:p>
        </xdr:txBody>
      </xdr:sp>
      <xdr:cxnSp macro="">
        <xdr:nvCxnSpPr>
          <xdr:cNvPr id="64" name="Straight Connector 63">
            <a:extLst>
              <a:ext uri="{FF2B5EF4-FFF2-40B4-BE49-F238E27FC236}">
                <a16:creationId xmlns:a16="http://schemas.microsoft.com/office/drawing/2014/main" id="{8B41622A-FA24-E42E-8A4A-0A403952D623}"/>
              </a:ext>
            </a:extLst>
          </xdr:cNvPr>
          <xdr:cNvCxnSpPr/>
        </xdr:nvCxnSpPr>
        <xdr:spPr>
          <a:xfrm>
            <a:off x="7800975" y="4695825"/>
            <a:ext cx="223838" cy="0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" name="Straight Connector 65">
            <a:extLst>
              <a:ext uri="{FF2B5EF4-FFF2-40B4-BE49-F238E27FC236}">
                <a16:creationId xmlns:a16="http://schemas.microsoft.com/office/drawing/2014/main" id="{36CF33BF-0FC1-4B42-B16C-B3BE4A659462}"/>
              </a:ext>
            </a:extLst>
          </xdr:cNvPr>
          <xdr:cNvCxnSpPr/>
        </xdr:nvCxnSpPr>
        <xdr:spPr>
          <a:xfrm>
            <a:off x="7791448" y="1976438"/>
            <a:ext cx="223838" cy="0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" name="Straight Connector 52">
            <a:extLst>
              <a:ext uri="{FF2B5EF4-FFF2-40B4-BE49-F238E27FC236}">
                <a16:creationId xmlns:a16="http://schemas.microsoft.com/office/drawing/2014/main" id="{39E72301-C9DC-CF03-FEFE-03E1BFC0AE43}"/>
              </a:ext>
            </a:extLst>
          </xdr:cNvPr>
          <xdr:cNvCxnSpPr/>
        </xdr:nvCxnSpPr>
        <xdr:spPr>
          <a:xfrm>
            <a:off x="7796213" y="3309938"/>
            <a:ext cx="2095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" name="Straight Connector 57">
            <a:extLst>
              <a:ext uri="{FF2B5EF4-FFF2-40B4-BE49-F238E27FC236}">
                <a16:creationId xmlns:a16="http://schemas.microsoft.com/office/drawing/2014/main" id="{5D248E95-86A6-4294-9202-53A29592FD7D}"/>
              </a:ext>
            </a:extLst>
          </xdr:cNvPr>
          <xdr:cNvCxnSpPr/>
        </xdr:nvCxnSpPr>
        <xdr:spPr>
          <a:xfrm flipH="1">
            <a:off x="7910514" y="3276599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" name="Straight Connector 59">
            <a:extLst>
              <a:ext uri="{FF2B5EF4-FFF2-40B4-BE49-F238E27FC236}">
                <a16:creationId xmlns:a16="http://schemas.microsoft.com/office/drawing/2014/main" id="{A64E355E-756C-4097-9184-347E75A705A6}"/>
              </a:ext>
            </a:extLst>
          </xdr:cNvPr>
          <xdr:cNvCxnSpPr/>
        </xdr:nvCxnSpPr>
        <xdr:spPr>
          <a:xfrm flipH="1">
            <a:off x="7824787" y="3276599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1" name="TextBox 60">
            <a:extLst>
              <a:ext uri="{FF2B5EF4-FFF2-40B4-BE49-F238E27FC236}">
                <a16:creationId xmlns:a16="http://schemas.microsoft.com/office/drawing/2014/main" id="{E661AA52-9DD8-4305-B6C4-91B4793B54BD}"/>
              </a:ext>
            </a:extLst>
          </xdr:cNvPr>
          <xdr:cNvSpPr txBox="1"/>
        </xdr:nvSpPr>
        <xdr:spPr>
          <a:xfrm>
            <a:off x="7853363" y="3090862"/>
            <a:ext cx="404813" cy="27146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hf</a:t>
            </a:r>
          </a:p>
        </xdr:txBody>
      </xdr:sp>
    </xdr:grpSp>
    <xdr:clientData/>
  </xdr:twoCellAnchor>
  <xdr:twoCellAnchor>
    <xdr:from>
      <xdr:col>20</xdr:col>
      <xdr:colOff>0</xdr:colOff>
      <xdr:row>42</xdr:row>
      <xdr:rowOff>57150</xdr:rowOff>
    </xdr:from>
    <xdr:to>
      <xdr:col>42</xdr:col>
      <xdr:colOff>3175</xdr:colOff>
      <xdr:row>44</xdr:row>
      <xdr:rowOff>9525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E2E0AD1B-231D-AB84-BD05-7359C72A172F}"/>
            </a:ext>
          </a:extLst>
        </xdr:cNvPr>
        <xdr:cNvGrpSpPr/>
      </xdr:nvGrpSpPr>
      <xdr:grpSpPr>
        <a:xfrm>
          <a:off x="3238500" y="9848850"/>
          <a:ext cx="3565525" cy="447675"/>
          <a:chOff x="3238500" y="9848850"/>
          <a:chExt cx="3565525" cy="447675"/>
        </a:xfrm>
      </xdr:grpSpPr>
      <xdr:sp macro="" textlink="">
        <xdr:nvSpPr>
          <xdr:cNvPr id="123" name="Freeform: Shape 122">
            <a:extLst>
              <a:ext uri="{FF2B5EF4-FFF2-40B4-BE49-F238E27FC236}">
                <a16:creationId xmlns:a16="http://schemas.microsoft.com/office/drawing/2014/main" id="{90CA1835-8A08-236F-17B2-624CEADE6AF5}"/>
              </a:ext>
            </a:extLst>
          </xdr:cNvPr>
          <xdr:cNvSpPr/>
        </xdr:nvSpPr>
        <xdr:spPr>
          <a:xfrm>
            <a:off x="3238500" y="9944100"/>
            <a:ext cx="3565525" cy="352425"/>
          </a:xfrm>
          <a:custGeom>
            <a:avLst/>
            <a:gdLst>
              <a:gd name="connsiteX0" fmla="*/ 0 w 3565525"/>
              <a:gd name="connsiteY0" fmla="*/ 0 h 352425"/>
              <a:gd name="connsiteX1" fmla="*/ 3565525 w 3565525"/>
              <a:gd name="connsiteY1" fmla="*/ 0 h 352425"/>
              <a:gd name="connsiteX2" fmla="*/ 3565525 w 3565525"/>
              <a:gd name="connsiteY2" fmla="*/ 98425 h 352425"/>
              <a:gd name="connsiteX3" fmla="*/ 3311525 w 3565525"/>
              <a:gd name="connsiteY3" fmla="*/ 98425 h 352425"/>
              <a:gd name="connsiteX4" fmla="*/ 3311525 w 3565525"/>
              <a:gd name="connsiteY4" fmla="*/ 352425 h 352425"/>
              <a:gd name="connsiteX5" fmla="*/ 3181350 w 3565525"/>
              <a:gd name="connsiteY5" fmla="*/ 352425 h 352425"/>
              <a:gd name="connsiteX6" fmla="*/ 3181350 w 3565525"/>
              <a:gd name="connsiteY6" fmla="*/ 101600 h 352425"/>
              <a:gd name="connsiteX7" fmla="*/ 390525 w 3565525"/>
              <a:gd name="connsiteY7" fmla="*/ 101600 h 352425"/>
              <a:gd name="connsiteX8" fmla="*/ 390525 w 3565525"/>
              <a:gd name="connsiteY8" fmla="*/ 349250 h 352425"/>
              <a:gd name="connsiteX9" fmla="*/ 257175 w 3565525"/>
              <a:gd name="connsiteY9" fmla="*/ 349250 h 352425"/>
              <a:gd name="connsiteX10" fmla="*/ 257175 w 3565525"/>
              <a:gd name="connsiteY10" fmla="*/ 98425 h 352425"/>
              <a:gd name="connsiteX11" fmla="*/ 3175 w 3565525"/>
              <a:gd name="connsiteY11" fmla="*/ 98425 h 352425"/>
              <a:gd name="connsiteX12" fmla="*/ 0 w 3565525"/>
              <a:gd name="connsiteY12" fmla="*/ 0 h 35242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3565525" h="352425">
                <a:moveTo>
                  <a:pt x="0" y="0"/>
                </a:moveTo>
                <a:lnTo>
                  <a:pt x="3565525" y="0"/>
                </a:lnTo>
                <a:lnTo>
                  <a:pt x="3565525" y="98425"/>
                </a:lnTo>
                <a:lnTo>
                  <a:pt x="3311525" y="98425"/>
                </a:lnTo>
                <a:lnTo>
                  <a:pt x="3311525" y="352425"/>
                </a:lnTo>
                <a:lnTo>
                  <a:pt x="3181350" y="352425"/>
                </a:lnTo>
                <a:lnTo>
                  <a:pt x="3181350" y="101600"/>
                </a:lnTo>
                <a:lnTo>
                  <a:pt x="390525" y="101600"/>
                </a:lnTo>
                <a:lnTo>
                  <a:pt x="390525" y="349250"/>
                </a:lnTo>
                <a:lnTo>
                  <a:pt x="257175" y="349250"/>
                </a:lnTo>
                <a:lnTo>
                  <a:pt x="257175" y="98425"/>
                </a:lnTo>
                <a:lnTo>
                  <a:pt x="3175" y="98425"/>
                </a:lnTo>
                <a:lnTo>
                  <a:pt x="0" y="0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l"/>
            <a:endParaRPr lang="tr-TR" sz="1100"/>
          </a:p>
        </xdr:txBody>
      </xdr:sp>
      <xdr:cxnSp macro="">
        <xdr:nvCxnSpPr>
          <xdr:cNvPr id="126" name="Straight Connector 125">
            <a:extLst>
              <a:ext uri="{FF2B5EF4-FFF2-40B4-BE49-F238E27FC236}">
                <a16:creationId xmlns:a16="http://schemas.microsoft.com/office/drawing/2014/main" id="{CFF61D65-FBBF-51E4-DE9F-9E808C857EED}"/>
              </a:ext>
            </a:extLst>
          </xdr:cNvPr>
          <xdr:cNvCxnSpPr/>
        </xdr:nvCxnSpPr>
        <xdr:spPr>
          <a:xfrm>
            <a:off x="3238500" y="9848850"/>
            <a:ext cx="0" cy="292100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9" name="Straight Connector 128">
            <a:extLst>
              <a:ext uri="{FF2B5EF4-FFF2-40B4-BE49-F238E27FC236}">
                <a16:creationId xmlns:a16="http://schemas.microsoft.com/office/drawing/2014/main" id="{344DAA13-7FC4-4B84-A2F7-5DE06BF52B28}"/>
              </a:ext>
            </a:extLst>
          </xdr:cNvPr>
          <xdr:cNvCxnSpPr/>
        </xdr:nvCxnSpPr>
        <xdr:spPr>
          <a:xfrm>
            <a:off x="6804025" y="9880600"/>
            <a:ext cx="0" cy="292100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" name="Straight Connector 62">
            <a:extLst>
              <a:ext uri="{FF2B5EF4-FFF2-40B4-BE49-F238E27FC236}">
                <a16:creationId xmlns:a16="http://schemas.microsoft.com/office/drawing/2014/main" id="{C1F827BE-E93E-4AFC-BAE1-F2387760280D}"/>
              </a:ext>
            </a:extLst>
          </xdr:cNvPr>
          <xdr:cNvCxnSpPr/>
        </xdr:nvCxnSpPr>
        <xdr:spPr>
          <a:xfrm>
            <a:off x="4857751" y="9896468"/>
            <a:ext cx="0" cy="2095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" name="Straight Connector 64">
            <a:extLst>
              <a:ext uri="{FF2B5EF4-FFF2-40B4-BE49-F238E27FC236}">
                <a16:creationId xmlns:a16="http://schemas.microsoft.com/office/drawing/2014/main" id="{F0F904DC-B71E-45DA-8D0F-9A485D1CDE6A}"/>
              </a:ext>
            </a:extLst>
          </xdr:cNvPr>
          <xdr:cNvCxnSpPr/>
        </xdr:nvCxnSpPr>
        <xdr:spPr>
          <a:xfrm flipH="1">
            <a:off x="4824413" y="9910754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" name="Straight Connector 78">
            <a:extLst>
              <a:ext uri="{FF2B5EF4-FFF2-40B4-BE49-F238E27FC236}">
                <a16:creationId xmlns:a16="http://schemas.microsoft.com/office/drawing/2014/main" id="{52A0BE71-157D-4A10-BDBB-2AC0B5B011DE}"/>
              </a:ext>
            </a:extLst>
          </xdr:cNvPr>
          <xdr:cNvCxnSpPr/>
        </xdr:nvCxnSpPr>
        <xdr:spPr>
          <a:xfrm flipH="1">
            <a:off x="4824408" y="10010764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1" name="TextBox 80">
            <a:extLst>
              <a:ext uri="{FF2B5EF4-FFF2-40B4-BE49-F238E27FC236}">
                <a16:creationId xmlns:a16="http://schemas.microsoft.com/office/drawing/2014/main" id="{66678D19-6AA6-4200-B868-CCDB6068227E}"/>
              </a:ext>
            </a:extLst>
          </xdr:cNvPr>
          <xdr:cNvSpPr txBox="1"/>
        </xdr:nvSpPr>
        <xdr:spPr>
          <a:xfrm>
            <a:off x="4748213" y="9982194"/>
            <a:ext cx="404813" cy="27146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hf</a:t>
            </a:r>
          </a:p>
        </xdr:txBody>
      </xdr:sp>
    </xdr:grpSp>
    <xdr:clientData/>
  </xdr:twoCellAnchor>
  <xdr:twoCellAnchor>
    <xdr:from>
      <xdr:col>43</xdr:col>
      <xdr:colOff>39687</xdr:colOff>
      <xdr:row>34</xdr:row>
      <xdr:rowOff>23813</xdr:rowOff>
    </xdr:from>
    <xdr:to>
      <xdr:col>46</xdr:col>
      <xdr:colOff>61912</xdr:colOff>
      <xdr:row>41</xdr:row>
      <xdr:rowOff>158750</xdr:rowOff>
    </xdr:to>
    <xdr:grpSp>
      <xdr:nvGrpSpPr>
        <xdr:cNvPr id="107" name="Group 106">
          <a:extLst>
            <a:ext uri="{FF2B5EF4-FFF2-40B4-BE49-F238E27FC236}">
              <a16:creationId xmlns:a16="http://schemas.microsoft.com/office/drawing/2014/main" id="{E4FBB03E-BA3C-8226-49DD-2BF188A23B73}"/>
            </a:ext>
          </a:extLst>
        </xdr:cNvPr>
        <xdr:cNvGrpSpPr/>
      </xdr:nvGrpSpPr>
      <xdr:grpSpPr>
        <a:xfrm>
          <a:off x="7002462" y="7834313"/>
          <a:ext cx="508000" cy="1868487"/>
          <a:chOff x="7002462" y="7834313"/>
          <a:chExt cx="508000" cy="1868487"/>
        </a:xfrm>
      </xdr:grpSpPr>
      <xdr:cxnSp macro="">
        <xdr:nvCxnSpPr>
          <xdr:cNvPr id="146" name="Straight Connector 145">
            <a:extLst>
              <a:ext uri="{FF2B5EF4-FFF2-40B4-BE49-F238E27FC236}">
                <a16:creationId xmlns:a16="http://schemas.microsoft.com/office/drawing/2014/main" id="{9FEC16A8-83F2-41AE-58E9-26B7CFE4BB69}"/>
              </a:ext>
            </a:extLst>
          </xdr:cNvPr>
          <xdr:cNvCxnSpPr/>
        </xdr:nvCxnSpPr>
        <xdr:spPr>
          <a:xfrm>
            <a:off x="7002462" y="7834313"/>
            <a:ext cx="287338" cy="0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7" name="Straight Connector 146">
            <a:extLst>
              <a:ext uri="{FF2B5EF4-FFF2-40B4-BE49-F238E27FC236}">
                <a16:creationId xmlns:a16="http://schemas.microsoft.com/office/drawing/2014/main" id="{A4B4E275-AD6C-4753-99B0-5F3FCEDA3D36}"/>
              </a:ext>
            </a:extLst>
          </xdr:cNvPr>
          <xdr:cNvCxnSpPr/>
        </xdr:nvCxnSpPr>
        <xdr:spPr>
          <a:xfrm>
            <a:off x="7029450" y="9701213"/>
            <a:ext cx="233363" cy="0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2" name="Freeform: Shape 151">
            <a:extLst>
              <a:ext uri="{FF2B5EF4-FFF2-40B4-BE49-F238E27FC236}">
                <a16:creationId xmlns:a16="http://schemas.microsoft.com/office/drawing/2014/main" id="{F52DFF96-715E-E23D-85DC-EF177A761621}"/>
              </a:ext>
            </a:extLst>
          </xdr:cNvPr>
          <xdr:cNvSpPr/>
        </xdr:nvSpPr>
        <xdr:spPr>
          <a:xfrm>
            <a:off x="7108825" y="7842250"/>
            <a:ext cx="323850" cy="1860550"/>
          </a:xfrm>
          <a:custGeom>
            <a:avLst/>
            <a:gdLst>
              <a:gd name="connsiteX0" fmla="*/ 0 w 323850"/>
              <a:gd name="connsiteY0" fmla="*/ 0 h 1860550"/>
              <a:gd name="connsiteX1" fmla="*/ 0 w 323850"/>
              <a:gd name="connsiteY1" fmla="*/ 1860550 h 1860550"/>
              <a:gd name="connsiteX2" fmla="*/ 85725 w 323850"/>
              <a:gd name="connsiteY2" fmla="*/ 1860550 h 1860550"/>
              <a:gd name="connsiteX3" fmla="*/ 85725 w 323850"/>
              <a:gd name="connsiteY3" fmla="*/ 1644650 h 1860550"/>
              <a:gd name="connsiteX4" fmla="*/ 320675 w 323850"/>
              <a:gd name="connsiteY4" fmla="*/ 1644650 h 1860550"/>
              <a:gd name="connsiteX5" fmla="*/ 320675 w 323850"/>
              <a:gd name="connsiteY5" fmla="*/ 1514475 h 1860550"/>
              <a:gd name="connsiteX6" fmla="*/ 82550 w 323850"/>
              <a:gd name="connsiteY6" fmla="*/ 1514475 h 1860550"/>
              <a:gd name="connsiteX7" fmla="*/ 82550 w 323850"/>
              <a:gd name="connsiteY7" fmla="*/ 361950 h 1860550"/>
              <a:gd name="connsiteX8" fmla="*/ 323850 w 323850"/>
              <a:gd name="connsiteY8" fmla="*/ 361950 h 1860550"/>
              <a:gd name="connsiteX9" fmla="*/ 323850 w 323850"/>
              <a:gd name="connsiteY9" fmla="*/ 234950 h 1860550"/>
              <a:gd name="connsiteX10" fmla="*/ 85725 w 323850"/>
              <a:gd name="connsiteY10" fmla="*/ 234950 h 1860550"/>
              <a:gd name="connsiteX11" fmla="*/ 85725 w 323850"/>
              <a:gd name="connsiteY11" fmla="*/ 3175 h 1860550"/>
              <a:gd name="connsiteX12" fmla="*/ 0 w 323850"/>
              <a:gd name="connsiteY12" fmla="*/ 0 h 18605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323850" h="1860550">
                <a:moveTo>
                  <a:pt x="0" y="0"/>
                </a:moveTo>
                <a:lnTo>
                  <a:pt x="0" y="1860550"/>
                </a:lnTo>
                <a:lnTo>
                  <a:pt x="85725" y="1860550"/>
                </a:lnTo>
                <a:lnTo>
                  <a:pt x="85725" y="1644650"/>
                </a:lnTo>
                <a:lnTo>
                  <a:pt x="320675" y="1644650"/>
                </a:lnTo>
                <a:lnTo>
                  <a:pt x="320675" y="1514475"/>
                </a:lnTo>
                <a:lnTo>
                  <a:pt x="82550" y="1514475"/>
                </a:lnTo>
                <a:lnTo>
                  <a:pt x="82550" y="361950"/>
                </a:lnTo>
                <a:lnTo>
                  <a:pt x="323850" y="361950"/>
                </a:lnTo>
                <a:lnTo>
                  <a:pt x="323850" y="234950"/>
                </a:lnTo>
                <a:lnTo>
                  <a:pt x="85725" y="234950"/>
                </a:lnTo>
                <a:lnTo>
                  <a:pt x="85725" y="3175"/>
                </a:lnTo>
                <a:lnTo>
                  <a:pt x="0" y="0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l"/>
            <a:endParaRPr lang="tr-TR" sz="1100"/>
          </a:p>
        </xdr:txBody>
      </xdr:sp>
      <xdr:cxnSp macro="">
        <xdr:nvCxnSpPr>
          <xdr:cNvPr id="94" name="Straight Connector 93">
            <a:extLst>
              <a:ext uri="{FF2B5EF4-FFF2-40B4-BE49-F238E27FC236}">
                <a16:creationId xmlns:a16="http://schemas.microsoft.com/office/drawing/2014/main" id="{55E5B6E1-1E7F-41A3-808E-5D73F535281A}"/>
              </a:ext>
            </a:extLst>
          </xdr:cNvPr>
          <xdr:cNvCxnSpPr/>
        </xdr:nvCxnSpPr>
        <xdr:spPr>
          <a:xfrm>
            <a:off x="7048499" y="8772526"/>
            <a:ext cx="2095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" name="Straight Connector 95">
            <a:extLst>
              <a:ext uri="{FF2B5EF4-FFF2-40B4-BE49-F238E27FC236}">
                <a16:creationId xmlns:a16="http://schemas.microsoft.com/office/drawing/2014/main" id="{18B59A0F-250D-4B34-922A-C01A96667F75}"/>
              </a:ext>
            </a:extLst>
          </xdr:cNvPr>
          <xdr:cNvCxnSpPr/>
        </xdr:nvCxnSpPr>
        <xdr:spPr>
          <a:xfrm flipH="1">
            <a:off x="7162800" y="8739187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" name="Straight Connector 97">
            <a:extLst>
              <a:ext uri="{FF2B5EF4-FFF2-40B4-BE49-F238E27FC236}">
                <a16:creationId xmlns:a16="http://schemas.microsoft.com/office/drawing/2014/main" id="{639CB742-05EF-4466-83CF-3EE8EA9AB02D}"/>
              </a:ext>
            </a:extLst>
          </xdr:cNvPr>
          <xdr:cNvCxnSpPr/>
        </xdr:nvCxnSpPr>
        <xdr:spPr>
          <a:xfrm flipH="1">
            <a:off x="7077073" y="8739187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2" name="TextBox 101">
            <a:extLst>
              <a:ext uri="{FF2B5EF4-FFF2-40B4-BE49-F238E27FC236}">
                <a16:creationId xmlns:a16="http://schemas.microsoft.com/office/drawing/2014/main" id="{073A24F1-4208-497F-9255-A5C6A92EABB3}"/>
              </a:ext>
            </a:extLst>
          </xdr:cNvPr>
          <xdr:cNvSpPr txBox="1"/>
        </xdr:nvSpPr>
        <xdr:spPr>
          <a:xfrm>
            <a:off x="7105649" y="8553450"/>
            <a:ext cx="404813" cy="27146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hf</a:t>
            </a:r>
          </a:p>
        </xdr:txBody>
      </xdr:sp>
    </xdr:grpSp>
    <xdr:clientData/>
  </xdr:twoCellAnchor>
  <xdr:twoCellAnchor>
    <xdr:from>
      <xdr:col>38</xdr:col>
      <xdr:colOff>80961</xdr:colOff>
      <xdr:row>148</xdr:row>
      <xdr:rowOff>100023</xdr:rowOff>
    </xdr:from>
    <xdr:to>
      <xdr:col>45</xdr:col>
      <xdr:colOff>147638</xdr:colOff>
      <xdr:row>153</xdr:row>
      <xdr:rowOff>95254</xdr:rowOff>
    </xdr:to>
    <xdr:grpSp>
      <xdr:nvGrpSpPr>
        <xdr:cNvPr id="151" name="Group 150">
          <a:extLst>
            <a:ext uri="{FF2B5EF4-FFF2-40B4-BE49-F238E27FC236}">
              <a16:creationId xmlns:a16="http://schemas.microsoft.com/office/drawing/2014/main" id="{9332AB2D-F718-D561-698E-40C1FC239473}"/>
            </a:ext>
          </a:extLst>
        </xdr:cNvPr>
        <xdr:cNvGrpSpPr/>
      </xdr:nvGrpSpPr>
      <xdr:grpSpPr>
        <a:xfrm>
          <a:off x="6234111" y="37904748"/>
          <a:ext cx="1200152" cy="1423981"/>
          <a:chOff x="6234111" y="37676148"/>
          <a:chExt cx="1200152" cy="1423981"/>
        </a:xfrm>
      </xdr:grpSpPr>
      <xdr:sp macro="" textlink="">
        <xdr:nvSpPr>
          <xdr:cNvPr id="134" name="Oval 133">
            <a:extLst>
              <a:ext uri="{FF2B5EF4-FFF2-40B4-BE49-F238E27FC236}">
                <a16:creationId xmlns:a16="http://schemas.microsoft.com/office/drawing/2014/main" id="{7E7C249B-B7D7-0162-6CED-E28177AFCB3C}"/>
              </a:ext>
            </a:extLst>
          </xdr:cNvPr>
          <xdr:cNvSpPr/>
        </xdr:nvSpPr>
        <xdr:spPr>
          <a:xfrm>
            <a:off x="6319841" y="37676148"/>
            <a:ext cx="1038224" cy="1038224"/>
          </a:xfrm>
          <a:prstGeom prst="ellips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8" name="Oval 47">
            <a:extLst>
              <a:ext uri="{FF2B5EF4-FFF2-40B4-BE49-F238E27FC236}">
                <a16:creationId xmlns:a16="http://schemas.microsoft.com/office/drawing/2014/main" id="{6EF642BC-AEF8-54BA-FBAD-511E8C856037}"/>
              </a:ext>
            </a:extLst>
          </xdr:cNvPr>
          <xdr:cNvSpPr/>
        </xdr:nvSpPr>
        <xdr:spPr>
          <a:xfrm>
            <a:off x="6548438" y="37904311"/>
            <a:ext cx="76200" cy="79839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6" name="Oval 55">
            <a:extLst>
              <a:ext uri="{FF2B5EF4-FFF2-40B4-BE49-F238E27FC236}">
                <a16:creationId xmlns:a16="http://schemas.microsoft.com/office/drawing/2014/main" id="{9E07B28B-6A87-AE7A-2515-53ACE7B042FD}"/>
              </a:ext>
            </a:extLst>
          </xdr:cNvPr>
          <xdr:cNvSpPr/>
        </xdr:nvSpPr>
        <xdr:spPr>
          <a:xfrm>
            <a:off x="6799263" y="37794554"/>
            <a:ext cx="76200" cy="79839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67" name="Oval 66">
            <a:extLst>
              <a:ext uri="{FF2B5EF4-FFF2-40B4-BE49-F238E27FC236}">
                <a16:creationId xmlns:a16="http://schemas.microsoft.com/office/drawing/2014/main" id="{E5258F23-FE2B-10FA-D7A7-3548C1071C69}"/>
              </a:ext>
            </a:extLst>
          </xdr:cNvPr>
          <xdr:cNvSpPr/>
        </xdr:nvSpPr>
        <xdr:spPr>
          <a:xfrm>
            <a:off x="6443664" y="38151735"/>
            <a:ext cx="76200" cy="79839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7" name="Oval 76">
            <a:extLst>
              <a:ext uri="{FF2B5EF4-FFF2-40B4-BE49-F238E27FC236}">
                <a16:creationId xmlns:a16="http://schemas.microsoft.com/office/drawing/2014/main" id="{024F856A-F285-4206-E271-68A7287D518E}"/>
              </a:ext>
            </a:extLst>
          </xdr:cNvPr>
          <xdr:cNvSpPr/>
        </xdr:nvSpPr>
        <xdr:spPr>
          <a:xfrm>
            <a:off x="6553198" y="38411977"/>
            <a:ext cx="76200" cy="79839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12" name="Oval 111">
            <a:extLst>
              <a:ext uri="{FF2B5EF4-FFF2-40B4-BE49-F238E27FC236}">
                <a16:creationId xmlns:a16="http://schemas.microsoft.com/office/drawing/2014/main" id="{88F54D3D-B513-C2BB-72E7-CA282EFC9923}"/>
              </a:ext>
            </a:extLst>
          </xdr:cNvPr>
          <xdr:cNvSpPr/>
        </xdr:nvSpPr>
        <xdr:spPr>
          <a:xfrm>
            <a:off x="6799259" y="38515093"/>
            <a:ext cx="76200" cy="79839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15" name="Oval 114">
            <a:extLst>
              <a:ext uri="{FF2B5EF4-FFF2-40B4-BE49-F238E27FC236}">
                <a16:creationId xmlns:a16="http://schemas.microsoft.com/office/drawing/2014/main" id="{C6FDD175-B803-9CC8-26F5-6A48E2A37999}"/>
              </a:ext>
            </a:extLst>
          </xdr:cNvPr>
          <xdr:cNvSpPr/>
        </xdr:nvSpPr>
        <xdr:spPr>
          <a:xfrm>
            <a:off x="7062786" y="37902164"/>
            <a:ext cx="76200" cy="79839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17" name="Oval 116">
            <a:extLst>
              <a:ext uri="{FF2B5EF4-FFF2-40B4-BE49-F238E27FC236}">
                <a16:creationId xmlns:a16="http://schemas.microsoft.com/office/drawing/2014/main" id="{1CC2DA83-28F6-8BB2-E07F-31CE10C3796A}"/>
              </a:ext>
            </a:extLst>
          </xdr:cNvPr>
          <xdr:cNvSpPr/>
        </xdr:nvSpPr>
        <xdr:spPr>
          <a:xfrm>
            <a:off x="7058025" y="38413054"/>
            <a:ext cx="76200" cy="79839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18" name="Oval 117">
            <a:extLst>
              <a:ext uri="{FF2B5EF4-FFF2-40B4-BE49-F238E27FC236}">
                <a16:creationId xmlns:a16="http://schemas.microsoft.com/office/drawing/2014/main" id="{43CDD421-AE23-95F5-654F-FDDC37A2405B}"/>
              </a:ext>
            </a:extLst>
          </xdr:cNvPr>
          <xdr:cNvSpPr/>
        </xdr:nvSpPr>
        <xdr:spPr>
          <a:xfrm>
            <a:off x="7167562" y="38155654"/>
            <a:ext cx="76200" cy="79839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20" name="Straight Connector 119">
            <a:extLst>
              <a:ext uri="{FF2B5EF4-FFF2-40B4-BE49-F238E27FC236}">
                <a16:creationId xmlns:a16="http://schemas.microsoft.com/office/drawing/2014/main" id="{49B4C00A-E67C-2F8E-61C9-9309548A57A8}"/>
              </a:ext>
            </a:extLst>
          </xdr:cNvPr>
          <xdr:cNvCxnSpPr/>
        </xdr:nvCxnSpPr>
        <xdr:spPr>
          <a:xfrm>
            <a:off x="6315075" y="38376225"/>
            <a:ext cx="0" cy="7239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1" name="Straight Connector 120">
            <a:extLst>
              <a:ext uri="{FF2B5EF4-FFF2-40B4-BE49-F238E27FC236}">
                <a16:creationId xmlns:a16="http://schemas.microsoft.com/office/drawing/2014/main" id="{2EA109AD-D6C0-AD56-F895-79FCFB990E2B}"/>
              </a:ext>
            </a:extLst>
          </xdr:cNvPr>
          <xdr:cNvCxnSpPr/>
        </xdr:nvCxnSpPr>
        <xdr:spPr>
          <a:xfrm>
            <a:off x="6234111" y="39000326"/>
            <a:ext cx="120015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2" name="Straight Connector 121">
            <a:extLst>
              <a:ext uri="{FF2B5EF4-FFF2-40B4-BE49-F238E27FC236}">
                <a16:creationId xmlns:a16="http://schemas.microsoft.com/office/drawing/2014/main" id="{B1EC2A59-52A2-9934-9D60-EC5DA2B395A3}"/>
              </a:ext>
            </a:extLst>
          </xdr:cNvPr>
          <xdr:cNvCxnSpPr/>
        </xdr:nvCxnSpPr>
        <xdr:spPr>
          <a:xfrm flipH="1">
            <a:off x="6272211" y="38969932"/>
            <a:ext cx="80963" cy="8483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5" name="Straight Connector 124">
            <a:extLst>
              <a:ext uri="{FF2B5EF4-FFF2-40B4-BE49-F238E27FC236}">
                <a16:creationId xmlns:a16="http://schemas.microsoft.com/office/drawing/2014/main" id="{721E97A4-A00D-D508-198E-01EBD6143551}"/>
              </a:ext>
            </a:extLst>
          </xdr:cNvPr>
          <xdr:cNvCxnSpPr/>
        </xdr:nvCxnSpPr>
        <xdr:spPr>
          <a:xfrm>
            <a:off x="7362826" y="38366700"/>
            <a:ext cx="0" cy="73342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7" name="Straight Connector 126">
            <a:extLst>
              <a:ext uri="{FF2B5EF4-FFF2-40B4-BE49-F238E27FC236}">
                <a16:creationId xmlns:a16="http://schemas.microsoft.com/office/drawing/2014/main" id="{356B810F-2472-B271-49CC-F5FECC68F314}"/>
              </a:ext>
            </a:extLst>
          </xdr:cNvPr>
          <xdr:cNvCxnSpPr/>
        </xdr:nvCxnSpPr>
        <xdr:spPr>
          <a:xfrm flipH="1">
            <a:off x="7319962" y="38960411"/>
            <a:ext cx="80963" cy="8483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5" name="Oval 134">
            <a:extLst>
              <a:ext uri="{FF2B5EF4-FFF2-40B4-BE49-F238E27FC236}">
                <a16:creationId xmlns:a16="http://schemas.microsoft.com/office/drawing/2014/main" id="{5E10B172-7767-4658-B11F-AB522B6CBEF1}"/>
              </a:ext>
            </a:extLst>
          </xdr:cNvPr>
          <xdr:cNvSpPr/>
        </xdr:nvSpPr>
        <xdr:spPr>
          <a:xfrm>
            <a:off x="6424611" y="37776150"/>
            <a:ext cx="838202" cy="838202"/>
          </a:xfrm>
          <a:prstGeom prst="ellipse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bg1">
            <a:lumMod val="95000"/>
          </a:schemeClr>
        </a:solidFill>
        <a:ln w="6350">
          <a:solidFill>
            <a:schemeClr val="tx1"/>
          </a:solidFill>
        </a:ln>
      </a:spPr>
      <a:bodyPr vertOverflow="clip" horzOverflow="clip" rtlCol="0" anchor="t"/>
      <a:lstStyle>
        <a:defPPr algn="l">
          <a:defRPr sz="1100"/>
        </a:defPPr>
      </a:lstStyle>
      <a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86AEA-9254-4F50-897E-DAA0C1906347}">
  <sheetPr>
    <pageSetUpPr fitToPage="1"/>
  </sheetPr>
  <dimension ref="A1:AZ160"/>
  <sheetViews>
    <sheetView showGridLines="0" tabSelected="1" zoomScaleNormal="100" workbookViewId="0">
      <selection activeCell="BH10" sqref="BH10"/>
    </sheetView>
  </sheetViews>
  <sheetFormatPr defaultRowHeight="11.25" x14ac:dyDescent="0.2"/>
  <cols>
    <col min="1" max="800" width="2.83203125" style="1" customWidth="1"/>
    <col min="801" max="16384" width="9.33203125" style="1"/>
  </cols>
  <sheetData>
    <row r="1" spans="2:52" ht="12" thickBot="1" x14ac:dyDescent="0.25"/>
    <row r="2" spans="2:52" ht="48.75" customHeight="1" x14ac:dyDescent="0.2">
      <c r="B2" s="42" t="s">
        <v>66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4"/>
    </row>
    <row r="3" spans="2:52" x14ac:dyDescent="0.2">
      <c r="B3" s="24"/>
      <c r="C3" s="1" t="s">
        <v>27</v>
      </c>
      <c r="K3" s="1" t="s">
        <v>56</v>
      </c>
      <c r="AZ3" s="25"/>
    </row>
    <row r="4" spans="2:52" x14ac:dyDescent="0.2">
      <c r="B4" s="24"/>
      <c r="C4" s="1" t="s">
        <v>24</v>
      </c>
      <c r="G4" s="1" t="s">
        <v>46</v>
      </c>
      <c r="AZ4" s="25"/>
    </row>
    <row r="5" spans="2:52" x14ac:dyDescent="0.2">
      <c r="B5" s="24"/>
      <c r="C5" s="1" t="s">
        <v>50</v>
      </c>
      <c r="R5" s="1" t="s">
        <v>51</v>
      </c>
      <c r="AZ5" s="25"/>
    </row>
    <row r="6" spans="2:52" x14ac:dyDescent="0.2">
      <c r="B6" s="24"/>
      <c r="C6" s="1" t="s">
        <v>28</v>
      </c>
      <c r="AZ6" s="25"/>
    </row>
    <row r="7" spans="2:52" ht="30" customHeight="1" x14ac:dyDescent="0.2">
      <c r="B7" s="24"/>
      <c r="C7" s="49" t="s">
        <v>61</v>
      </c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1"/>
      <c r="AC7" s="31" t="s">
        <v>54</v>
      </c>
      <c r="AZ7" s="25"/>
    </row>
    <row r="8" spans="2:52" ht="20.100000000000001" customHeight="1" x14ac:dyDescent="0.2">
      <c r="B8" s="24"/>
      <c r="C8" s="52" t="s">
        <v>21</v>
      </c>
      <c r="D8" s="53"/>
      <c r="E8" s="54"/>
      <c r="F8" s="39" t="s">
        <v>25</v>
      </c>
      <c r="G8" s="40"/>
      <c r="H8" s="40"/>
      <c r="I8" s="40"/>
      <c r="J8" s="40"/>
      <c r="K8" s="40"/>
      <c r="L8" s="40"/>
      <c r="M8" s="40"/>
      <c r="N8" s="41"/>
      <c r="O8" s="39" t="s">
        <v>26</v>
      </c>
      <c r="P8" s="40"/>
      <c r="Q8" s="40"/>
      <c r="R8" s="40"/>
      <c r="S8" s="40"/>
      <c r="T8" s="40"/>
      <c r="U8" s="40"/>
      <c r="V8" s="40"/>
      <c r="W8" s="41"/>
      <c r="AG8" s="26" t="s">
        <v>39</v>
      </c>
      <c r="AZ8" s="25"/>
    </row>
    <row r="9" spans="2:52" ht="20.100000000000001" customHeight="1" x14ac:dyDescent="0.2">
      <c r="B9" s="24"/>
      <c r="C9" s="56"/>
      <c r="D9" s="57"/>
      <c r="E9" s="58"/>
      <c r="F9" s="52" t="s">
        <v>9</v>
      </c>
      <c r="G9" s="53"/>
      <c r="H9" s="53"/>
      <c r="I9" s="53"/>
      <c r="J9" s="23" t="s">
        <v>7</v>
      </c>
      <c r="K9" s="53" t="s">
        <v>8</v>
      </c>
      <c r="L9" s="53"/>
      <c r="M9" s="53"/>
      <c r="N9" s="54"/>
      <c r="O9" s="52" t="s">
        <v>9</v>
      </c>
      <c r="P9" s="53"/>
      <c r="Q9" s="53"/>
      <c r="R9" s="53"/>
      <c r="S9" s="23" t="s">
        <v>7</v>
      </c>
      <c r="T9" s="53" t="s">
        <v>8</v>
      </c>
      <c r="U9" s="53"/>
      <c r="V9" s="53"/>
      <c r="W9" s="54"/>
      <c r="AZ9" s="25"/>
    </row>
    <row r="10" spans="2:52" ht="20.100000000000001" customHeight="1" x14ac:dyDescent="0.2">
      <c r="B10" s="24"/>
      <c r="C10" s="59"/>
      <c r="D10" s="60"/>
      <c r="E10" s="61"/>
      <c r="F10" s="40" t="s">
        <v>22</v>
      </c>
      <c r="G10" s="40"/>
      <c r="H10" s="40"/>
      <c r="I10" s="40"/>
      <c r="J10" s="40"/>
      <c r="K10" s="40"/>
      <c r="L10" s="40"/>
      <c r="M10" s="40"/>
      <c r="N10" s="41"/>
      <c r="O10" s="40" t="s">
        <v>22</v>
      </c>
      <c r="P10" s="40"/>
      <c r="Q10" s="40"/>
      <c r="R10" s="40"/>
      <c r="S10" s="40"/>
      <c r="T10" s="40"/>
      <c r="U10" s="40"/>
      <c r="V10" s="40"/>
      <c r="W10" s="41"/>
      <c r="AZ10" s="25"/>
    </row>
    <row r="11" spans="2:52" ht="20.100000000000001" customHeight="1" thickBot="1" x14ac:dyDescent="0.25">
      <c r="B11" s="24"/>
      <c r="C11" s="55" t="s">
        <v>4</v>
      </c>
      <c r="D11" s="55"/>
      <c r="E11" s="55"/>
      <c r="F11" s="62" t="s">
        <v>30</v>
      </c>
      <c r="G11" s="63"/>
      <c r="H11" s="63"/>
      <c r="I11" s="63"/>
      <c r="J11" s="63"/>
      <c r="K11" s="63"/>
      <c r="L11" s="63"/>
      <c r="M11" s="63"/>
      <c r="N11" s="63"/>
      <c r="O11" s="62" t="s">
        <v>30</v>
      </c>
      <c r="P11" s="63"/>
      <c r="Q11" s="63"/>
      <c r="R11" s="63"/>
      <c r="S11" s="63"/>
      <c r="T11" s="63"/>
      <c r="U11" s="63"/>
      <c r="V11" s="63"/>
      <c r="W11" s="64"/>
      <c r="AZ11" s="25"/>
    </row>
    <row r="12" spans="2:52" ht="20.100000000000001" customHeight="1" thickTop="1" x14ac:dyDescent="0.2">
      <c r="B12" s="24"/>
      <c r="C12" s="65">
        <v>8</v>
      </c>
      <c r="D12" s="65"/>
      <c r="E12" s="65"/>
      <c r="F12" s="66">
        <v>8</v>
      </c>
      <c r="G12" s="67"/>
      <c r="H12" s="48">
        <f>2*MIN(1000/(0.0015*1000*(C12*10-25))*(PI()*F12^2/4),1.5*C12*10,200)</f>
        <v>240</v>
      </c>
      <c r="I12" s="48"/>
      <c r="J12" s="5" t="s">
        <v>7</v>
      </c>
      <c r="K12" s="67">
        <f t="shared" ref="K12:K24" si="0">+F12</f>
        <v>8</v>
      </c>
      <c r="L12" s="67"/>
      <c r="M12" s="48">
        <f t="shared" ref="M12:M24" si="1">+H12</f>
        <v>240</v>
      </c>
      <c r="N12" s="68"/>
      <c r="O12" s="66">
        <v>8</v>
      </c>
      <c r="P12" s="67"/>
      <c r="Q12" s="48">
        <f>2*MIN(1000/(0.0015*1000*(C12*10-F12-25))*(PI()*F12^2/4),1.5*C12*10,250)</f>
        <v>240</v>
      </c>
      <c r="R12" s="48"/>
      <c r="S12" s="5" t="s">
        <v>7</v>
      </c>
      <c r="T12" s="67">
        <f t="shared" ref="T12:T24" si="2">+O12</f>
        <v>8</v>
      </c>
      <c r="U12" s="67"/>
      <c r="V12" s="48">
        <f t="shared" ref="V12:V24" si="3">+Q12</f>
        <v>240</v>
      </c>
      <c r="W12" s="68"/>
      <c r="AZ12" s="25"/>
    </row>
    <row r="13" spans="2:52" ht="20.100000000000001" customHeight="1" x14ac:dyDescent="0.2">
      <c r="B13" s="24"/>
      <c r="C13" s="35">
        <v>9</v>
      </c>
      <c r="D13" s="35"/>
      <c r="E13" s="35"/>
      <c r="F13" s="36">
        <v>8</v>
      </c>
      <c r="G13" s="32"/>
      <c r="H13" s="33">
        <f t="shared" ref="H13" si="4">2*MIN(1000/(0.0015*1000*(C13*10-25))*(PI()*F13^2/4),1.5*C13*10,200)</f>
        <v>270</v>
      </c>
      <c r="I13" s="33"/>
      <c r="J13" s="3" t="s">
        <v>7</v>
      </c>
      <c r="K13" s="32">
        <f t="shared" ref="K13" si="5">+F13</f>
        <v>8</v>
      </c>
      <c r="L13" s="32"/>
      <c r="M13" s="33">
        <f t="shared" ref="M13" si="6">+H13</f>
        <v>270</v>
      </c>
      <c r="N13" s="34"/>
      <c r="O13" s="36">
        <v>8</v>
      </c>
      <c r="P13" s="32"/>
      <c r="Q13" s="48">
        <f t="shared" ref="Q13:Q24" si="7">2*MIN(1000/(0.0015*1000*(C13*10-F13-25))*(PI()*F13^2/4),1.5*C13*10,250)</f>
        <v>270</v>
      </c>
      <c r="R13" s="48"/>
      <c r="S13" s="3" t="s">
        <v>7</v>
      </c>
      <c r="T13" s="32">
        <f t="shared" ref="T13" si="8">+O13</f>
        <v>8</v>
      </c>
      <c r="U13" s="32"/>
      <c r="V13" s="33">
        <f t="shared" ref="V13" si="9">+Q13</f>
        <v>270</v>
      </c>
      <c r="W13" s="34"/>
      <c r="AZ13" s="25"/>
    </row>
    <row r="14" spans="2:52" ht="20.100000000000001" customHeight="1" x14ac:dyDescent="0.2">
      <c r="B14" s="24"/>
      <c r="C14" s="35">
        <v>10</v>
      </c>
      <c r="D14" s="35"/>
      <c r="E14" s="35"/>
      <c r="F14" s="36">
        <v>8</v>
      </c>
      <c r="G14" s="32"/>
      <c r="H14" s="33">
        <f t="shared" ref="H14:H24" si="10">2*MIN(1000/(0.0015*1000*(C14*10-25))*(PI()*F14^2/4),1.5*C14*10,200)</f>
        <v>300</v>
      </c>
      <c r="I14" s="33"/>
      <c r="J14" s="3" t="s">
        <v>7</v>
      </c>
      <c r="K14" s="32">
        <f t="shared" si="0"/>
        <v>8</v>
      </c>
      <c r="L14" s="32"/>
      <c r="M14" s="33">
        <f t="shared" si="1"/>
        <v>300</v>
      </c>
      <c r="N14" s="34"/>
      <c r="O14" s="36">
        <v>8</v>
      </c>
      <c r="P14" s="32"/>
      <c r="Q14" s="48">
        <f t="shared" si="7"/>
        <v>300</v>
      </c>
      <c r="R14" s="48"/>
      <c r="S14" s="3" t="s">
        <v>7</v>
      </c>
      <c r="T14" s="32">
        <f t="shared" si="2"/>
        <v>8</v>
      </c>
      <c r="U14" s="32"/>
      <c r="V14" s="33">
        <f t="shared" si="3"/>
        <v>300</v>
      </c>
      <c r="W14" s="34"/>
      <c r="AZ14" s="25"/>
    </row>
    <row r="15" spans="2:52" ht="20.100000000000001" customHeight="1" x14ac:dyDescent="0.2">
      <c r="B15" s="24"/>
      <c r="C15" s="35">
        <v>10</v>
      </c>
      <c r="D15" s="35"/>
      <c r="E15" s="35"/>
      <c r="F15" s="36">
        <v>10</v>
      </c>
      <c r="G15" s="32"/>
      <c r="H15" s="33">
        <f t="shared" ref="H15:H16" si="11">2*MIN(1000/(0.0015*1000*(C15*10-25))*(PI()*F15^2/4),1.5*C15*10,200)</f>
        <v>300</v>
      </c>
      <c r="I15" s="33"/>
      <c r="J15" s="3" t="s">
        <v>7</v>
      </c>
      <c r="K15" s="32">
        <f t="shared" ref="K15:K16" si="12">+F15</f>
        <v>10</v>
      </c>
      <c r="L15" s="32"/>
      <c r="M15" s="33">
        <f t="shared" ref="M15:M16" si="13">+H15</f>
        <v>300</v>
      </c>
      <c r="N15" s="34"/>
      <c r="O15" s="36">
        <v>10</v>
      </c>
      <c r="P15" s="32"/>
      <c r="Q15" s="48">
        <f t="shared" si="7"/>
        <v>300</v>
      </c>
      <c r="R15" s="48"/>
      <c r="S15" s="3" t="s">
        <v>7</v>
      </c>
      <c r="T15" s="32">
        <f t="shared" ref="T15:T16" si="14">+O15</f>
        <v>10</v>
      </c>
      <c r="U15" s="32"/>
      <c r="V15" s="33">
        <f t="shared" ref="V15:V16" si="15">+Q15</f>
        <v>300</v>
      </c>
      <c r="W15" s="34"/>
      <c r="AZ15" s="25"/>
    </row>
    <row r="16" spans="2:52" ht="20.100000000000001" customHeight="1" x14ac:dyDescent="0.2">
      <c r="B16" s="24"/>
      <c r="C16" s="35">
        <v>11</v>
      </c>
      <c r="D16" s="35"/>
      <c r="E16" s="35"/>
      <c r="F16" s="36">
        <v>10</v>
      </c>
      <c r="G16" s="32"/>
      <c r="H16" s="33">
        <f t="shared" si="11"/>
        <v>330</v>
      </c>
      <c r="I16" s="33"/>
      <c r="J16" s="3" t="s">
        <v>7</v>
      </c>
      <c r="K16" s="32">
        <f t="shared" si="12"/>
        <v>10</v>
      </c>
      <c r="L16" s="32"/>
      <c r="M16" s="33">
        <f t="shared" si="13"/>
        <v>330</v>
      </c>
      <c r="N16" s="34"/>
      <c r="O16" s="36">
        <v>10</v>
      </c>
      <c r="P16" s="32"/>
      <c r="Q16" s="48">
        <f t="shared" si="7"/>
        <v>330</v>
      </c>
      <c r="R16" s="48"/>
      <c r="S16" s="3" t="s">
        <v>7</v>
      </c>
      <c r="T16" s="32">
        <f t="shared" si="14"/>
        <v>10</v>
      </c>
      <c r="U16" s="32"/>
      <c r="V16" s="33">
        <f t="shared" si="15"/>
        <v>330</v>
      </c>
      <c r="W16" s="34"/>
      <c r="AZ16" s="25"/>
    </row>
    <row r="17" spans="2:52" ht="20.100000000000001" customHeight="1" x14ac:dyDescent="0.2">
      <c r="B17" s="24"/>
      <c r="C17" s="35">
        <v>12</v>
      </c>
      <c r="D17" s="35"/>
      <c r="E17" s="35"/>
      <c r="F17" s="36">
        <v>10</v>
      </c>
      <c r="G17" s="32"/>
      <c r="H17" s="33">
        <f t="shared" si="10"/>
        <v>360</v>
      </c>
      <c r="I17" s="33"/>
      <c r="J17" s="3" t="s">
        <v>7</v>
      </c>
      <c r="K17" s="32">
        <f t="shared" si="0"/>
        <v>10</v>
      </c>
      <c r="L17" s="32"/>
      <c r="M17" s="33">
        <f t="shared" si="1"/>
        <v>360</v>
      </c>
      <c r="N17" s="34"/>
      <c r="O17" s="36">
        <v>10</v>
      </c>
      <c r="P17" s="32"/>
      <c r="Q17" s="48">
        <f t="shared" si="7"/>
        <v>360</v>
      </c>
      <c r="R17" s="48"/>
      <c r="S17" s="3" t="s">
        <v>7</v>
      </c>
      <c r="T17" s="32">
        <f t="shared" si="2"/>
        <v>10</v>
      </c>
      <c r="U17" s="32"/>
      <c r="V17" s="33">
        <f t="shared" si="3"/>
        <v>360</v>
      </c>
      <c r="W17" s="34"/>
      <c r="AZ17" s="25"/>
    </row>
    <row r="18" spans="2:52" ht="20.100000000000001" customHeight="1" x14ac:dyDescent="0.2">
      <c r="B18" s="24"/>
      <c r="C18" s="35">
        <v>13</v>
      </c>
      <c r="D18" s="35"/>
      <c r="E18" s="35"/>
      <c r="F18" s="36">
        <v>10</v>
      </c>
      <c r="G18" s="32"/>
      <c r="H18" s="33">
        <f t="shared" ref="H18" si="16">2*MIN(1000/(0.0015*1000*(C18*10-25))*(PI()*F18^2/4),1.5*C18*10,200)</f>
        <v>390</v>
      </c>
      <c r="I18" s="33"/>
      <c r="J18" s="3" t="s">
        <v>7</v>
      </c>
      <c r="K18" s="32">
        <f t="shared" ref="K18" si="17">+F18</f>
        <v>10</v>
      </c>
      <c r="L18" s="32"/>
      <c r="M18" s="33">
        <f t="shared" ref="M18" si="18">+H18</f>
        <v>390</v>
      </c>
      <c r="N18" s="34"/>
      <c r="O18" s="36">
        <v>10</v>
      </c>
      <c r="P18" s="32"/>
      <c r="Q18" s="48">
        <f t="shared" si="7"/>
        <v>390</v>
      </c>
      <c r="R18" s="48"/>
      <c r="S18" s="3" t="s">
        <v>7</v>
      </c>
      <c r="T18" s="32">
        <f t="shared" ref="T18" si="19">+O18</f>
        <v>10</v>
      </c>
      <c r="U18" s="32"/>
      <c r="V18" s="33">
        <f t="shared" ref="V18" si="20">+Q18</f>
        <v>390</v>
      </c>
      <c r="W18" s="34"/>
      <c r="AZ18" s="25"/>
    </row>
    <row r="19" spans="2:52" ht="20.100000000000001" customHeight="1" x14ac:dyDescent="0.2">
      <c r="B19" s="24"/>
      <c r="C19" s="35">
        <v>14</v>
      </c>
      <c r="D19" s="35"/>
      <c r="E19" s="35"/>
      <c r="F19" s="36">
        <v>10</v>
      </c>
      <c r="G19" s="32"/>
      <c r="H19" s="33">
        <f t="shared" si="10"/>
        <v>400</v>
      </c>
      <c r="I19" s="33"/>
      <c r="J19" s="3" t="s">
        <v>7</v>
      </c>
      <c r="K19" s="32">
        <f t="shared" si="0"/>
        <v>10</v>
      </c>
      <c r="L19" s="32"/>
      <c r="M19" s="33">
        <f t="shared" si="1"/>
        <v>400</v>
      </c>
      <c r="N19" s="34"/>
      <c r="O19" s="36">
        <v>10</v>
      </c>
      <c r="P19" s="32"/>
      <c r="Q19" s="48">
        <f t="shared" si="7"/>
        <v>420</v>
      </c>
      <c r="R19" s="48"/>
      <c r="S19" s="3" t="s">
        <v>7</v>
      </c>
      <c r="T19" s="32">
        <f t="shared" si="2"/>
        <v>10</v>
      </c>
      <c r="U19" s="32"/>
      <c r="V19" s="33">
        <f t="shared" si="3"/>
        <v>420</v>
      </c>
      <c r="W19" s="34"/>
      <c r="AZ19" s="25"/>
    </row>
    <row r="20" spans="2:52" ht="20.100000000000001" customHeight="1" x14ac:dyDescent="0.2">
      <c r="B20" s="24"/>
      <c r="C20" s="35">
        <v>15</v>
      </c>
      <c r="D20" s="35"/>
      <c r="E20" s="35"/>
      <c r="F20" s="36">
        <v>10</v>
      </c>
      <c r="G20" s="32"/>
      <c r="H20" s="33">
        <f t="shared" ref="H20" si="21">2*MIN(1000/(0.0015*1000*(C20*10-25))*(PI()*F20^2/4),1.5*C20*10,200)</f>
        <v>400</v>
      </c>
      <c r="I20" s="33"/>
      <c r="J20" s="3" t="s">
        <v>7</v>
      </c>
      <c r="K20" s="32">
        <f t="shared" ref="K20" si="22">+F20</f>
        <v>10</v>
      </c>
      <c r="L20" s="32"/>
      <c r="M20" s="33">
        <f t="shared" ref="M20" si="23">+H20</f>
        <v>400</v>
      </c>
      <c r="N20" s="34"/>
      <c r="O20" s="36">
        <v>10</v>
      </c>
      <c r="P20" s="32"/>
      <c r="Q20" s="48">
        <f t="shared" si="7"/>
        <v>450</v>
      </c>
      <c r="R20" s="48"/>
      <c r="S20" s="3" t="s">
        <v>7</v>
      </c>
      <c r="T20" s="32">
        <f t="shared" ref="T20" si="24">+O20</f>
        <v>10</v>
      </c>
      <c r="U20" s="32"/>
      <c r="V20" s="33">
        <f t="shared" ref="V20" si="25">+Q20</f>
        <v>450</v>
      </c>
      <c r="W20" s="34"/>
      <c r="AZ20" s="25"/>
    </row>
    <row r="21" spans="2:52" ht="20.100000000000001" customHeight="1" x14ac:dyDescent="0.2">
      <c r="B21" s="24"/>
      <c r="C21" s="35">
        <v>16</v>
      </c>
      <c r="D21" s="35"/>
      <c r="E21" s="35"/>
      <c r="F21" s="36">
        <v>10</v>
      </c>
      <c r="G21" s="32"/>
      <c r="H21" s="33">
        <f t="shared" si="10"/>
        <v>400</v>
      </c>
      <c r="I21" s="33"/>
      <c r="J21" s="3" t="s">
        <v>7</v>
      </c>
      <c r="K21" s="32">
        <f t="shared" si="0"/>
        <v>10</v>
      </c>
      <c r="L21" s="32"/>
      <c r="M21" s="33">
        <f t="shared" si="1"/>
        <v>400</v>
      </c>
      <c r="N21" s="34"/>
      <c r="O21" s="36">
        <v>10</v>
      </c>
      <c r="P21" s="32"/>
      <c r="Q21" s="48">
        <f t="shared" si="7"/>
        <v>480</v>
      </c>
      <c r="R21" s="48"/>
      <c r="S21" s="3" t="s">
        <v>7</v>
      </c>
      <c r="T21" s="32">
        <f t="shared" si="2"/>
        <v>10</v>
      </c>
      <c r="U21" s="32"/>
      <c r="V21" s="33">
        <f t="shared" si="3"/>
        <v>480</v>
      </c>
      <c r="W21" s="34"/>
      <c r="AZ21" s="25"/>
    </row>
    <row r="22" spans="2:52" ht="20.100000000000001" customHeight="1" x14ac:dyDescent="0.2">
      <c r="B22" s="24"/>
      <c r="C22" s="35">
        <v>17</v>
      </c>
      <c r="D22" s="35"/>
      <c r="E22" s="35"/>
      <c r="F22" s="36">
        <v>10</v>
      </c>
      <c r="G22" s="32"/>
      <c r="H22" s="33">
        <f t="shared" ref="H22" si="26">2*MIN(1000/(0.0015*1000*(C22*10-25))*(PI()*F22^2/4),1.5*C22*10,200)</f>
        <v>400</v>
      </c>
      <c r="I22" s="33"/>
      <c r="J22" s="3" t="s">
        <v>7</v>
      </c>
      <c r="K22" s="32">
        <f t="shared" ref="K22" si="27">+F22</f>
        <v>10</v>
      </c>
      <c r="L22" s="32"/>
      <c r="M22" s="33">
        <f t="shared" ref="M22" si="28">+H22</f>
        <v>400</v>
      </c>
      <c r="N22" s="34"/>
      <c r="O22" s="36">
        <v>12</v>
      </c>
      <c r="P22" s="32"/>
      <c r="Q22" s="48">
        <f t="shared" si="7"/>
        <v>500</v>
      </c>
      <c r="R22" s="48"/>
      <c r="S22" s="3" t="s">
        <v>7</v>
      </c>
      <c r="T22" s="32">
        <f t="shared" ref="T22" si="29">+O22</f>
        <v>12</v>
      </c>
      <c r="U22" s="32"/>
      <c r="V22" s="33">
        <f t="shared" ref="V22" si="30">+Q22</f>
        <v>500</v>
      </c>
      <c r="W22" s="34"/>
      <c r="AZ22" s="25"/>
    </row>
    <row r="23" spans="2:52" ht="20.100000000000001" customHeight="1" x14ac:dyDescent="0.2">
      <c r="B23" s="24"/>
      <c r="C23" s="35">
        <v>18</v>
      </c>
      <c r="D23" s="35"/>
      <c r="E23" s="35"/>
      <c r="F23" s="36">
        <v>12</v>
      </c>
      <c r="G23" s="32"/>
      <c r="H23" s="33">
        <f t="shared" si="10"/>
        <v>400</v>
      </c>
      <c r="I23" s="33"/>
      <c r="J23" s="3" t="s">
        <v>7</v>
      </c>
      <c r="K23" s="32">
        <f t="shared" si="0"/>
        <v>12</v>
      </c>
      <c r="L23" s="32"/>
      <c r="M23" s="33">
        <f t="shared" si="1"/>
        <v>400</v>
      </c>
      <c r="N23" s="34"/>
      <c r="O23" s="36">
        <v>12</v>
      </c>
      <c r="P23" s="32"/>
      <c r="Q23" s="48">
        <f t="shared" si="7"/>
        <v>500</v>
      </c>
      <c r="R23" s="48"/>
      <c r="S23" s="3" t="s">
        <v>7</v>
      </c>
      <c r="T23" s="32">
        <f t="shared" si="2"/>
        <v>12</v>
      </c>
      <c r="U23" s="32"/>
      <c r="V23" s="33">
        <f t="shared" si="3"/>
        <v>500</v>
      </c>
      <c r="W23" s="34"/>
      <c r="AZ23" s="25"/>
    </row>
    <row r="24" spans="2:52" ht="20.100000000000001" customHeight="1" x14ac:dyDescent="0.2">
      <c r="B24" s="24"/>
      <c r="C24" s="35">
        <v>20</v>
      </c>
      <c r="D24" s="35"/>
      <c r="E24" s="35"/>
      <c r="F24" s="36">
        <v>12</v>
      </c>
      <c r="G24" s="32"/>
      <c r="H24" s="33">
        <f t="shared" si="10"/>
        <v>400</v>
      </c>
      <c r="I24" s="33"/>
      <c r="J24" s="3" t="s">
        <v>7</v>
      </c>
      <c r="K24" s="32">
        <f t="shared" si="0"/>
        <v>12</v>
      </c>
      <c r="L24" s="32"/>
      <c r="M24" s="33">
        <f t="shared" si="1"/>
        <v>400</v>
      </c>
      <c r="N24" s="34"/>
      <c r="O24" s="36">
        <v>12</v>
      </c>
      <c r="P24" s="32"/>
      <c r="Q24" s="48">
        <f t="shared" si="7"/>
        <v>500</v>
      </c>
      <c r="R24" s="48"/>
      <c r="S24" s="3" t="s">
        <v>7</v>
      </c>
      <c r="T24" s="32">
        <f t="shared" si="2"/>
        <v>12</v>
      </c>
      <c r="U24" s="32"/>
      <c r="V24" s="33">
        <f t="shared" si="3"/>
        <v>500</v>
      </c>
      <c r="W24" s="34"/>
      <c r="AZ24" s="25"/>
    </row>
    <row r="25" spans="2:52" x14ac:dyDescent="0.2">
      <c r="B25" s="24"/>
      <c r="AZ25" s="25"/>
    </row>
    <row r="26" spans="2:52" x14ac:dyDescent="0.2">
      <c r="B26" s="24"/>
      <c r="C26" s="1" t="s">
        <v>27</v>
      </c>
      <c r="K26" s="1" t="s">
        <v>55</v>
      </c>
      <c r="AZ26" s="25"/>
    </row>
    <row r="27" spans="2:52" x14ac:dyDescent="0.2">
      <c r="B27" s="24"/>
      <c r="C27" s="1" t="s">
        <v>24</v>
      </c>
      <c r="G27" s="1" t="s">
        <v>46</v>
      </c>
      <c r="AZ27" s="25"/>
    </row>
    <row r="28" spans="2:52" x14ac:dyDescent="0.2">
      <c r="B28" s="24"/>
      <c r="C28" s="1" t="s">
        <v>34</v>
      </c>
      <c r="AZ28" s="25"/>
    </row>
    <row r="29" spans="2:52" x14ac:dyDescent="0.2">
      <c r="B29" s="24"/>
      <c r="C29" s="1" t="s">
        <v>29</v>
      </c>
      <c r="AZ29" s="25"/>
    </row>
    <row r="30" spans="2:52" x14ac:dyDescent="0.2">
      <c r="B30" s="24"/>
      <c r="C30" s="1" t="s">
        <v>35</v>
      </c>
      <c r="AZ30" s="25"/>
    </row>
    <row r="31" spans="2:52" x14ac:dyDescent="0.2">
      <c r="B31" s="24"/>
      <c r="C31" s="1" t="s">
        <v>33</v>
      </c>
      <c r="AZ31" s="25"/>
    </row>
    <row r="32" spans="2:52" ht="30" customHeight="1" x14ac:dyDescent="0.2">
      <c r="B32" s="24"/>
      <c r="C32" s="49" t="s">
        <v>62</v>
      </c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1"/>
      <c r="AZ32" s="25"/>
    </row>
    <row r="33" spans="2:52" ht="20.100000000000001" customHeight="1" x14ac:dyDescent="0.2">
      <c r="B33" s="24"/>
      <c r="C33" s="52" t="s">
        <v>21</v>
      </c>
      <c r="D33" s="53"/>
      <c r="E33" s="54"/>
      <c r="F33" s="39" t="s">
        <v>25</v>
      </c>
      <c r="G33" s="40"/>
      <c r="H33" s="40"/>
      <c r="I33" s="40"/>
      <c r="J33" s="40"/>
      <c r="K33" s="40"/>
      <c r="L33" s="40"/>
      <c r="M33" s="40"/>
      <c r="N33" s="41"/>
      <c r="O33" s="39" t="s">
        <v>26</v>
      </c>
      <c r="P33" s="40"/>
      <c r="Q33" s="40"/>
      <c r="R33" s="41"/>
      <c r="W33" s="31" t="s">
        <v>53</v>
      </c>
      <c r="AZ33" s="25"/>
    </row>
    <row r="34" spans="2:52" ht="20.100000000000001" customHeight="1" x14ac:dyDescent="0.2">
      <c r="B34" s="24"/>
      <c r="C34" s="56"/>
      <c r="D34" s="57"/>
      <c r="E34" s="58"/>
      <c r="F34" s="52" t="s">
        <v>9</v>
      </c>
      <c r="G34" s="53"/>
      <c r="H34" s="53"/>
      <c r="I34" s="53"/>
      <c r="J34" s="23" t="s">
        <v>7</v>
      </c>
      <c r="K34" s="53" t="s">
        <v>8</v>
      </c>
      <c r="L34" s="53"/>
      <c r="M34" s="53"/>
      <c r="N34" s="54"/>
      <c r="O34" s="52" t="s">
        <v>8</v>
      </c>
      <c r="P34" s="53"/>
      <c r="Q34" s="53"/>
      <c r="R34" s="54"/>
      <c r="AB34" s="26" t="s">
        <v>38</v>
      </c>
      <c r="AZ34" s="25"/>
    </row>
    <row r="35" spans="2:52" ht="20.100000000000001" customHeight="1" x14ac:dyDescent="0.2">
      <c r="B35" s="24"/>
      <c r="C35" s="59"/>
      <c r="D35" s="60"/>
      <c r="E35" s="61"/>
      <c r="F35" s="40" t="s">
        <v>22</v>
      </c>
      <c r="G35" s="40"/>
      <c r="H35" s="40"/>
      <c r="I35" s="40"/>
      <c r="J35" s="40"/>
      <c r="K35" s="40"/>
      <c r="L35" s="40"/>
      <c r="M35" s="40"/>
      <c r="N35" s="41"/>
      <c r="O35" s="40" t="s">
        <v>31</v>
      </c>
      <c r="P35" s="40"/>
      <c r="Q35" s="40"/>
      <c r="R35" s="41"/>
      <c r="AZ35" s="25"/>
    </row>
    <row r="36" spans="2:52" ht="20.100000000000001" customHeight="1" thickBot="1" x14ac:dyDescent="0.25">
      <c r="B36" s="24"/>
      <c r="C36" s="55" t="s">
        <v>4</v>
      </c>
      <c r="D36" s="55"/>
      <c r="E36" s="55"/>
      <c r="F36" s="62" t="s">
        <v>30</v>
      </c>
      <c r="G36" s="63"/>
      <c r="H36" s="63"/>
      <c r="I36" s="63"/>
      <c r="J36" s="63"/>
      <c r="K36" s="63"/>
      <c r="L36" s="63"/>
      <c r="M36" s="63"/>
      <c r="N36" s="63"/>
      <c r="O36" s="62" t="s">
        <v>32</v>
      </c>
      <c r="P36" s="63"/>
      <c r="Q36" s="63"/>
      <c r="R36" s="64"/>
      <c r="AZ36" s="25"/>
    </row>
    <row r="37" spans="2:52" ht="20.100000000000001" customHeight="1" thickTop="1" x14ac:dyDescent="0.2">
      <c r="B37" s="24"/>
      <c r="C37" s="65">
        <v>8</v>
      </c>
      <c r="D37" s="65"/>
      <c r="E37" s="65"/>
      <c r="F37" s="66">
        <v>8</v>
      </c>
      <c r="G37" s="67"/>
      <c r="H37" s="48">
        <f>2*MIN(1000/(0.002*1000*(C37*10-25))*(PI()*F37^2/4),1.5*C37*10,200)</f>
        <v>240</v>
      </c>
      <c r="I37" s="48"/>
      <c r="J37" s="5" t="s">
        <v>7</v>
      </c>
      <c r="K37" s="67">
        <f t="shared" ref="K37:K49" si="31">+F37</f>
        <v>8</v>
      </c>
      <c r="L37" s="67"/>
      <c r="M37" s="48">
        <f t="shared" ref="M37:M49" si="32">+H37</f>
        <v>240</v>
      </c>
      <c r="N37" s="68"/>
      <c r="O37" s="66">
        <v>8</v>
      </c>
      <c r="P37" s="67"/>
      <c r="Q37" s="48">
        <f>MIN(1000/((2*1000*(PI()*F37^2/4)/(H37))/5)*(PI()*O37^2/4),300)</f>
        <v>300</v>
      </c>
      <c r="R37" s="68"/>
      <c r="AZ37" s="25"/>
    </row>
    <row r="38" spans="2:52" ht="20.100000000000001" customHeight="1" x14ac:dyDescent="0.2">
      <c r="B38" s="24"/>
      <c r="C38" s="35">
        <v>9</v>
      </c>
      <c r="D38" s="35"/>
      <c r="E38" s="35"/>
      <c r="F38" s="36">
        <v>8</v>
      </c>
      <c r="G38" s="32"/>
      <c r="H38" s="33">
        <f t="shared" ref="H38" si="33">2*MIN(1000/(0.002*1000*(C38*10-25))*(PI()*F38^2/4),1.5*C38*10,200)</f>
        <v>270</v>
      </c>
      <c r="I38" s="33"/>
      <c r="J38" s="3" t="s">
        <v>7</v>
      </c>
      <c r="K38" s="32">
        <f t="shared" ref="K38" si="34">+F38</f>
        <v>8</v>
      </c>
      <c r="L38" s="32"/>
      <c r="M38" s="33">
        <f t="shared" ref="M38" si="35">+H38</f>
        <v>270</v>
      </c>
      <c r="N38" s="34"/>
      <c r="O38" s="36">
        <v>8</v>
      </c>
      <c r="P38" s="32"/>
      <c r="Q38" s="33">
        <f t="shared" ref="Q38" si="36">MIN(1000/((2*1000*(PI()*F38^2/4)/(H38))/5)*(PI()*O38^2/4),300)</f>
        <v>300</v>
      </c>
      <c r="R38" s="34"/>
      <c r="AZ38" s="25"/>
    </row>
    <row r="39" spans="2:52" ht="20.100000000000001" customHeight="1" x14ac:dyDescent="0.2">
      <c r="B39" s="24"/>
      <c r="C39" s="35">
        <v>10</v>
      </c>
      <c r="D39" s="35"/>
      <c r="E39" s="35"/>
      <c r="F39" s="36">
        <v>8</v>
      </c>
      <c r="G39" s="32"/>
      <c r="H39" s="33">
        <f t="shared" ref="H39:H49" si="37">2*MIN(1000/(0.002*1000*(C39*10-25))*(PI()*F39^2/4),1.5*C39*10,200)</f>
        <v>300</v>
      </c>
      <c r="I39" s="33"/>
      <c r="J39" s="3" t="s">
        <v>7</v>
      </c>
      <c r="K39" s="32">
        <f t="shared" si="31"/>
        <v>8</v>
      </c>
      <c r="L39" s="32"/>
      <c r="M39" s="33">
        <f t="shared" si="32"/>
        <v>300</v>
      </c>
      <c r="N39" s="34"/>
      <c r="O39" s="36">
        <v>8</v>
      </c>
      <c r="P39" s="32"/>
      <c r="Q39" s="33">
        <f t="shared" ref="Q39:Q49" si="38">MIN(1000/((2*1000*(PI()*F39^2/4)/(H39))/5)*(PI()*O39^2/4),300)</f>
        <v>300</v>
      </c>
      <c r="R39" s="34"/>
      <c r="AZ39" s="25"/>
    </row>
    <row r="40" spans="2:52" ht="20.100000000000001" customHeight="1" x14ac:dyDescent="0.2">
      <c r="B40" s="24"/>
      <c r="C40" s="35">
        <v>10</v>
      </c>
      <c r="D40" s="35"/>
      <c r="E40" s="35"/>
      <c r="F40" s="36">
        <v>10</v>
      </c>
      <c r="G40" s="32"/>
      <c r="H40" s="33">
        <f t="shared" si="37"/>
        <v>300</v>
      </c>
      <c r="I40" s="33"/>
      <c r="J40" s="3" t="s">
        <v>7</v>
      </c>
      <c r="K40" s="32">
        <f t="shared" ref="K40:K41" si="39">+F40</f>
        <v>10</v>
      </c>
      <c r="L40" s="32"/>
      <c r="M40" s="33">
        <f t="shared" ref="M40:M41" si="40">+H40</f>
        <v>300</v>
      </c>
      <c r="N40" s="34"/>
      <c r="O40" s="36">
        <v>10</v>
      </c>
      <c r="P40" s="32"/>
      <c r="Q40" s="33">
        <f t="shared" si="38"/>
        <v>300</v>
      </c>
      <c r="R40" s="34"/>
      <c r="AZ40" s="25"/>
    </row>
    <row r="41" spans="2:52" ht="20.100000000000001" customHeight="1" x14ac:dyDescent="0.2">
      <c r="B41" s="24"/>
      <c r="C41" s="35">
        <v>11</v>
      </c>
      <c r="D41" s="35"/>
      <c r="E41" s="35"/>
      <c r="F41" s="36">
        <v>10</v>
      </c>
      <c r="G41" s="32"/>
      <c r="H41" s="33">
        <f t="shared" ref="H41" si="41">2*MIN(1000/(0.002*1000*(C41*10-25))*(PI()*F41^2/4),1.5*C41*10,200)</f>
        <v>330</v>
      </c>
      <c r="I41" s="33"/>
      <c r="J41" s="3" t="s">
        <v>7</v>
      </c>
      <c r="K41" s="32">
        <f t="shared" si="39"/>
        <v>10</v>
      </c>
      <c r="L41" s="32"/>
      <c r="M41" s="33">
        <f t="shared" si="40"/>
        <v>330</v>
      </c>
      <c r="N41" s="34"/>
      <c r="O41" s="36">
        <v>10</v>
      </c>
      <c r="P41" s="32"/>
      <c r="Q41" s="33">
        <f t="shared" ref="Q41" si="42">MIN(1000/((2*1000*(PI()*F41^2/4)/(H41))/5)*(PI()*O41^2/4),300)</f>
        <v>300</v>
      </c>
      <c r="R41" s="34"/>
      <c r="AZ41" s="25"/>
    </row>
    <row r="42" spans="2:52" ht="20.100000000000001" customHeight="1" x14ac:dyDescent="0.2">
      <c r="B42" s="24"/>
      <c r="C42" s="35">
        <v>12</v>
      </c>
      <c r="D42" s="35"/>
      <c r="E42" s="35"/>
      <c r="F42" s="36">
        <v>10</v>
      </c>
      <c r="G42" s="32"/>
      <c r="H42" s="33">
        <f t="shared" si="37"/>
        <v>360</v>
      </c>
      <c r="I42" s="33"/>
      <c r="J42" s="3" t="s">
        <v>7</v>
      </c>
      <c r="K42" s="32">
        <f t="shared" si="31"/>
        <v>10</v>
      </c>
      <c r="L42" s="32"/>
      <c r="M42" s="33">
        <f t="shared" si="32"/>
        <v>360</v>
      </c>
      <c r="N42" s="34"/>
      <c r="O42" s="36">
        <v>10</v>
      </c>
      <c r="P42" s="32"/>
      <c r="Q42" s="33">
        <f t="shared" si="38"/>
        <v>300</v>
      </c>
      <c r="R42" s="34"/>
      <c r="AZ42" s="25"/>
    </row>
    <row r="43" spans="2:52" ht="20.100000000000001" customHeight="1" x14ac:dyDescent="0.2">
      <c r="B43" s="24"/>
      <c r="C43" s="35">
        <v>13</v>
      </c>
      <c r="D43" s="35"/>
      <c r="E43" s="35"/>
      <c r="F43" s="36">
        <v>10</v>
      </c>
      <c r="G43" s="32"/>
      <c r="H43" s="33">
        <f t="shared" ref="H43" si="43">2*MIN(1000/(0.002*1000*(C43*10-25))*(PI()*F43^2/4),1.5*C43*10,200)</f>
        <v>390</v>
      </c>
      <c r="I43" s="33"/>
      <c r="J43" s="3" t="s">
        <v>7</v>
      </c>
      <c r="K43" s="32">
        <f t="shared" ref="K43" si="44">+F43</f>
        <v>10</v>
      </c>
      <c r="L43" s="32"/>
      <c r="M43" s="33">
        <f t="shared" ref="M43" si="45">+H43</f>
        <v>390</v>
      </c>
      <c r="N43" s="34"/>
      <c r="O43" s="36">
        <v>10</v>
      </c>
      <c r="P43" s="32"/>
      <c r="Q43" s="33">
        <f t="shared" ref="Q43" si="46">MIN(1000/((2*1000*(PI()*F43^2/4)/(H43))/5)*(PI()*O43^2/4),300)</f>
        <v>300</v>
      </c>
      <c r="R43" s="34"/>
      <c r="AZ43" s="25"/>
    </row>
    <row r="44" spans="2:52" ht="20.100000000000001" customHeight="1" x14ac:dyDescent="0.2">
      <c r="B44" s="24"/>
      <c r="C44" s="35">
        <v>14</v>
      </c>
      <c r="D44" s="35"/>
      <c r="E44" s="35"/>
      <c r="F44" s="36">
        <v>10</v>
      </c>
      <c r="G44" s="32"/>
      <c r="H44" s="33">
        <f t="shared" si="37"/>
        <v>400</v>
      </c>
      <c r="I44" s="33"/>
      <c r="J44" s="3" t="s">
        <v>7</v>
      </c>
      <c r="K44" s="32">
        <f t="shared" si="31"/>
        <v>10</v>
      </c>
      <c r="L44" s="32"/>
      <c r="M44" s="33">
        <f t="shared" si="32"/>
        <v>400</v>
      </c>
      <c r="N44" s="34"/>
      <c r="O44" s="36">
        <v>10</v>
      </c>
      <c r="P44" s="32"/>
      <c r="Q44" s="33">
        <f t="shared" si="38"/>
        <v>300</v>
      </c>
      <c r="R44" s="34"/>
      <c r="AZ44" s="25"/>
    </row>
    <row r="45" spans="2:52" ht="20.100000000000001" customHeight="1" x14ac:dyDescent="0.2">
      <c r="B45" s="24"/>
      <c r="C45" s="35">
        <v>15</v>
      </c>
      <c r="D45" s="35"/>
      <c r="E45" s="35"/>
      <c r="F45" s="36">
        <v>10</v>
      </c>
      <c r="G45" s="32"/>
      <c r="H45" s="33">
        <f t="shared" ref="H45" si="47">2*MIN(1000/(0.002*1000*(C45*10-25))*(PI()*F45^2/4),1.5*C45*10,200)</f>
        <v>400</v>
      </c>
      <c r="I45" s="33"/>
      <c r="J45" s="3" t="s">
        <v>7</v>
      </c>
      <c r="K45" s="32">
        <f t="shared" ref="K45" si="48">+F45</f>
        <v>10</v>
      </c>
      <c r="L45" s="32"/>
      <c r="M45" s="33">
        <f t="shared" ref="M45" si="49">+H45</f>
        <v>400</v>
      </c>
      <c r="N45" s="34"/>
      <c r="O45" s="36">
        <v>10</v>
      </c>
      <c r="P45" s="32"/>
      <c r="Q45" s="33">
        <f t="shared" ref="Q45" si="50">MIN(1000/((2*1000*(PI()*F45^2/4)/(H45))/5)*(PI()*O45^2/4),300)</f>
        <v>300</v>
      </c>
      <c r="R45" s="34"/>
      <c r="AZ45" s="25"/>
    </row>
    <row r="46" spans="2:52" ht="20.100000000000001" customHeight="1" x14ac:dyDescent="0.2">
      <c r="B46" s="24"/>
      <c r="C46" s="35">
        <v>16</v>
      </c>
      <c r="D46" s="35"/>
      <c r="E46" s="35"/>
      <c r="F46" s="36">
        <v>10</v>
      </c>
      <c r="G46" s="32"/>
      <c r="H46" s="33">
        <f t="shared" si="37"/>
        <v>400</v>
      </c>
      <c r="I46" s="33"/>
      <c r="J46" s="3" t="s">
        <v>7</v>
      </c>
      <c r="K46" s="32">
        <f t="shared" si="31"/>
        <v>10</v>
      </c>
      <c r="L46" s="32"/>
      <c r="M46" s="33">
        <f t="shared" si="32"/>
        <v>400</v>
      </c>
      <c r="N46" s="34"/>
      <c r="O46" s="36">
        <v>10</v>
      </c>
      <c r="P46" s="32"/>
      <c r="Q46" s="33">
        <f t="shared" si="38"/>
        <v>300</v>
      </c>
      <c r="R46" s="34"/>
      <c r="AZ46" s="25"/>
    </row>
    <row r="47" spans="2:52" ht="20.100000000000001" customHeight="1" x14ac:dyDescent="0.2">
      <c r="B47" s="24"/>
      <c r="C47" s="35">
        <v>17</v>
      </c>
      <c r="D47" s="35"/>
      <c r="E47" s="35"/>
      <c r="F47" s="36">
        <v>10</v>
      </c>
      <c r="G47" s="32"/>
      <c r="H47" s="33">
        <f t="shared" ref="H47" si="51">2*MIN(1000/(0.002*1000*(C47*10-25))*(PI()*F47^2/4),1.5*C47*10,200)</f>
        <v>400</v>
      </c>
      <c r="I47" s="33"/>
      <c r="J47" s="3" t="s">
        <v>7</v>
      </c>
      <c r="K47" s="32">
        <f t="shared" ref="K47" si="52">+F47</f>
        <v>10</v>
      </c>
      <c r="L47" s="32"/>
      <c r="M47" s="33">
        <f t="shared" ref="M47" si="53">+H47</f>
        <v>400</v>
      </c>
      <c r="N47" s="34"/>
      <c r="O47" s="36">
        <v>10</v>
      </c>
      <c r="P47" s="32"/>
      <c r="Q47" s="33">
        <f t="shared" ref="Q47" si="54">MIN(1000/((2*1000*(PI()*F47^2/4)/(H47))/5)*(PI()*O47^2/4),300)</f>
        <v>300</v>
      </c>
      <c r="R47" s="34"/>
      <c r="AA47" s="37" t="s">
        <v>52</v>
      </c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Z47" s="25"/>
    </row>
    <row r="48" spans="2:52" ht="20.100000000000001" customHeight="1" x14ac:dyDescent="0.2">
      <c r="B48" s="24"/>
      <c r="C48" s="35">
        <v>18</v>
      </c>
      <c r="D48" s="35"/>
      <c r="E48" s="35"/>
      <c r="F48" s="36">
        <v>12</v>
      </c>
      <c r="G48" s="32"/>
      <c r="H48" s="33">
        <f t="shared" si="37"/>
        <v>400</v>
      </c>
      <c r="I48" s="33"/>
      <c r="J48" s="3" t="s">
        <v>7</v>
      </c>
      <c r="K48" s="32">
        <f t="shared" si="31"/>
        <v>12</v>
      </c>
      <c r="L48" s="32"/>
      <c r="M48" s="33">
        <f t="shared" si="32"/>
        <v>400</v>
      </c>
      <c r="N48" s="34"/>
      <c r="O48" s="36">
        <v>12</v>
      </c>
      <c r="P48" s="32"/>
      <c r="Q48" s="33">
        <f t="shared" si="38"/>
        <v>300</v>
      </c>
      <c r="R48" s="34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Z48" s="25"/>
    </row>
    <row r="49" spans="2:52" ht="20.100000000000001" customHeight="1" x14ac:dyDescent="0.2">
      <c r="B49" s="24"/>
      <c r="C49" s="35">
        <v>20</v>
      </c>
      <c r="D49" s="35"/>
      <c r="E49" s="35"/>
      <c r="F49" s="36">
        <v>12</v>
      </c>
      <c r="G49" s="32"/>
      <c r="H49" s="33">
        <f t="shared" si="37"/>
        <v>400</v>
      </c>
      <c r="I49" s="33"/>
      <c r="J49" s="3" t="s">
        <v>7</v>
      </c>
      <c r="K49" s="32">
        <f t="shared" si="31"/>
        <v>12</v>
      </c>
      <c r="L49" s="32"/>
      <c r="M49" s="33">
        <f t="shared" si="32"/>
        <v>400</v>
      </c>
      <c r="N49" s="34"/>
      <c r="O49" s="36">
        <v>12</v>
      </c>
      <c r="P49" s="32"/>
      <c r="Q49" s="33">
        <f t="shared" si="38"/>
        <v>300</v>
      </c>
      <c r="R49" s="34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Z49" s="25"/>
    </row>
    <row r="50" spans="2:52" ht="12" thickBot="1" x14ac:dyDescent="0.25">
      <c r="B50" s="27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9"/>
    </row>
    <row r="51" spans="2:52" ht="12" thickBot="1" x14ac:dyDescent="0.25"/>
    <row r="52" spans="2:52" ht="48.75" customHeight="1" x14ac:dyDescent="0.2">
      <c r="B52" s="42" t="s">
        <v>63</v>
      </c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4"/>
    </row>
    <row r="53" spans="2:52" x14ac:dyDescent="0.2">
      <c r="B53" s="24"/>
      <c r="K53" s="26" t="s">
        <v>37</v>
      </c>
      <c r="AB53" s="37" t="s">
        <v>52</v>
      </c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Z53" s="25"/>
    </row>
    <row r="54" spans="2:52" x14ac:dyDescent="0.2">
      <c r="B54" s="24"/>
      <c r="L54" s="1">
        <v>2</v>
      </c>
      <c r="M54" s="119">
        <v>12</v>
      </c>
      <c r="N54" s="119"/>
      <c r="P54" s="1" t="s">
        <v>36</v>
      </c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Z54" s="25"/>
    </row>
    <row r="55" spans="2:52" x14ac:dyDescent="0.2">
      <c r="B55" s="24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Z55" s="25"/>
    </row>
    <row r="56" spans="2:52" x14ac:dyDescent="0.2">
      <c r="B56" s="24"/>
      <c r="AZ56" s="25"/>
    </row>
    <row r="57" spans="2:52" x14ac:dyDescent="0.2">
      <c r="B57" s="24"/>
      <c r="Z57" s="1" t="s">
        <v>56</v>
      </c>
      <c r="AZ57" s="25"/>
    </row>
    <row r="58" spans="2:52" x14ac:dyDescent="0.2">
      <c r="B58" s="24"/>
      <c r="AZ58" s="25"/>
    </row>
    <row r="59" spans="2:52" x14ac:dyDescent="0.2">
      <c r="B59" s="24"/>
      <c r="Z59" s="26" t="s">
        <v>20</v>
      </c>
      <c r="AZ59" s="25"/>
    </row>
    <row r="60" spans="2:52" x14ac:dyDescent="0.2">
      <c r="B60" s="24"/>
      <c r="R60" s="1" t="s">
        <v>14</v>
      </c>
      <c r="Z60" s="1" t="s">
        <v>16</v>
      </c>
      <c r="AZ60" s="25"/>
    </row>
    <row r="61" spans="2:52" x14ac:dyDescent="0.2">
      <c r="B61" s="24"/>
      <c r="F61" s="1" t="s">
        <v>2</v>
      </c>
      <c r="AZ61" s="25"/>
    </row>
    <row r="62" spans="2:52" x14ac:dyDescent="0.2">
      <c r="B62" s="24"/>
      <c r="H62" s="30" t="s">
        <v>18</v>
      </c>
      <c r="Z62" s="26" t="s">
        <v>14</v>
      </c>
      <c r="AZ62" s="25"/>
    </row>
    <row r="63" spans="2:52" x14ac:dyDescent="0.2">
      <c r="B63" s="24"/>
      <c r="Z63" s="1" t="s">
        <v>17</v>
      </c>
      <c r="AZ63" s="25"/>
    </row>
    <row r="64" spans="2:52" x14ac:dyDescent="0.2">
      <c r="B64" s="24"/>
      <c r="Q64" s="1" t="s">
        <v>42</v>
      </c>
      <c r="AZ64" s="25"/>
    </row>
    <row r="65" spans="2:52" x14ac:dyDescent="0.2">
      <c r="B65" s="24"/>
      <c r="Z65" s="1" t="s">
        <v>23</v>
      </c>
      <c r="AZ65" s="25"/>
    </row>
    <row r="66" spans="2:52" x14ac:dyDescent="0.2">
      <c r="B66" s="24"/>
      <c r="AZ66" s="25"/>
    </row>
    <row r="67" spans="2:52" x14ac:dyDescent="0.2">
      <c r="B67" s="24"/>
      <c r="G67" s="38" t="s">
        <v>5</v>
      </c>
      <c r="H67" s="38"/>
      <c r="AZ67" s="25"/>
    </row>
    <row r="68" spans="2:52" x14ac:dyDescent="0.2">
      <c r="B68" s="24"/>
      <c r="R68" s="1" t="s">
        <v>8</v>
      </c>
      <c r="AZ68" s="25"/>
    </row>
    <row r="69" spans="2:52" x14ac:dyDescent="0.2">
      <c r="B69" s="24"/>
      <c r="M69" s="1" t="s">
        <v>1</v>
      </c>
      <c r="AZ69" s="25"/>
    </row>
    <row r="70" spans="2:52" x14ac:dyDescent="0.2">
      <c r="B70" s="24"/>
      <c r="AZ70" s="25"/>
    </row>
    <row r="71" spans="2:52" ht="33.75" customHeight="1" x14ac:dyDescent="0.2">
      <c r="B71" s="24"/>
      <c r="C71" s="117" t="s">
        <v>64</v>
      </c>
      <c r="D71" s="117"/>
      <c r="E71" s="117"/>
      <c r="F71" s="117"/>
      <c r="G71" s="117"/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W71" s="115" t="s">
        <v>12</v>
      </c>
      <c r="X71" s="53"/>
      <c r="Y71" s="54"/>
      <c r="AC71" s="117" t="s">
        <v>65</v>
      </c>
      <c r="AD71" s="117"/>
      <c r="AE71" s="117"/>
      <c r="AF71" s="117"/>
      <c r="AG71" s="117"/>
      <c r="AH71" s="117"/>
      <c r="AI71" s="117"/>
      <c r="AJ71" s="117"/>
      <c r="AK71" s="117"/>
      <c r="AL71" s="117"/>
      <c r="AM71" s="117"/>
      <c r="AN71" s="117"/>
      <c r="AO71" s="117"/>
      <c r="AP71" s="117"/>
      <c r="AQ71" s="117"/>
      <c r="AR71" s="117"/>
      <c r="AS71" s="117"/>
      <c r="AT71" s="117"/>
      <c r="AU71" s="117"/>
      <c r="AW71" s="115" t="s">
        <v>12</v>
      </c>
      <c r="AX71" s="53"/>
      <c r="AY71" s="54"/>
      <c r="AZ71" s="25"/>
    </row>
    <row r="72" spans="2:52" ht="24" customHeight="1" x14ac:dyDescent="0.2">
      <c r="B72" s="24"/>
      <c r="C72" s="52" t="s">
        <v>0</v>
      </c>
      <c r="D72" s="53"/>
      <c r="E72" s="54"/>
      <c r="F72" s="52" t="s">
        <v>2</v>
      </c>
      <c r="G72" s="53"/>
      <c r="H72" s="54"/>
      <c r="I72" s="52" t="s">
        <v>1</v>
      </c>
      <c r="J72" s="53"/>
      <c r="K72" s="54"/>
      <c r="L72" s="52" t="s">
        <v>5</v>
      </c>
      <c r="M72" s="53"/>
      <c r="N72" s="54"/>
      <c r="O72" s="69" t="s">
        <v>13</v>
      </c>
      <c r="P72" s="69"/>
      <c r="Q72" s="69"/>
      <c r="R72" s="69"/>
      <c r="S72" s="69"/>
      <c r="T72" s="69"/>
      <c r="U72" s="69"/>
      <c r="W72" s="59" t="s">
        <v>6</v>
      </c>
      <c r="X72" s="60"/>
      <c r="Y72" s="61"/>
      <c r="AC72" s="52" t="s">
        <v>0</v>
      </c>
      <c r="AD72" s="53"/>
      <c r="AE72" s="54"/>
      <c r="AF72" s="52" t="s">
        <v>2</v>
      </c>
      <c r="AG72" s="53"/>
      <c r="AH72" s="54"/>
      <c r="AI72" s="52" t="s">
        <v>1</v>
      </c>
      <c r="AJ72" s="53"/>
      <c r="AK72" s="54"/>
      <c r="AL72" s="52" t="s">
        <v>5</v>
      </c>
      <c r="AM72" s="53"/>
      <c r="AN72" s="54"/>
      <c r="AO72" s="69" t="s">
        <v>13</v>
      </c>
      <c r="AP72" s="69"/>
      <c r="AQ72" s="69"/>
      <c r="AR72" s="69"/>
      <c r="AS72" s="69"/>
      <c r="AT72" s="69"/>
      <c r="AU72" s="69"/>
      <c r="AW72" s="59" t="s">
        <v>6</v>
      </c>
      <c r="AX72" s="60"/>
      <c r="AY72" s="61"/>
      <c r="AZ72" s="25"/>
    </row>
    <row r="73" spans="2:52" ht="24" customHeight="1" x14ac:dyDescent="0.2">
      <c r="B73" s="24"/>
      <c r="C73" s="59"/>
      <c r="D73" s="60"/>
      <c r="E73" s="61"/>
      <c r="F73" s="59"/>
      <c r="G73" s="60"/>
      <c r="H73" s="61"/>
      <c r="I73" s="59"/>
      <c r="J73" s="60"/>
      <c r="K73" s="61"/>
      <c r="L73" s="59"/>
      <c r="M73" s="60"/>
      <c r="N73" s="61"/>
      <c r="O73" s="39" t="s">
        <v>41</v>
      </c>
      <c r="P73" s="40"/>
      <c r="Q73" s="40"/>
      <c r="R73" s="40"/>
      <c r="S73" s="40"/>
      <c r="T73" s="40"/>
      <c r="U73" s="41"/>
      <c r="W73" s="69" t="s">
        <v>8</v>
      </c>
      <c r="X73" s="69"/>
      <c r="Y73" s="69"/>
      <c r="AC73" s="59"/>
      <c r="AD73" s="60"/>
      <c r="AE73" s="61"/>
      <c r="AF73" s="59"/>
      <c r="AG73" s="60"/>
      <c r="AH73" s="61"/>
      <c r="AI73" s="59"/>
      <c r="AJ73" s="60"/>
      <c r="AK73" s="61"/>
      <c r="AL73" s="59"/>
      <c r="AM73" s="60"/>
      <c r="AN73" s="61"/>
      <c r="AO73" s="39" t="s">
        <v>41</v>
      </c>
      <c r="AP73" s="40"/>
      <c r="AQ73" s="40"/>
      <c r="AR73" s="40"/>
      <c r="AS73" s="40"/>
      <c r="AT73" s="40"/>
      <c r="AU73" s="41"/>
      <c r="AW73" s="69" t="s">
        <v>8</v>
      </c>
      <c r="AX73" s="69"/>
      <c r="AY73" s="69"/>
      <c r="AZ73" s="25"/>
    </row>
    <row r="74" spans="2:52" ht="24" customHeight="1" thickBot="1" x14ac:dyDescent="0.25">
      <c r="B74" s="24"/>
      <c r="C74" s="55" t="s">
        <v>3</v>
      </c>
      <c r="D74" s="55"/>
      <c r="E74" s="55"/>
      <c r="F74" s="55" t="s">
        <v>4</v>
      </c>
      <c r="G74" s="55"/>
      <c r="H74" s="55"/>
      <c r="I74" s="55" t="s">
        <v>4</v>
      </c>
      <c r="J74" s="55"/>
      <c r="K74" s="55"/>
      <c r="L74" s="55" t="s">
        <v>4</v>
      </c>
      <c r="M74" s="55"/>
      <c r="N74" s="55"/>
      <c r="O74" s="116" t="s">
        <v>45</v>
      </c>
      <c r="P74" s="116"/>
      <c r="Q74" s="116"/>
      <c r="R74" s="116"/>
      <c r="S74" s="116"/>
      <c r="T74" s="116"/>
      <c r="U74" s="116"/>
      <c r="W74" s="55" t="s">
        <v>10</v>
      </c>
      <c r="X74" s="55"/>
      <c r="Y74" s="55"/>
      <c r="AC74" s="55" t="s">
        <v>3</v>
      </c>
      <c r="AD74" s="55"/>
      <c r="AE74" s="55"/>
      <c r="AF74" s="55" t="s">
        <v>4</v>
      </c>
      <c r="AG74" s="55"/>
      <c r="AH74" s="55"/>
      <c r="AI74" s="55" t="s">
        <v>4</v>
      </c>
      <c r="AJ74" s="55"/>
      <c r="AK74" s="55"/>
      <c r="AL74" s="55" t="s">
        <v>4</v>
      </c>
      <c r="AM74" s="55"/>
      <c r="AN74" s="55"/>
      <c r="AO74" s="116" t="s">
        <v>45</v>
      </c>
      <c r="AP74" s="116"/>
      <c r="AQ74" s="116"/>
      <c r="AR74" s="116"/>
      <c r="AS74" s="116"/>
      <c r="AT74" s="116"/>
      <c r="AU74" s="116"/>
      <c r="AW74" s="55" t="s">
        <v>10</v>
      </c>
      <c r="AX74" s="55"/>
      <c r="AY74" s="55"/>
      <c r="AZ74" s="25"/>
    </row>
    <row r="75" spans="2:52" ht="24" customHeight="1" thickTop="1" x14ac:dyDescent="0.2">
      <c r="B75" s="24"/>
      <c r="C75" s="11" t="s">
        <v>0</v>
      </c>
      <c r="D75" s="113">
        <v>40</v>
      </c>
      <c r="E75" s="114"/>
      <c r="F75" s="90">
        <v>60</v>
      </c>
      <c r="G75" s="90"/>
      <c r="H75" s="90"/>
      <c r="I75" s="90">
        <v>40</v>
      </c>
      <c r="J75" s="90"/>
      <c r="K75" s="90"/>
      <c r="L75" s="90">
        <v>4</v>
      </c>
      <c r="M75" s="90"/>
      <c r="N75" s="90"/>
      <c r="O75" s="10">
        <f>ROUNDUP(((0.8*(0.35*SQRT(D75)/1.5)/(420/1.15)*I75*10*(F75-L75)*10)-S75*PI()*T75^2/4)/(PI()*P75^2/4),0)</f>
        <v>3</v>
      </c>
      <c r="P75" s="88">
        <v>14</v>
      </c>
      <c r="Q75" s="118"/>
      <c r="R75" s="15" t="s">
        <v>7</v>
      </c>
      <c r="S75" s="16">
        <v>2</v>
      </c>
      <c r="T75" s="88">
        <v>16</v>
      </c>
      <c r="U75" s="89"/>
      <c r="W75" s="99" t="s">
        <v>11</v>
      </c>
      <c r="X75" s="100"/>
      <c r="Y75" s="101"/>
      <c r="AC75" s="11" t="s">
        <v>0</v>
      </c>
      <c r="AD75" s="113">
        <v>40</v>
      </c>
      <c r="AE75" s="114"/>
      <c r="AF75" s="90">
        <v>60</v>
      </c>
      <c r="AG75" s="90"/>
      <c r="AH75" s="90"/>
      <c r="AI75" s="90">
        <v>40</v>
      </c>
      <c r="AJ75" s="90"/>
      <c r="AK75" s="90"/>
      <c r="AL75" s="90">
        <v>4</v>
      </c>
      <c r="AM75" s="90"/>
      <c r="AN75" s="90"/>
      <c r="AO75" s="10">
        <f>ROUNDUP(((0.8*(0.35*SQRT(AD75)/1.5)/(420/1.15)*AI75*10*(AF75-AL75)*10)-AS75*PI()*AT75^2/4)/(PI()*AP75^2/4),0)</f>
        <v>4</v>
      </c>
      <c r="AP75" s="88">
        <v>12</v>
      </c>
      <c r="AQ75" s="118"/>
      <c r="AR75" s="15" t="s">
        <v>7</v>
      </c>
      <c r="AS75" s="16">
        <v>2</v>
      </c>
      <c r="AT75" s="88">
        <v>14</v>
      </c>
      <c r="AU75" s="89"/>
      <c r="AW75" s="99" t="s">
        <v>11</v>
      </c>
      <c r="AX75" s="100"/>
      <c r="AY75" s="101"/>
      <c r="AZ75" s="25"/>
    </row>
    <row r="76" spans="2:52" ht="24" customHeight="1" x14ac:dyDescent="0.2">
      <c r="B76" s="24"/>
      <c r="C76" s="12" t="s">
        <v>0</v>
      </c>
      <c r="D76" s="78">
        <v>40</v>
      </c>
      <c r="E76" s="79"/>
      <c r="F76" s="65">
        <v>60</v>
      </c>
      <c r="G76" s="65"/>
      <c r="H76" s="65"/>
      <c r="I76" s="65">
        <v>35</v>
      </c>
      <c r="J76" s="65"/>
      <c r="K76" s="65"/>
      <c r="L76" s="65">
        <v>4</v>
      </c>
      <c r="M76" s="65"/>
      <c r="N76" s="65"/>
      <c r="O76" s="6">
        <f>ROUNDUP(((0.8*(0.35*SQRT(D76)/1.5)/(420/1.15)*I76*10*(F76-L76)*10)-S76*PI()*T76^2/4)/(PI()*P76^2/4),0)</f>
        <v>2</v>
      </c>
      <c r="P76" s="106">
        <v>14</v>
      </c>
      <c r="Q76" s="107"/>
      <c r="R76" s="5" t="s">
        <v>7</v>
      </c>
      <c r="S76" s="7">
        <v>2</v>
      </c>
      <c r="T76" s="106">
        <v>16</v>
      </c>
      <c r="U76" s="108"/>
      <c r="W76" s="99" t="s">
        <v>11</v>
      </c>
      <c r="X76" s="100"/>
      <c r="Y76" s="101"/>
      <c r="AC76" s="12" t="s">
        <v>0</v>
      </c>
      <c r="AD76" s="78">
        <v>40</v>
      </c>
      <c r="AE76" s="79"/>
      <c r="AF76" s="65">
        <v>60</v>
      </c>
      <c r="AG76" s="65"/>
      <c r="AH76" s="65"/>
      <c r="AI76" s="65">
        <v>35</v>
      </c>
      <c r="AJ76" s="65"/>
      <c r="AK76" s="65"/>
      <c r="AL76" s="65">
        <v>4</v>
      </c>
      <c r="AM76" s="65"/>
      <c r="AN76" s="65"/>
      <c r="AO76" s="6">
        <f>ROUNDUP(((0.8*(0.35*SQRT(AD76)/1.5)/(420/1.15)*AI76*10*(AF76-AL76)*10)-AS76*PI()*AT76^2/4)/(PI()*AP76^2/4),0)</f>
        <v>3</v>
      </c>
      <c r="AP76" s="106">
        <v>12</v>
      </c>
      <c r="AQ76" s="107"/>
      <c r="AR76" s="5" t="s">
        <v>7</v>
      </c>
      <c r="AS76" s="7">
        <v>2</v>
      </c>
      <c r="AT76" s="106">
        <v>14</v>
      </c>
      <c r="AU76" s="108"/>
      <c r="AW76" s="99" t="s">
        <v>11</v>
      </c>
      <c r="AX76" s="100"/>
      <c r="AY76" s="101"/>
      <c r="AZ76" s="25"/>
    </row>
    <row r="77" spans="2:52" ht="24" customHeight="1" x14ac:dyDescent="0.2">
      <c r="B77" s="24"/>
      <c r="C77" s="14" t="s">
        <v>0</v>
      </c>
      <c r="D77" s="111">
        <v>40</v>
      </c>
      <c r="E77" s="112"/>
      <c r="F77" s="65">
        <v>60</v>
      </c>
      <c r="G77" s="65"/>
      <c r="H77" s="65"/>
      <c r="I77" s="65">
        <v>30</v>
      </c>
      <c r="J77" s="65"/>
      <c r="K77" s="65"/>
      <c r="L77" s="65">
        <v>4</v>
      </c>
      <c r="M77" s="65"/>
      <c r="N77" s="65"/>
      <c r="O77" s="6">
        <f>ROUNDUP(((0.8*(0.35*SQRT(D77)/1.5)/(420/1.15)*I77*10*(F77-L77)*10)-S77*PI()*T77^2/4)/(PI()*P77^2/4),0)</f>
        <v>1</v>
      </c>
      <c r="P77" s="106">
        <v>14</v>
      </c>
      <c r="Q77" s="107"/>
      <c r="R77" s="5" t="s">
        <v>7</v>
      </c>
      <c r="S77" s="7">
        <v>2</v>
      </c>
      <c r="T77" s="106">
        <v>16</v>
      </c>
      <c r="U77" s="108"/>
      <c r="W77" s="99" t="s">
        <v>11</v>
      </c>
      <c r="X77" s="100"/>
      <c r="Y77" s="101"/>
      <c r="AC77" s="14" t="s">
        <v>0</v>
      </c>
      <c r="AD77" s="111">
        <v>40</v>
      </c>
      <c r="AE77" s="112"/>
      <c r="AF77" s="65">
        <v>60</v>
      </c>
      <c r="AG77" s="65"/>
      <c r="AH77" s="65"/>
      <c r="AI77" s="65">
        <v>30</v>
      </c>
      <c r="AJ77" s="65"/>
      <c r="AK77" s="65"/>
      <c r="AL77" s="65">
        <v>4</v>
      </c>
      <c r="AM77" s="65"/>
      <c r="AN77" s="65"/>
      <c r="AO77" s="6">
        <f>ROUNDUP(((0.8*(0.35*SQRT(AD77)/1.5)/(420/1.15)*AI77*10*(AF77-AL77)*10)-AS77*PI()*AT77^2/4)/(PI()*AP77^2/4),0)</f>
        <v>3</v>
      </c>
      <c r="AP77" s="106">
        <v>12</v>
      </c>
      <c r="AQ77" s="107"/>
      <c r="AR77" s="5" t="s">
        <v>7</v>
      </c>
      <c r="AS77" s="7">
        <v>2</v>
      </c>
      <c r="AT77" s="106">
        <v>14</v>
      </c>
      <c r="AU77" s="108"/>
      <c r="AW77" s="99" t="s">
        <v>11</v>
      </c>
      <c r="AX77" s="100"/>
      <c r="AY77" s="101"/>
      <c r="AZ77" s="25"/>
    </row>
    <row r="78" spans="2:52" ht="24" customHeight="1" x14ac:dyDescent="0.2">
      <c r="B78" s="24"/>
      <c r="C78" s="12" t="s">
        <v>0</v>
      </c>
      <c r="D78" s="78">
        <v>40</v>
      </c>
      <c r="E78" s="79"/>
      <c r="F78" s="35">
        <v>60</v>
      </c>
      <c r="G78" s="35"/>
      <c r="H78" s="35"/>
      <c r="I78" s="35">
        <v>25</v>
      </c>
      <c r="J78" s="35"/>
      <c r="K78" s="35"/>
      <c r="L78" s="35">
        <v>4</v>
      </c>
      <c r="M78" s="35"/>
      <c r="N78" s="35"/>
      <c r="O78" s="6">
        <f t="shared" ref="O78" si="55">ROUNDUP(((0.8*(0.35*SQRT(D78)/1.5)/(420/1.15)*I78*10*(F78-L78)*10)-S78*PI()*T78^2/4)/(PI()*P78^2/4),0)</f>
        <v>2</v>
      </c>
      <c r="P78" s="76">
        <v>14</v>
      </c>
      <c r="Q78" s="92"/>
      <c r="R78" s="3" t="s">
        <v>7</v>
      </c>
      <c r="S78" s="4">
        <v>1</v>
      </c>
      <c r="T78" s="76">
        <v>16</v>
      </c>
      <c r="U78" s="77"/>
      <c r="W78" s="96" t="s">
        <v>11</v>
      </c>
      <c r="X78" s="97"/>
      <c r="Y78" s="98"/>
      <c r="AC78" s="12" t="s">
        <v>0</v>
      </c>
      <c r="AD78" s="78">
        <v>40</v>
      </c>
      <c r="AE78" s="79"/>
      <c r="AF78" s="35">
        <v>60</v>
      </c>
      <c r="AG78" s="35"/>
      <c r="AH78" s="35"/>
      <c r="AI78" s="35">
        <v>25</v>
      </c>
      <c r="AJ78" s="35"/>
      <c r="AK78" s="35"/>
      <c r="AL78" s="35">
        <v>4</v>
      </c>
      <c r="AM78" s="35"/>
      <c r="AN78" s="35"/>
      <c r="AO78" s="6">
        <f t="shared" ref="AO78" si="56">ROUNDUP(((0.8*(0.35*SQRT(AD78)/1.5)/(420/1.15)*AI78*10*(AF78-AL78)*10)-AS78*PI()*AT78^2/4)/(PI()*AP78^2/4),0)</f>
        <v>2</v>
      </c>
      <c r="AP78" s="76">
        <v>12</v>
      </c>
      <c r="AQ78" s="92"/>
      <c r="AR78" s="3" t="s">
        <v>7</v>
      </c>
      <c r="AS78" s="4">
        <v>2</v>
      </c>
      <c r="AT78" s="76">
        <v>14</v>
      </c>
      <c r="AU78" s="77"/>
      <c r="AW78" s="96" t="s">
        <v>11</v>
      </c>
      <c r="AX78" s="97"/>
      <c r="AY78" s="98"/>
      <c r="AZ78" s="25"/>
    </row>
    <row r="79" spans="2:52" ht="24" customHeight="1" x14ac:dyDescent="0.2">
      <c r="B79" s="24"/>
      <c r="C79" s="20" t="s">
        <v>0</v>
      </c>
      <c r="D79" s="84">
        <v>30</v>
      </c>
      <c r="E79" s="85"/>
      <c r="F79" s="93">
        <v>60</v>
      </c>
      <c r="G79" s="93"/>
      <c r="H79" s="93"/>
      <c r="I79" s="93">
        <v>40</v>
      </c>
      <c r="J79" s="93"/>
      <c r="K79" s="93"/>
      <c r="L79" s="93">
        <v>4</v>
      </c>
      <c r="M79" s="93"/>
      <c r="N79" s="93"/>
      <c r="O79" s="18">
        <f>ROUNDUP(((0.8*(0.35*SQRT(D79)/1.5)/(420/1.15)*I79*10*(F79-L79)*10)-S79*PI()*T79^2/4)/(PI()*P79^2/4),0)</f>
        <v>2</v>
      </c>
      <c r="P79" s="102">
        <v>12</v>
      </c>
      <c r="Q79" s="103"/>
      <c r="R79" s="9" t="s">
        <v>7</v>
      </c>
      <c r="S79" s="19">
        <v>2</v>
      </c>
      <c r="T79" s="102">
        <v>16</v>
      </c>
      <c r="U79" s="104"/>
      <c r="W79" s="105" t="s">
        <v>11</v>
      </c>
      <c r="X79" s="40"/>
      <c r="Y79" s="41"/>
      <c r="AC79" s="20" t="s">
        <v>0</v>
      </c>
      <c r="AD79" s="84">
        <v>30</v>
      </c>
      <c r="AE79" s="85"/>
      <c r="AF79" s="93">
        <v>60</v>
      </c>
      <c r="AG79" s="93"/>
      <c r="AH79" s="93"/>
      <c r="AI79" s="93">
        <v>40</v>
      </c>
      <c r="AJ79" s="93"/>
      <c r="AK79" s="93"/>
      <c r="AL79" s="93">
        <v>4</v>
      </c>
      <c r="AM79" s="93"/>
      <c r="AN79" s="93"/>
      <c r="AO79" s="18">
        <f>ROUNDUP(((0.8*(0.35*SQRT(AD79)/1.5)/(420/1.15)*AI79*10*(AF79-AL79)*10)-AS79*PI()*AT79^2/4)/(PI()*AP79^2/4),0)</f>
        <v>3</v>
      </c>
      <c r="AP79" s="102">
        <v>12</v>
      </c>
      <c r="AQ79" s="103"/>
      <c r="AR79" s="9" t="s">
        <v>7</v>
      </c>
      <c r="AS79" s="19">
        <v>2</v>
      </c>
      <c r="AT79" s="102">
        <v>14</v>
      </c>
      <c r="AU79" s="104"/>
      <c r="AW79" s="105" t="s">
        <v>11</v>
      </c>
      <c r="AX79" s="40"/>
      <c r="AY79" s="41"/>
      <c r="AZ79" s="25"/>
    </row>
    <row r="80" spans="2:52" ht="24" customHeight="1" x14ac:dyDescent="0.2">
      <c r="B80" s="24"/>
      <c r="C80" s="20" t="s">
        <v>0</v>
      </c>
      <c r="D80" s="84">
        <v>30</v>
      </c>
      <c r="E80" s="85"/>
      <c r="F80" s="93">
        <v>60</v>
      </c>
      <c r="G80" s="93"/>
      <c r="H80" s="93"/>
      <c r="I80" s="93">
        <v>35</v>
      </c>
      <c r="J80" s="93"/>
      <c r="K80" s="93"/>
      <c r="L80" s="93">
        <v>4</v>
      </c>
      <c r="M80" s="93"/>
      <c r="N80" s="93"/>
      <c r="O80" s="18">
        <f>ROUNDUP(((0.8*(0.35*SQRT(D80)/1.5)/(420/1.15)*I80*10*(F80-L80)*10)-S80*PI()*T80^2/4)/(PI()*P80^2/4),0)</f>
        <v>1</v>
      </c>
      <c r="P80" s="102">
        <v>14</v>
      </c>
      <c r="Q80" s="103"/>
      <c r="R80" s="9" t="s">
        <v>7</v>
      </c>
      <c r="S80" s="19">
        <v>2</v>
      </c>
      <c r="T80" s="102">
        <v>16</v>
      </c>
      <c r="U80" s="104"/>
      <c r="W80" s="105" t="s">
        <v>11</v>
      </c>
      <c r="X80" s="40"/>
      <c r="Y80" s="41"/>
      <c r="AC80" s="20" t="s">
        <v>0</v>
      </c>
      <c r="AD80" s="84">
        <v>30</v>
      </c>
      <c r="AE80" s="85"/>
      <c r="AF80" s="93">
        <v>60</v>
      </c>
      <c r="AG80" s="93"/>
      <c r="AH80" s="93"/>
      <c r="AI80" s="93">
        <v>35</v>
      </c>
      <c r="AJ80" s="93"/>
      <c r="AK80" s="93"/>
      <c r="AL80" s="93">
        <v>4</v>
      </c>
      <c r="AM80" s="93"/>
      <c r="AN80" s="93"/>
      <c r="AO80" s="18">
        <f>ROUNDUP(((0.8*(0.35*SQRT(AD80)/1.5)/(420/1.15)*AI80*10*(AF80-AL80)*10)-AS80*PI()*AT80^2/4)/(PI()*AP80^2/4),0)</f>
        <v>3</v>
      </c>
      <c r="AP80" s="102">
        <v>12</v>
      </c>
      <c r="AQ80" s="103"/>
      <c r="AR80" s="9" t="s">
        <v>7</v>
      </c>
      <c r="AS80" s="19">
        <v>2</v>
      </c>
      <c r="AT80" s="102">
        <v>14</v>
      </c>
      <c r="AU80" s="104"/>
      <c r="AW80" s="105" t="s">
        <v>11</v>
      </c>
      <c r="AX80" s="40"/>
      <c r="AY80" s="41"/>
      <c r="AZ80" s="25"/>
    </row>
    <row r="81" spans="2:52" ht="24" customHeight="1" x14ac:dyDescent="0.2">
      <c r="B81" s="24"/>
      <c r="C81" s="17" t="s">
        <v>0</v>
      </c>
      <c r="D81" s="109">
        <v>30</v>
      </c>
      <c r="E81" s="110"/>
      <c r="F81" s="93">
        <v>60</v>
      </c>
      <c r="G81" s="93"/>
      <c r="H81" s="93"/>
      <c r="I81" s="93">
        <v>30</v>
      </c>
      <c r="J81" s="93"/>
      <c r="K81" s="93"/>
      <c r="L81" s="93">
        <v>4</v>
      </c>
      <c r="M81" s="93"/>
      <c r="N81" s="93"/>
      <c r="O81" s="18">
        <f>ROUNDUP(((0.8*(0.35*SQRT(D81)/1.5)/(420/1.15)*I81*10*(F81-L81)*10)-S81*PI()*T81^2/4)/(PI()*P81^2/4),0)</f>
        <v>2</v>
      </c>
      <c r="P81" s="102">
        <v>14</v>
      </c>
      <c r="Q81" s="103"/>
      <c r="R81" s="9" t="s">
        <v>7</v>
      </c>
      <c r="S81" s="19">
        <v>1</v>
      </c>
      <c r="T81" s="102">
        <v>16</v>
      </c>
      <c r="U81" s="104"/>
      <c r="W81" s="105" t="s">
        <v>11</v>
      </c>
      <c r="X81" s="40"/>
      <c r="Y81" s="41"/>
      <c r="AC81" s="17" t="s">
        <v>0</v>
      </c>
      <c r="AD81" s="109">
        <v>30</v>
      </c>
      <c r="AE81" s="110"/>
      <c r="AF81" s="93">
        <v>60</v>
      </c>
      <c r="AG81" s="93"/>
      <c r="AH81" s="93"/>
      <c r="AI81" s="93">
        <v>30</v>
      </c>
      <c r="AJ81" s="93"/>
      <c r="AK81" s="93"/>
      <c r="AL81" s="93">
        <v>4</v>
      </c>
      <c r="AM81" s="93"/>
      <c r="AN81" s="93"/>
      <c r="AO81" s="18">
        <f>ROUNDUP(((0.8*(0.35*SQRT(AD81)/1.5)/(420/1.15)*AI81*10*(AF81-AL81)*10)-AS81*PI()*AT81^2/4)/(PI()*AP81^2/4),0)</f>
        <v>2</v>
      </c>
      <c r="AP81" s="102">
        <v>12</v>
      </c>
      <c r="AQ81" s="103"/>
      <c r="AR81" s="9" t="s">
        <v>7</v>
      </c>
      <c r="AS81" s="19">
        <v>2</v>
      </c>
      <c r="AT81" s="102">
        <v>14</v>
      </c>
      <c r="AU81" s="104"/>
      <c r="AW81" s="105" t="s">
        <v>11</v>
      </c>
      <c r="AX81" s="40"/>
      <c r="AY81" s="41"/>
      <c r="AZ81" s="25"/>
    </row>
    <row r="82" spans="2:52" ht="24" customHeight="1" x14ac:dyDescent="0.2">
      <c r="B82" s="24"/>
      <c r="C82" s="20" t="s">
        <v>0</v>
      </c>
      <c r="D82" s="84">
        <v>30</v>
      </c>
      <c r="E82" s="85"/>
      <c r="F82" s="69">
        <v>60</v>
      </c>
      <c r="G82" s="69"/>
      <c r="H82" s="69"/>
      <c r="I82" s="69">
        <v>25</v>
      </c>
      <c r="J82" s="69"/>
      <c r="K82" s="69"/>
      <c r="L82" s="69">
        <v>4</v>
      </c>
      <c r="M82" s="69"/>
      <c r="N82" s="69"/>
      <c r="O82" s="18">
        <f t="shared" ref="O82:O98" si="57">ROUNDUP(((0.8*(0.35*SQRT(D82)/1.5)/(420/1.15)*I82*10*(F82-L82)*10)-S82*PI()*T82^2/4)/(PI()*P82^2/4),0)</f>
        <v>2</v>
      </c>
      <c r="P82" s="72">
        <v>12</v>
      </c>
      <c r="Q82" s="83"/>
      <c r="R82" s="8" t="s">
        <v>7</v>
      </c>
      <c r="S82" s="21">
        <v>1</v>
      </c>
      <c r="T82" s="72">
        <v>16</v>
      </c>
      <c r="U82" s="73"/>
      <c r="W82" s="105" t="s">
        <v>11</v>
      </c>
      <c r="X82" s="40"/>
      <c r="Y82" s="41"/>
      <c r="AC82" s="20" t="s">
        <v>0</v>
      </c>
      <c r="AD82" s="84">
        <v>30</v>
      </c>
      <c r="AE82" s="85"/>
      <c r="AF82" s="69">
        <v>60</v>
      </c>
      <c r="AG82" s="69"/>
      <c r="AH82" s="69"/>
      <c r="AI82" s="69">
        <v>25</v>
      </c>
      <c r="AJ82" s="69"/>
      <c r="AK82" s="69"/>
      <c r="AL82" s="69">
        <v>4</v>
      </c>
      <c r="AM82" s="69"/>
      <c r="AN82" s="69"/>
      <c r="AO82" s="18">
        <f t="shared" ref="AO82:AO98" si="58">ROUNDUP(((0.8*(0.35*SQRT(AD82)/1.5)/(420/1.15)*AI82*10*(AF82-AL82)*10)-AS82*PI()*AT82^2/4)/(PI()*AP82^2/4),0)</f>
        <v>1</v>
      </c>
      <c r="AP82" s="72">
        <v>12</v>
      </c>
      <c r="AQ82" s="83"/>
      <c r="AR82" s="8" t="s">
        <v>7</v>
      </c>
      <c r="AS82" s="21">
        <v>2</v>
      </c>
      <c r="AT82" s="72">
        <v>14</v>
      </c>
      <c r="AU82" s="73"/>
      <c r="AW82" s="105" t="s">
        <v>11</v>
      </c>
      <c r="AX82" s="40"/>
      <c r="AY82" s="41"/>
      <c r="AZ82" s="25"/>
    </row>
    <row r="83" spans="2:52" ht="24" customHeight="1" x14ac:dyDescent="0.2">
      <c r="B83" s="24"/>
      <c r="C83" s="12" t="s">
        <v>0</v>
      </c>
      <c r="D83" s="78">
        <v>25</v>
      </c>
      <c r="E83" s="79"/>
      <c r="F83" s="35">
        <v>60</v>
      </c>
      <c r="G83" s="35"/>
      <c r="H83" s="35"/>
      <c r="I83" s="35">
        <v>40</v>
      </c>
      <c r="J83" s="35"/>
      <c r="K83" s="35"/>
      <c r="L83" s="35">
        <v>4</v>
      </c>
      <c r="M83" s="35"/>
      <c r="N83" s="35"/>
      <c r="O83" s="6">
        <f t="shared" ref="O83:O84" si="59">ROUNDUP(((0.8*(0.35*SQRT(D83)/1.5)/(420/1.15)*I83*10*(F83-L83)*10)-S83*PI()*T83^2/4)/(PI()*P83^2/4),0)</f>
        <v>2</v>
      </c>
      <c r="P83" s="76">
        <v>12</v>
      </c>
      <c r="Q83" s="92"/>
      <c r="R83" s="3" t="s">
        <v>7</v>
      </c>
      <c r="S83" s="4">
        <v>2</v>
      </c>
      <c r="T83" s="76">
        <v>16</v>
      </c>
      <c r="U83" s="77"/>
      <c r="W83" s="96" t="s">
        <v>11</v>
      </c>
      <c r="X83" s="97"/>
      <c r="Y83" s="98"/>
      <c r="AC83" s="12" t="s">
        <v>0</v>
      </c>
      <c r="AD83" s="78">
        <v>25</v>
      </c>
      <c r="AE83" s="79"/>
      <c r="AF83" s="35">
        <v>60</v>
      </c>
      <c r="AG83" s="35"/>
      <c r="AH83" s="35"/>
      <c r="AI83" s="35">
        <v>40</v>
      </c>
      <c r="AJ83" s="35"/>
      <c r="AK83" s="35"/>
      <c r="AL83" s="35">
        <v>4</v>
      </c>
      <c r="AM83" s="35"/>
      <c r="AN83" s="35"/>
      <c r="AO83" s="6">
        <f t="shared" ref="AO83:AO84" si="60">ROUNDUP(((0.8*(0.35*SQRT(AD83)/1.5)/(420/1.15)*AI83*10*(AF83-AL83)*10)-AS83*PI()*AT83^2/4)/(PI()*AP83^2/4),0)</f>
        <v>3</v>
      </c>
      <c r="AP83" s="76">
        <v>12</v>
      </c>
      <c r="AQ83" s="92"/>
      <c r="AR83" s="3" t="s">
        <v>7</v>
      </c>
      <c r="AS83" s="4">
        <v>2</v>
      </c>
      <c r="AT83" s="76">
        <v>14</v>
      </c>
      <c r="AU83" s="77"/>
      <c r="AW83" s="96" t="s">
        <v>11</v>
      </c>
      <c r="AX83" s="97"/>
      <c r="AY83" s="98"/>
      <c r="AZ83" s="25"/>
    </row>
    <row r="84" spans="2:52" ht="24" customHeight="1" x14ac:dyDescent="0.2">
      <c r="B84" s="24"/>
      <c r="C84" s="12" t="s">
        <v>0</v>
      </c>
      <c r="D84" s="78">
        <v>25</v>
      </c>
      <c r="E84" s="79"/>
      <c r="F84" s="35">
        <v>60</v>
      </c>
      <c r="G84" s="35"/>
      <c r="H84" s="35"/>
      <c r="I84" s="35">
        <v>35</v>
      </c>
      <c r="J84" s="35"/>
      <c r="K84" s="35"/>
      <c r="L84" s="35">
        <v>4</v>
      </c>
      <c r="M84" s="35"/>
      <c r="N84" s="35"/>
      <c r="O84" s="6">
        <f t="shared" si="59"/>
        <v>2</v>
      </c>
      <c r="P84" s="76">
        <v>14</v>
      </c>
      <c r="Q84" s="92"/>
      <c r="R84" s="3" t="s">
        <v>7</v>
      </c>
      <c r="S84" s="4">
        <v>1</v>
      </c>
      <c r="T84" s="76">
        <v>16</v>
      </c>
      <c r="U84" s="77"/>
      <c r="W84" s="96" t="s">
        <v>11</v>
      </c>
      <c r="X84" s="97"/>
      <c r="Y84" s="98"/>
      <c r="AC84" s="12" t="s">
        <v>0</v>
      </c>
      <c r="AD84" s="78">
        <v>25</v>
      </c>
      <c r="AE84" s="79"/>
      <c r="AF84" s="35">
        <v>60</v>
      </c>
      <c r="AG84" s="35"/>
      <c r="AH84" s="35"/>
      <c r="AI84" s="35">
        <v>35</v>
      </c>
      <c r="AJ84" s="35"/>
      <c r="AK84" s="35"/>
      <c r="AL84" s="35">
        <v>4</v>
      </c>
      <c r="AM84" s="35"/>
      <c r="AN84" s="35"/>
      <c r="AO84" s="6">
        <f t="shared" si="60"/>
        <v>2</v>
      </c>
      <c r="AP84" s="76">
        <v>12</v>
      </c>
      <c r="AQ84" s="92"/>
      <c r="AR84" s="3" t="s">
        <v>7</v>
      </c>
      <c r="AS84" s="4">
        <v>2</v>
      </c>
      <c r="AT84" s="76">
        <v>14</v>
      </c>
      <c r="AU84" s="77"/>
      <c r="AW84" s="96" t="s">
        <v>11</v>
      </c>
      <c r="AX84" s="97"/>
      <c r="AY84" s="98"/>
      <c r="AZ84" s="25"/>
    </row>
    <row r="85" spans="2:52" ht="24" customHeight="1" x14ac:dyDescent="0.2">
      <c r="B85" s="24"/>
      <c r="C85" s="12" t="s">
        <v>0</v>
      </c>
      <c r="D85" s="78">
        <v>25</v>
      </c>
      <c r="E85" s="79"/>
      <c r="F85" s="35">
        <v>60</v>
      </c>
      <c r="G85" s="35"/>
      <c r="H85" s="35"/>
      <c r="I85" s="35">
        <v>30</v>
      </c>
      <c r="J85" s="35"/>
      <c r="K85" s="35"/>
      <c r="L85" s="35">
        <v>4</v>
      </c>
      <c r="M85" s="35"/>
      <c r="N85" s="35"/>
      <c r="O85" s="6">
        <f t="shared" si="57"/>
        <v>2</v>
      </c>
      <c r="P85" s="76">
        <v>14</v>
      </c>
      <c r="Q85" s="92"/>
      <c r="R85" s="3" t="s">
        <v>7</v>
      </c>
      <c r="S85" s="4">
        <v>1</v>
      </c>
      <c r="T85" s="76">
        <v>16</v>
      </c>
      <c r="U85" s="77"/>
      <c r="W85" s="96" t="s">
        <v>11</v>
      </c>
      <c r="X85" s="97"/>
      <c r="Y85" s="98"/>
      <c r="AC85" s="12" t="s">
        <v>0</v>
      </c>
      <c r="AD85" s="78">
        <v>25</v>
      </c>
      <c r="AE85" s="79"/>
      <c r="AF85" s="35">
        <v>60</v>
      </c>
      <c r="AG85" s="35"/>
      <c r="AH85" s="35"/>
      <c r="AI85" s="35">
        <v>30</v>
      </c>
      <c r="AJ85" s="35"/>
      <c r="AK85" s="35"/>
      <c r="AL85" s="35">
        <v>4</v>
      </c>
      <c r="AM85" s="35"/>
      <c r="AN85" s="35"/>
      <c r="AO85" s="6">
        <f t="shared" si="58"/>
        <v>2</v>
      </c>
      <c r="AP85" s="76">
        <v>12</v>
      </c>
      <c r="AQ85" s="92"/>
      <c r="AR85" s="3" t="s">
        <v>7</v>
      </c>
      <c r="AS85" s="4">
        <v>2</v>
      </c>
      <c r="AT85" s="76">
        <v>14</v>
      </c>
      <c r="AU85" s="77"/>
      <c r="AW85" s="96" t="s">
        <v>11</v>
      </c>
      <c r="AX85" s="97"/>
      <c r="AY85" s="98"/>
      <c r="AZ85" s="25"/>
    </row>
    <row r="86" spans="2:52" ht="24" customHeight="1" x14ac:dyDescent="0.2">
      <c r="B86" s="24"/>
      <c r="C86" s="13" t="s">
        <v>0</v>
      </c>
      <c r="D86" s="94">
        <v>25</v>
      </c>
      <c r="E86" s="95"/>
      <c r="F86" s="35">
        <v>60</v>
      </c>
      <c r="G86" s="35"/>
      <c r="H86" s="35"/>
      <c r="I86" s="35">
        <v>25</v>
      </c>
      <c r="J86" s="35"/>
      <c r="K86" s="35"/>
      <c r="L86" s="35">
        <v>4</v>
      </c>
      <c r="M86" s="35"/>
      <c r="N86" s="35"/>
      <c r="O86" s="6">
        <f t="shared" si="57"/>
        <v>2</v>
      </c>
      <c r="P86" s="76">
        <v>12</v>
      </c>
      <c r="Q86" s="92"/>
      <c r="R86" s="3" t="s">
        <v>7</v>
      </c>
      <c r="S86" s="4">
        <v>1</v>
      </c>
      <c r="T86" s="76">
        <v>16</v>
      </c>
      <c r="U86" s="77"/>
      <c r="W86" s="96" t="s">
        <v>11</v>
      </c>
      <c r="X86" s="97"/>
      <c r="Y86" s="98"/>
      <c r="AC86" s="13" t="s">
        <v>0</v>
      </c>
      <c r="AD86" s="94">
        <v>25</v>
      </c>
      <c r="AE86" s="95"/>
      <c r="AF86" s="35">
        <v>60</v>
      </c>
      <c r="AG86" s="35"/>
      <c r="AH86" s="35"/>
      <c r="AI86" s="35">
        <v>25</v>
      </c>
      <c r="AJ86" s="35"/>
      <c r="AK86" s="35"/>
      <c r="AL86" s="35">
        <v>4</v>
      </c>
      <c r="AM86" s="35"/>
      <c r="AN86" s="35"/>
      <c r="AO86" s="6">
        <f t="shared" si="58"/>
        <v>1</v>
      </c>
      <c r="AP86" s="76">
        <v>12</v>
      </c>
      <c r="AQ86" s="92"/>
      <c r="AR86" s="3" t="s">
        <v>7</v>
      </c>
      <c r="AS86" s="4">
        <v>2</v>
      </c>
      <c r="AT86" s="76">
        <v>14</v>
      </c>
      <c r="AU86" s="77"/>
      <c r="AW86" s="96" t="s">
        <v>11</v>
      </c>
      <c r="AX86" s="97"/>
      <c r="AY86" s="98"/>
      <c r="AZ86" s="25"/>
    </row>
    <row r="87" spans="2:52" ht="24" customHeight="1" x14ac:dyDescent="0.2">
      <c r="B87" s="24"/>
      <c r="C87" s="20" t="s">
        <v>0</v>
      </c>
      <c r="D87" s="84">
        <v>40</v>
      </c>
      <c r="E87" s="85"/>
      <c r="F87" s="69">
        <v>70</v>
      </c>
      <c r="G87" s="69"/>
      <c r="H87" s="69"/>
      <c r="I87" s="69">
        <v>40</v>
      </c>
      <c r="J87" s="69"/>
      <c r="K87" s="69"/>
      <c r="L87" s="69">
        <v>4</v>
      </c>
      <c r="M87" s="69"/>
      <c r="N87" s="69"/>
      <c r="O87" s="18">
        <f t="shared" si="57"/>
        <v>3</v>
      </c>
      <c r="P87" s="72">
        <v>14</v>
      </c>
      <c r="Q87" s="83"/>
      <c r="R87" s="8" t="s">
        <v>7</v>
      </c>
      <c r="S87" s="21">
        <v>2</v>
      </c>
      <c r="T87" s="72">
        <v>16</v>
      </c>
      <c r="U87" s="73"/>
      <c r="W87" s="22">
        <f>EVEN((0.001*I87*10*(F87-L87)*10)/(PI()*X87^2/4))</f>
        <v>4</v>
      </c>
      <c r="X87" s="72">
        <v>12</v>
      </c>
      <c r="Y87" s="73"/>
      <c r="AC87" s="20" t="s">
        <v>0</v>
      </c>
      <c r="AD87" s="84">
        <v>40</v>
      </c>
      <c r="AE87" s="85"/>
      <c r="AF87" s="69">
        <v>70</v>
      </c>
      <c r="AG87" s="69"/>
      <c r="AH87" s="69"/>
      <c r="AI87" s="69">
        <v>40</v>
      </c>
      <c r="AJ87" s="69"/>
      <c r="AK87" s="69"/>
      <c r="AL87" s="69">
        <v>4</v>
      </c>
      <c r="AM87" s="69"/>
      <c r="AN87" s="69"/>
      <c r="AO87" s="18">
        <f t="shared" ref="AO87:AO88" si="61">ROUNDUP(((0.8*(0.35*SQRT(AD87)/1.5)/(420/1.15)*AI87*10*(AF87-AL87)*10)-AS87*PI()*AT87^2/4)/(PI()*AP87^2/4),0)</f>
        <v>5</v>
      </c>
      <c r="AP87" s="72">
        <v>12</v>
      </c>
      <c r="AQ87" s="83"/>
      <c r="AR87" s="8" t="s">
        <v>7</v>
      </c>
      <c r="AS87" s="21">
        <v>2</v>
      </c>
      <c r="AT87" s="72">
        <v>14</v>
      </c>
      <c r="AU87" s="73"/>
      <c r="AW87" s="22">
        <f>EVEN((0.001*AI87*10*(AF87-AL87)*10)/(PI()*AX87^2/4))</f>
        <v>4</v>
      </c>
      <c r="AX87" s="72">
        <v>12</v>
      </c>
      <c r="AY87" s="73"/>
      <c r="AZ87" s="25"/>
    </row>
    <row r="88" spans="2:52" ht="24" customHeight="1" x14ac:dyDescent="0.2">
      <c r="B88" s="24"/>
      <c r="C88" s="20" t="s">
        <v>0</v>
      </c>
      <c r="D88" s="84">
        <v>40</v>
      </c>
      <c r="E88" s="85"/>
      <c r="F88" s="69">
        <v>70</v>
      </c>
      <c r="G88" s="69"/>
      <c r="H88" s="69"/>
      <c r="I88" s="69">
        <v>35</v>
      </c>
      <c r="J88" s="69"/>
      <c r="K88" s="69"/>
      <c r="L88" s="69">
        <v>4</v>
      </c>
      <c r="M88" s="69"/>
      <c r="N88" s="69"/>
      <c r="O88" s="18">
        <f t="shared" si="57"/>
        <v>3</v>
      </c>
      <c r="P88" s="72">
        <v>14</v>
      </c>
      <c r="Q88" s="83"/>
      <c r="R88" s="8" t="s">
        <v>7</v>
      </c>
      <c r="S88" s="21">
        <v>2</v>
      </c>
      <c r="T88" s="72">
        <v>16</v>
      </c>
      <c r="U88" s="73"/>
      <c r="W88" s="22">
        <f>EVEN((0.001*I88*10*(F88-L88)*10)/(PI()*X88^2/4))</f>
        <v>4</v>
      </c>
      <c r="X88" s="72">
        <v>12</v>
      </c>
      <c r="Y88" s="73"/>
      <c r="AC88" s="20" t="s">
        <v>0</v>
      </c>
      <c r="AD88" s="84">
        <v>40</v>
      </c>
      <c r="AE88" s="85"/>
      <c r="AF88" s="69">
        <v>70</v>
      </c>
      <c r="AG88" s="69"/>
      <c r="AH88" s="69"/>
      <c r="AI88" s="69">
        <v>35</v>
      </c>
      <c r="AJ88" s="69"/>
      <c r="AK88" s="69"/>
      <c r="AL88" s="69">
        <v>4</v>
      </c>
      <c r="AM88" s="69"/>
      <c r="AN88" s="69"/>
      <c r="AO88" s="18">
        <f t="shared" si="61"/>
        <v>4</v>
      </c>
      <c r="AP88" s="72">
        <v>12</v>
      </c>
      <c r="AQ88" s="83"/>
      <c r="AR88" s="8" t="s">
        <v>7</v>
      </c>
      <c r="AS88" s="21">
        <v>2</v>
      </c>
      <c r="AT88" s="72">
        <v>14</v>
      </c>
      <c r="AU88" s="73"/>
      <c r="AW88" s="22">
        <f>EVEN((0.001*AI88*10*(AF88-AL88)*10)/(PI()*AX88^2/4))</f>
        <v>4</v>
      </c>
      <c r="AX88" s="72">
        <v>12</v>
      </c>
      <c r="AY88" s="73"/>
      <c r="AZ88" s="25"/>
    </row>
    <row r="89" spans="2:52" ht="24" customHeight="1" x14ac:dyDescent="0.2">
      <c r="B89" s="24"/>
      <c r="C89" s="20" t="s">
        <v>0</v>
      </c>
      <c r="D89" s="84">
        <v>40</v>
      </c>
      <c r="E89" s="85"/>
      <c r="F89" s="69">
        <v>70</v>
      </c>
      <c r="G89" s="69"/>
      <c r="H89" s="69"/>
      <c r="I89" s="69">
        <v>30</v>
      </c>
      <c r="J89" s="69"/>
      <c r="K89" s="69"/>
      <c r="L89" s="69">
        <v>4</v>
      </c>
      <c r="M89" s="69"/>
      <c r="N89" s="69"/>
      <c r="O89" s="18">
        <f t="shared" ref="O89:O92" si="62">ROUNDUP(((0.8*(0.35*SQRT(D89)/1.5)/(420/1.15)*I89*10*(F89-L89)*10)-S89*PI()*T89^2/4)/(PI()*P89^2/4),0)</f>
        <v>2</v>
      </c>
      <c r="P89" s="72">
        <v>14</v>
      </c>
      <c r="Q89" s="83"/>
      <c r="R89" s="8" t="s">
        <v>7</v>
      </c>
      <c r="S89" s="21">
        <v>2</v>
      </c>
      <c r="T89" s="72">
        <v>16</v>
      </c>
      <c r="U89" s="73"/>
      <c r="W89" s="22">
        <f>EVEN((0.001*I89*10*(F89-L89)*10)/(PI()*X89^2/4))</f>
        <v>2</v>
      </c>
      <c r="X89" s="72">
        <v>12</v>
      </c>
      <c r="Y89" s="73"/>
      <c r="AC89" s="20" t="s">
        <v>0</v>
      </c>
      <c r="AD89" s="84">
        <v>40</v>
      </c>
      <c r="AE89" s="85"/>
      <c r="AF89" s="69">
        <v>70</v>
      </c>
      <c r="AG89" s="69"/>
      <c r="AH89" s="69"/>
      <c r="AI89" s="69">
        <v>30</v>
      </c>
      <c r="AJ89" s="69"/>
      <c r="AK89" s="69"/>
      <c r="AL89" s="69">
        <v>4</v>
      </c>
      <c r="AM89" s="69"/>
      <c r="AN89" s="69"/>
      <c r="AO89" s="18">
        <f t="shared" si="58"/>
        <v>3</v>
      </c>
      <c r="AP89" s="72">
        <v>12</v>
      </c>
      <c r="AQ89" s="83"/>
      <c r="AR89" s="8" t="s">
        <v>7</v>
      </c>
      <c r="AS89" s="21">
        <v>2</v>
      </c>
      <c r="AT89" s="72">
        <v>14</v>
      </c>
      <c r="AU89" s="73"/>
      <c r="AW89" s="22">
        <f>EVEN((0.001*AI89*10*(AF89-AL89)*10)/(PI()*AX89^2/4))</f>
        <v>2</v>
      </c>
      <c r="AX89" s="72">
        <v>12</v>
      </c>
      <c r="AY89" s="73"/>
      <c r="AZ89" s="25"/>
    </row>
    <row r="90" spans="2:52" ht="24" customHeight="1" x14ac:dyDescent="0.2">
      <c r="B90" s="24"/>
      <c r="C90" s="20" t="s">
        <v>0</v>
      </c>
      <c r="D90" s="84">
        <v>40</v>
      </c>
      <c r="E90" s="85"/>
      <c r="F90" s="69">
        <v>70</v>
      </c>
      <c r="G90" s="69"/>
      <c r="H90" s="69"/>
      <c r="I90" s="69">
        <v>25</v>
      </c>
      <c r="J90" s="69"/>
      <c r="K90" s="69"/>
      <c r="L90" s="69">
        <v>4</v>
      </c>
      <c r="M90" s="69"/>
      <c r="N90" s="69"/>
      <c r="O90" s="18">
        <f t="shared" si="62"/>
        <v>2</v>
      </c>
      <c r="P90" s="72">
        <v>12</v>
      </c>
      <c r="Q90" s="83"/>
      <c r="R90" s="8" t="s">
        <v>7</v>
      </c>
      <c r="S90" s="21">
        <v>2</v>
      </c>
      <c r="T90" s="72">
        <v>16</v>
      </c>
      <c r="U90" s="73"/>
      <c r="W90" s="22">
        <f t="shared" ref="W90:W98" si="63">EVEN((0.001*I90*10*(F90-L90)*10)/(PI()*X90^2/4))</f>
        <v>2</v>
      </c>
      <c r="X90" s="72">
        <v>12</v>
      </c>
      <c r="Y90" s="73"/>
      <c r="AC90" s="20" t="s">
        <v>0</v>
      </c>
      <c r="AD90" s="84">
        <v>40</v>
      </c>
      <c r="AE90" s="85"/>
      <c r="AF90" s="69">
        <v>70</v>
      </c>
      <c r="AG90" s="69"/>
      <c r="AH90" s="69"/>
      <c r="AI90" s="69">
        <v>25</v>
      </c>
      <c r="AJ90" s="69"/>
      <c r="AK90" s="69"/>
      <c r="AL90" s="69">
        <v>4</v>
      </c>
      <c r="AM90" s="69"/>
      <c r="AN90" s="69"/>
      <c r="AO90" s="18">
        <f t="shared" si="58"/>
        <v>2</v>
      </c>
      <c r="AP90" s="72">
        <v>12</v>
      </c>
      <c r="AQ90" s="83"/>
      <c r="AR90" s="8" t="s">
        <v>7</v>
      </c>
      <c r="AS90" s="21">
        <v>2</v>
      </c>
      <c r="AT90" s="72">
        <v>14</v>
      </c>
      <c r="AU90" s="73"/>
      <c r="AW90" s="22">
        <f t="shared" ref="AW90:AW98" si="64">EVEN((0.001*AI90*10*(AF90-AL90)*10)/(PI()*AX90^2/4))</f>
        <v>2</v>
      </c>
      <c r="AX90" s="72">
        <v>12</v>
      </c>
      <c r="AY90" s="73"/>
      <c r="AZ90" s="25"/>
    </row>
    <row r="91" spans="2:52" ht="24" customHeight="1" x14ac:dyDescent="0.2">
      <c r="B91" s="24"/>
      <c r="C91" s="12" t="s">
        <v>0</v>
      </c>
      <c r="D91" s="78">
        <v>30</v>
      </c>
      <c r="E91" s="79"/>
      <c r="F91" s="35">
        <v>70</v>
      </c>
      <c r="G91" s="35"/>
      <c r="H91" s="35"/>
      <c r="I91" s="35">
        <v>40</v>
      </c>
      <c r="J91" s="35"/>
      <c r="K91" s="35"/>
      <c r="L91" s="35">
        <v>4</v>
      </c>
      <c r="M91" s="35"/>
      <c r="N91" s="35"/>
      <c r="O91" s="6">
        <f t="shared" si="62"/>
        <v>3</v>
      </c>
      <c r="P91" s="76">
        <v>14</v>
      </c>
      <c r="Q91" s="92"/>
      <c r="R91" s="3" t="s">
        <v>7</v>
      </c>
      <c r="S91" s="4">
        <v>2</v>
      </c>
      <c r="T91" s="76">
        <v>16</v>
      </c>
      <c r="U91" s="77"/>
      <c r="W91" s="2">
        <f t="shared" ref="W91:W92" si="65">EVEN((0.001*I91*10*(F91-L91)*10)/(PI()*X91^2/4))</f>
        <v>4</v>
      </c>
      <c r="X91" s="76">
        <v>12</v>
      </c>
      <c r="Y91" s="77"/>
      <c r="AC91" s="12" t="s">
        <v>0</v>
      </c>
      <c r="AD91" s="78">
        <v>30</v>
      </c>
      <c r="AE91" s="79"/>
      <c r="AF91" s="35">
        <v>70</v>
      </c>
      <c r="AG91" s="35"/>
      <c r="AH91" s="35"/>
      <c r="AI91" s="35">
        <v>40</v>
      </c>
      <c r="AJ91" s="35"/>
      <c r="AK91" s="35"/>
      <c r="AL91" s="35">
        <v>4</v>
      </c>
      <c r="AM91" s="35"/>
      <c r="AN91" s="35"/>
      <c r="AO91" s="6">
        <f t="shared" ref="AO91:AO92" si="66">ROUNDUP(((0.8*(0.35*SQRT(AD91)/1.5)/(420/1.15)*AI91*10*(AF91-AL91)*10)-AS91*PI()*AT91^2/4)/(PI()*AP91^2/4),0)</f>
        <v>4</v>
      </c>
      <c r="AP91" s="76">
        <v>12</v>
      </c>
      <c r="AQ91" s="92"/>
      <c r="AR91" s="3" t="s">
        <v>7</v>
      </c>
      <c r="AS91" s="4">
        <v>2</v>
      </c>
      <c r="AT91" s="76">
        <v>14</v>
      </c>
      <c r="AU91" s="77"/>
      <c r="AW91" s="2">
        <f t="shared" ref="AW91:AW92" si="67">EVEN((0.001*AI91*10*(AF91-AL91)*10)/(PI()*AX91^2/4))</f>
        <v>4</v>
      </c>
      <c r="AX91" s="76">
        <v>12</v>
      </c>
      <c r="AY91" s="77"/>
      <c r="AZ91" s="25"/>
    </row>
    <row r="92" spans="2:52" ht="24" customHeight="1" x14ac:dyDescent="0.2">
      <c r="B92" s="24"/>
      <c r="C92" s="12" t="s">
        <v>0</v>
      </c>
      <c r="D92" s="78">
        <v>30</v>
      </c>
      <c r="E92" s="79"/>
      <c r="F92" s="35">
        <v>70</v>
      </c>
      <c r="G92" s="35"/>
      <c r="H92" s="35"/>
      <c r="I92" s="35">
        <v>35</v>
      </c>
      <c r="J92" s="35"/>
      <c r="K92" s="35"/>
      <c r="L92" s="35">
        <v>4</v>
      </c>
      <c r="M92" s="35"/>
      <c r="N92" s="35"/>
      <c r="O92" s="6">
        <f t="shared" si="62"/>
        <v>2</v>
      </c>
      <c r="P92" s="76">
        <v>14</v>
      </c>
      <c r="Q92" s="92"/>
      <c r="R92" s="3" t="s">
        <v>7</v>
      </c>
      <c r="S92" s="4">
        <v>2</v>
      </c>
      <c r="T92" s="76">
        <v>16</v>
      </c>
      <c r="U92" s="77"/>
      <c r="W92" s="2">
        <f t="shared" si="65"/>
        <v>4</v>
      </c>
      <c r="X92" s="76">
        <v>12</v>
      </c>
      <c r="Y92" s="77"/>
      <c r="AC92" s="12" t="s">
        <v>0</v>
      </c>
      <c r="AD92" s="78">
        <v>30</v>
      </c>
      <c r="AE92" s="79"/>
      <c r="AF92" s="35">
        <v>70</v>
      </c>
      <c r="AG92" s="35"/>
      <c r="AH92" s="35"/>
      <c r="AI92" s="35">
        <v>35</v>
      </c>
      <c r="AJ92" s="35"/>
      <c r="AK92" s="35"/>
      <c r="AL92" s="35">
        <v>4</v>
      </c>
      <c r="AM92" s="35"/>
      <c r="AN92" s="35"/>
      <c r="AO92" s="6">
        <f t="shared" si="66"/>
        <v>3</v>
      </c>
      <c r="AP92" s="76">
        <v>12</v>
      </c>
      <c r="AQ92" s="92"/>
      <c r="AR92" s="3" t="s">
        <v>7</v>
      </c>
      <c r="AS92" s="4">
        <v>2</v>
      </c>
      <c r="AT92" s="76">
        <v>14</v>
      </c>
      <c r="AU92" s="77"/>
      <c r="AW92" s="2">
        <f t="shared" si="67"/>
        <v>4</v>
      </c>
      <c r="AX92" s="76">
        <v>12</v>
      </c>
      <c r="AY92" s="77"/>
      <c r="AZ92" s="25"/>
    </row>
    <row r="93" spans="2:52" ht="24" customHeight="1" x14ac:dyDescent="0.2">
      <c r="B93" s="24"/>
      <c r="C93" s="12" t="s">
        <v>0</v>
      </c>
      <c r="D93" s="78">
        <v>30</v>
      </c>
      <c r="E93" s="79"/>
      <c r="F93" s="35">
        <v>70</v>
      </c>
      <c r="G93" s="35"/>
      <c r="H93" s="35"/>
      <c r="I93" s="35">
        <v>30</v>
      </c>
      <c r="J93" s="35"/>
      <c r="K93" s="35"/>
      <c r="L93" s="35">
        <v>4</v>
      </c>
      <c r="M93" s="35"/>
      <c r="N93" s="35"/>
      <c r="O93" s="6">
        <f t="shared" si="57"/>
        <v>2</v>
      </c>
      <c r="P93" s="76">
        <v>12</v>
      </c>
      <c r="Q93" s="92"/>
      <c r="R93" s="3" t="s">
        <v>7</v>
      </c>
      <c r="S93" s="4">
        <v>2</v>
      </c>
      <c r="T93" s="76">
        <v>16</v>
      </c>
      <c r="U93" s="77"/>
      <c r="W93" s="2">
        <f t="shared" si="63"/>
        <v>2</v>
      </c>
      <c r="X93" s="76">
        <v>12</v>
      </c>
      <c r="Y93" s="77"/>
      <c r="AC93" s="12" t="s">
        <v>0</v>
      </c>
      <c r="AD93" s="78">
        <v>30</v>
      </c>
      <c r="AE93" s="79"/>
      <c r="AF93" s="35">
        <v>70</v>
      </c>
      <c r="AG93" s="35"/>
      <c r="AH93" s="35"/>
      <c r="AI93" s="35">
        <v>30</v>
      </c>
      <c r="AJ93" s="35"/>
      <c r="AK93" s="35"/>
      <c r="AL93" s="35">
        <v>4</v>
      </c>
      <c r="AM93" s="35"/>
      <c r="AN93" s="35"/>
      <c r="AO93" s="6">
        <f t="shared" si="58"/>
        <v>3</v>
      </c>
      <c r="AP93" s="76">
        <v>12</v>
      </c>
      <c r="AQ93" s="92"/>
      <c r="AR93" s="3" t="s">
        <v>7</v>
      </c>
      <c r="AS93" s="4">
        <v>2</v>
      </c>
      <c r="AT93" s="76">
        <v>14</v>
      </c>
      <c r="AU93" s="77"/>
      <c r="AW93" s="2">
        <f t="shared" si="64"/>
        <v>2</v>
      </c>
      <c r="AX93" s="76">
        <v>12</v>
      </c>
      <c r="AY93" s="77"/>
      <c r="AZ93" s="25"/>
    </row>
    <row r="94" spans="2:52" ht="24" customHeight="1" x14ac:dyDescent="0.2">
      <c r="B94" s="24"/>
      <c r="C94" s="12" t="s">
        <v>0</v>
      </c>
      <c r="D94" s="78">
        <v>30</v>
      </c>
      <c r="E94" s="79"/>
      <c r="F94" s="35">
        <v>70</v>
      </c>
      <c r="G94" s="35"/>
      <c r="H94" s="35"/>
      <c r="I94" s="35">
        <v>25</v>
      </c>
      <c r="J94" s="35"/>
      <c r="K94" s="35"/>
      <c r="L94" s="35">
        <v>4</v>
      </c>
      <c r="M94" s="35"/>
      <c r="N94" s="35"/>
      <c r="O94" s="6">
        <f t="shared" si="57"/>
        <v>2</v>
      </c>
      <c r="P94" s="76">
        <v>14</v>
      </c>
      <c r="Q94" s="92"/>
      <c r="R94" s="3" t="s">
        <v>7</v>
      </c>
      <c r="S94" s="4">
        <v>1</v>
      </c>
      <c r="T94" s="76">
        <v>16</v>
      </c>
      <c r="U94" s="77"/>
      <c r="W94" s="2">
        <f t="shared" si="63"/>
        <v>2</v>
      </c>
      <c r="X94" s="76">
        <v>12</v>
      </c>
      <c r="Y94" s="77"/>
      <c r="AC94" s="12" t="s">
        <v>0</v>
      </c>
      <c r="AD94" s="78">
        <v>30</v>
      </c>
      <c r="AE94" s="79"/>
      <c r="AF94" s="35">
        <v>70</v>
      </c>
      <c r="AG94" s="35"/>
      <c r="AH94" s="35"/>
      <c r="AI94" s="35">
        <v>25</v>
      </c>
      <c r="AJ94" s="35"/>
      <c r="AK94" s="35"/>
      <c r="AL94" s="35">
        <v>4</v>
      </c>
      <c r="AM94" s="35"/>
      <c r="AN94" s="35"/>
      <c r="AO94" s="6">
        <f t="shared" si="58"/>
        <v>2</v>
      </c>
      <c r="AP94" s="76">
        <v>12</v>
      </c>
      <c r="AQ94" s="92"/>
      <c r="AR94" s="3" t="s">
        <v>7</v>
      </c>
      <c r="AS94" s="4">
        <v>2</v>
      </c>
      <c r="AT94" s="76">
        <v>14</v>
      </c>
      <c r="AU94" s="77"/>
      <c r="AW94" s="2">
        <f t="shared" si="64"/>
        <v>2</v>
      </c>
      <c r="AX94" s="76">
        <v>12</v>
      </c>
      <c r="AY94" s="77"/>
      <c r="AZ94" s="25"/>
    </row>
    <row r="95" spans="2:52" ht="24" customHeight="1" x14ac:dyDescent="0.2">
      <c r="B95" s="24"/>
      <c r="C95" s="20" t="s">
        <v>0</v>
      </c>
      <c r="D95" s="84">
        <v>25</v>
      </c>
      <c r="E95" s="85"/>
      <c r="F95" s="69">
        <v>70</v>
      </c>
      <c r="G95" s="69"/>
      <c r="H95" s="69"/>
      <c r="I95" s="69">
        <v>40</v>
      </c>
      <c r="J95" s="69"/>
      <c r="K95" s="69"/>
      <c r="L95" s="69">
        <v>4</v>
      </c>
      <c r="M95" s="69"/>
      <c r="N95" s="69"/>
      <c r="O95" s="18">
        <f t="shared" ref="O95:O96" si="68">ROUNDUP(((0.8*(0.35*SQRT(D95)/1.5)/(420/1.15)*I95*10*(F95-L95)*10)-S95*PI()*T95^2/4)/(PI()*P95^2/4),0)</f>
        <v>2</v>
      </c>
      <c r="P95" s="72">
        <v>14</v>
      </c>
      <c r="Q95" s="83"/>
      <c r="R95" s="8" t="s">
        <v>7</v>
      </c>
      <c r="S95" s="21">
        <v>2</v>
      </c>
      <c r="T95" s="72">
        <v>16</v>
      </c>
      <c r="U95" s="73"/>
      <c r="W95" s="22">
        <f t="shared" ref="W95:W96" si="69">EVEN((0.001*I95*10*(F95-L95)*10)/(PI()*X95^2/4))</f>
        <v>4</v>
      </c>
      <c r="X95" s="72">
        <v>12</v>
      </c>
      <c r="Y95" s="73"/>
      <c r="AC95" s="20" t="s">
        <v>0</v>
      </c>
      <c r="AD95" s="84">
        <v>25</v>
      </c>
      <c r="AE95" s="85"/>
      <c r="AF95" s="69">
        <v>70</v>
      </c>
      <c r="AG95" s="69"/>
      <c r="AH95" s="69"/>
      <c r="AI95" s="69">
        <v>40</v>
      </c>
      <c r="AJ95" s="69"/>
      <c r="AK95" s="69"/>
      <c r="AL95" s="69">
        <v>4</v>
      </c>
      <c r="AM95" s="69"/>
      <c r="AN95" s="69"/>
      <c r="AO95" s="18">
        <f t="shared" ref="AO95:AO96" si="70">ROUNDUP(((0.8*(0.35*SQRT(AD95)/1.5)/(420/1.15)*AI95*10*(AF95-AL95)*10)-AS95*PI()*AT95^2/4)/(PI()*AP95^2/4),0)</f>
        <v>4</v>
      </c>
      <c r="AP95" s="72">
        <v>12</v>
      </c>
      <c r="AQ95" s="83"/>
      <c r="AR95" s="8" t="s">
        <v>7</v>
      </c>
      <c r="AS95" s="21">
        <v>2</v>
      </c>
      <c r="AT95" s="72">
        <v>14</v>
      </c>
      <c r="AU95" s="73"/>
      <c r="AW95" s="22">
        <f t="shared" ref="AW95:AW96" si="71">EVEN((0.001*AI95*10*(AF95-AL95)*10)/(PI()*AX95^2/4))</f>
        <v>4</v>
      </c>
      <c r="AX95" s="72">
        <v>12</v>
      </c>
      <c r="AY95" s="73"/>
      <c r="AZ95" s="25"/>
    </row>
    <row r="96" spans="2:52" ht="24" customHeight="1" x14ac:dyDescent="0.2">
      <c r="B96" s="24"/>
      <c r="C96" s="20" t="s">
        <v>0</v>
      </c>
      <c r="D96" s="84">
        <v>25</v>
      </c>
      <c r="E96" s="85"/>
      <c r="F96" s="69">
        <v>70</v>
      </c>
      <c r="G96" s="69"/>
      <c r="H96" s="69"/>
      <c r="I96" s="69">
        <v>35</v>
      </c>
      <c r="J96" s="69"/>
      <c r="K96" s="69"/>
      <c r="L96" s="69">
        <v>4</v>
      </c>
      <c r="M96" s="69"/>
      <c r="N96" s="69"/>
      <c r="O96" s="18">
        <f t="shared" si="68"/>
        <v>2</v>
      </c>
      <c r="P96" s="72">
        <v>12</v>
      </c>
      <c r="Q96" s="83"/>
      <c r="R96" s="8" t="s">
        <v>7</v>
      </c>
      <c r="S96" s="21">
        <v>2</v>
      </c>
      <c r="T96" s="72">
        <v>16</v>
      </c>
      <c r="U96" s="73"/>
      <c r="W96" s="22">
        <f t="shared" si="69"/>
        <v>4</v>
      </c>
      <c r="X96" s="72">
        <v>12</v>
      </c>
      <c r="Y96" s="73"/>
      <c r="AC96" s="20" t="s">
        <v>0</v>
      </c>
      <c r="AD96" s="84">
        <v>25</v>
      </c>
      <c r="AE96" s="85"/>
      <c r="AF96" s="69">
        <v>70</v>
      </c>
      <c r="AG96" s="69"/>
      <c r="AH96" s="69"/>
      <c r="AI96" s="69">
        <v>35</v>
      </c>
      <c r="AJ96" s="69"/>
      <c r="AK96" s="69"/>
      <c r="AL96" s="69">
        <v>4</v>
      </c>
      <c r="AM96" s="69"/>
      <c r="AN96" s="69"/>
      <c r="AO96" s="18">
        <f t="shared" si="70"/>
        <v>3</v>
      </c>
      <c r="AP96" s="72">
        <v>12</v>
      </c>
      <c r="AQ96" s="83"/>
      <c r="AR96" s="8" t="s">
        <v>7</v>
      </c>
      <c r="AS96" s="21">
        <v>2</v>
      </c>
      <c r="AT96" s="72">
        <v>14</v>
      </c>
      <c r="AU96" s="73"/>
      <c r="AW96" s="22">
        <f t="shared" si="71"/>
        <v>4</v>
      </c>
      <c r="AX96" s="72">
        <v>12</v>
      </c>
      <c r="AY96" s="73"/>
      <c r="AZ96" s="25"/>
    </row>
    <row r="97" spans="1:52" ht="24" customHeight="1" x14ac:dyDescent="0.2">
      <c r="B97" s="24"/>
      <c r="C97" s="20" t="s">
        <v>0</v>
      </c>
      <c r="D97" s="84">
        <v>25</v>
      </c>
      <c r="E97" s="85"/>
      <c r="F97" s="69">
        <v>70</v>
      </c>
      <c r="G97" s="69"/>
      <c r="H97" s="69"/>
      <c r="I97" s="69">
        <v>30</v>
      </c>
      <c r="J97" s="69"/>
      <c r="K97" s="69"/>
      <c r="L97" s="69">
        <v>4</v>
      </c>
      <c r="M97" s="69"/>
      <c r="N97" s="69"/>
      <c r="O97" s="18">
        <f t="shared" si="57"/>
        <v>2</v>
      </c>
      <c r="P97" s="72">
        <v>14</v>
      </c>
      <c r="Q97" s="83"/>
      <c r="R97" s="8" t="s">
        <v>7</v>
      </c>
      <c r="S97" s="21">
        <v>1</v>
      </c>
      <c r="T97" s="72">
        <v>16</v>
      </c>
      <c r="U97" s="73"/>
      <c r="W97" s="22">
        <f t="shared" si="63"/>
        <v>2</v>
      </c>
      <c r="X97" s="72">
        <v>12</v>
      </c>
      <c r="Y97" s="73"/>
      <c r="AC97" s="20" t="s">
        <v>0</v>
      </c>
      <c r="AD97" s="84">
        <v>25</v>
      </c>
      <c r="AE97" s="85"/>
      <c r="AF97" s="69">
        <v>70</v>
      </c>
      <c r="AG97" s="69"/>
      <c r="AH97" s="69"/>
      <c r="AI97" s="69">
        <v>30</v>
      </c>
      <c r="AJ97" s="69"/>
      <c r="AK97" s="69"/>
      <c r="AL97" s="69">
        <v>4</v>
      </c>
      <c r="AM97" s="69"/>
      <c r="AN97" s="69"/>
      <c r="AO97" s="18">
        <f t="shared" si="58"/>
        <v>2</v>
      </c>
      <c r="AP97" s="72">
        <v>12</v>
      </c>
      <c r="AQ97" s="83"/>
      <c r="AR97" s="8" t="s">
        <v>7</v>
      </c>
      <c r="AS97" s="21">
        <v>2</v>
      </c>
      <c r="AT97" s="72">
        <v>14</v>
      </c>
      <c r="AU97" s="73"/>
      <c r="AW97" s="22">
        <f t="shared" si="64"/>
        <v>2</v>
      </c>
      <c r="AX97" s="72">
        <v>12</v>
      </c>
      <c r="AY97" s="73"/>
      <c r="AZ97" s="25"/>
    </row>
    <row r="98" spans="1:52" ht="24" customHeight="1" x14ac:dyDescent="0.2">
      <c r="B98" s="24"/>
      <c r="C98" s="20" t="s">
        <v>0</v>
      </c>
      <c r="D98" s="84">
        <v>25</v>
      </c>
      <c r="E98" s="85"/>
      <c r="F98" s="69">
        <v>70</v>
      </c>
      <c r="G98" s="69"/>
      <c r="H98" s="69"/>
      <c r="I98" s="69">
        <v>25</v>
      </c>
      <c r="J98" s="69"/>
      <c r="K98" s="69"/>
      <c r="L98" s="69">
        <v>4</v>
      </c>
      <c r="M98" s="69"/>
      <c r="N98" s="69"/>
      <c r="O98" s="18">
        <f t="shared" si="57"/>
        <v>2</v>
      </c>
      <c r="P98" s="72">
        <v>12</v>
      </c>
      <c r="Q98" s="83"/>
      <c r="R98" s="8" t="s">
        <v>7</v>
      </c>
      <c r="S98" s="21">
        <v>1</v>
      </c>
      <c r="T98" s="72">
        <v>16</v>
      </c>
      <c r="U98" s="73"/>
      <c r="W98" s="22">
        <f t="shared" si="63"/>
        <v>2</v>
      </c>
      <c r="X98" s="72">
        <v>12</v>
      </c>
      <c r="Y98" s="73"/>
      <c r="AC98" s="20" t="s">
        <v>0</v>
      </c>
      <c r="AD98" s="84">
        <v>25</v>
      </c>
      <c r="AE98" s="85"/>
      <c r="AF98" s="69">
        <v>70</v>
      </c>
      <c r="AG98" s="69"/>
      <c r="AH98" s="69"/>
      <c r="AI98" s="69">
        <v>25</v>
      </c>
      <c r="AJ98" s="69"/>
      <c r="AK98" s="69"/>
      <c r="AL98" s="69">
        <v>4</v>
      </c>
      <c r="AM98" s="69"/>
      <c r="AN98" s="69"/>
      <c r="AO98" s="18">
        <f t="shared" si="58"/>
        <v>2</v>
      </c>
      <c r="AP98" s="72">
        <v>12</v>
      </c>
      <c r="AQ98" s="83"/>
      <c r="AR98" s="8" t="s">
        <v>7</v>
      </c>
      <c r="AS98" s="21">
        <v>2</v>
      </c>
      <c r="AT98" s="72">
        <v>14</v>
      </c>
      <c r="AU98" s="73"/>
      <c r="AW98" s="22">
        <f t="shared" si="64"/>
        <v>2</v>
      </c>
      <c r="AX98" s="72">
        <v>12</v>
      </c>
      <c r="AY98" s="73"/>
      <c r="AZ98" s="25"/>
    </row>
    <row r="99" spans="1:52" ht="12" thickBot="1" x14ac:dyDescent="0.25">
      <c r="B99" s="27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9"/>
    </row>
    <row r="100" spans="1:52" ht="12" thickBot="1" x14ac:dyDescent="0.25"/>
    <row r="101" spans="1:52" ht="44.25" customHeight="1" x14ac:dyDescent="0.2">
      <c r="A101" s="25"/>
      <c r="B101" s="42" t="s">
        <v>43</v>
      </c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4"/>
    </row>
    <row r="102" spans="1:52" x14ac:dyDescent="0.2">
      <c r="A102" s="25"/>
      <c r="B102" s="24"/>
      <c r="AZ102" s="25"/>
    </row>
    <row r="103" spans="1:52" ht="22.5" customHeight="1" x14ac:dyDescent="0.2">
      <c r="A103" s="25"/>
      <c r="B103" s="24"/>
      <c r="C103" s="91" t="s">
        <v>44</v>
      </c>
      <c r="D103" s="91"/>
      <c r="E103" s="91"/>
      <c r="F103" s="91"/>
      <c r="G103" s="91"/>
      <c r="H103" s="91"/>
      <c r="I103" s="91"/>
      <c r="J103" s="91"/>
      <c r="K103" s="91"/>
      <c r="L103" s="91"/>
      <c r="O103" s="91" t="s">
        <v>44</v>
      </c>
      <c r="P103" s="91"/>
      <c r="Q103" s="91"/>
      <c r="R103" s="91"/>
      <c r="S103" s="91"/>
      <c r="T103" s="91"/>
      <c r="U103" s="91"/>
      <c r="V103" s="91"/>
      <c r="W103" s="91"/>
      <c r="X103" s="91"/>
      <c r="AA103" s="91" t="s">
        <v>44</v>
      </c>
      <c r="AB103" s="91"/>
      <c r="AC103" s="91"/>
      <c r="AD103" s="91"/>
      <c r="AE103" s="91"/>
      <c r="AF103" s="91"/>
      <c r="AG103" s="91"/>
      <c r="AH103" s="91"/>
      <c r="AI103" s="91"/>
      <c r="AJ103" s="91"/>
      <c r="AZ103" s="25"/>
    </row>
    <row r="104" spans="1:52" ht="22.5" customHeight="1" x14ac:dyDescent="0.2">
      <c r="A104" s="25"/>
      <c r="B104" s="24"/>
      <c r="C104" s="45" t="s">
        <v>47</v>
      </c>
      <c r="D104" s="46"/>
      <c r="E104" s="46"/>
      <c r="F104" s="46"/>
      <c r="G104" s="46"/>
      <c r="H104" s="46"/>
      <c r="I104" s="46"/>
      <c r="J104" s="46"/>
      <c r="K104" s="46"/>
      <c r="L104" s="47"/>
      <c r="O104" s="45" t="s">
        <v>48</v>
      </c>
      <c r="P104" s="46"/>
      <c r="Q104" s="46"/>
      <c r="R104" s="46"/>
      <c r="S104" s="46"/>
      <c r="T104" s="46"/>
      <c r="U104" s="46"/>
      <c r="V104" s="46"/>
      <c r="W104" s="46"/>
      <c r="X104" s="47"/>
      <c r="AA104" s="45" t="s">
        <v>49</v>
      </c>
      <c r="AB104" s="46"/>
      <c r="AC104" s="46"/>
      <c r="AD104" s="46"/>
      <c r="AE104" s="46"/>
      <c r="AF104" s="46"/>
      <c r="AG104" s="46"/>
      <c r="AH104" s="46"/>
      <c r="AI104" s="46"/>
      <c r="AJ104" s="47"/>
      <c r="AZ104" s="25"/>
    </row>
    <row r="105" spans="1:52" ht="22.5" customHeight="1" x14ac:dyDescent="0.2">
      <c r="A105" s="25"/>
      <c r="B105" s="24"/>
      <c r="C105" s="52" t="s">
        <v>2</v>
      </c>
      <c r="D105" s="53"/>
      <c r="E105" s="54"/>
      <c r="F105" s="52" t="s">
        <v>15</v>
      </c>
      <c r="G105" s="53"/>
      <c r="H105" s="54"/>
      <c r="I105" s="39" t="s">
        <v>6</v>
      </c>
      <c r="J105" s="40"/>
      <c r="K105" s="40"/>
      <c r="L105" s="41"/>
      <c r="O105" s="52" t="s">
        <v>2</v>
      </c>
      <c r="P105" s="53"/>
      <c r="Q105" s="54"/>
      <c r="R105" s="52" t="s">
        <v>15</v>
      </c>
      <c r="S105" s="53"/>
      <c r="T105" s="54"/>
      <c r="U105" s="39" t="s">
        <v>6</v>
      </c>
      <c r="V105" s="40"/>
      <c r="W105" s="40"/>
      <c r="X105" s="41"/>
      <c r="AA105" s="52" t="s">
        <v>2</v>
      </c>
      <c r="AB105" s="53"/>
      <c r="AC105" s="54"/>
      <c r="AD105" s="52" t="s">
        <v>15</v>
      </c>
      <c r="AE105" s="53"/>
      <c r="AF105" s="54"/>
      <c r="AG105" s="39" t="s">
        <v>6</v>
      </c>
      <c r="AH105" s="40"/>
      <c r="AI105" s="40"/>
      <c r="AJ105" s="41"/>
      <c r="AZ105" s="25"/>
    </row>
    <row r="106" spans="1:52" ht="22.5" customHeight="1" thickBot="1" x14ac:dyDescent="0.25">
      <c r="A106" s="25"/>
      <c r="B106" s="24"/>
      <c r="C106" s="55" t="s">
        <v>4</v>
      </c>
      <c r="D106" s="55"/>
      <c r="E106" s="55"/>
      <c r="F106" s="55" t="s">
        <v>4</v>
      </c>
      <c r="G106" s="55"/>
      <c r="H106" s="55"/>
      <c r="I106" s="80" t="s">
        <v>10</v>
      </c>
      <c r="J106" s="81"/>
      <c r="K106" s="81"/>
      <c r="L106" s="82"/>
      <c r="O106" s="55" t="s">
        <v>4</v>
      </c>
      <c r="P106" s="55"/>
      <c r="Q106" s="55"/>
      <c r="R106" s="55" t="s">
        <v>4</v>
      </c>
      <c r="S106" s="55"/>
      <c r="T106" s="55"/>
      <c r="U106" s="80" t="s">
        <v>10</v>
      </c>
      <c r="V106" s="81"/>
      <c r="W106" s="81"/>
      <c r="X106" s="82"/>
      <c r="AA106" s="55" t="s">
        <v>4</v>
      </c>
      <c r="AB106" s="55"/>
      <c r="AC106" s="55"/>
      <c r="AD106" s="55" t="s">
        <v>4</v>
      </c>
      <c r="AE106" s="55"/>
      <c r="AF106" s="55"/>
      <c r="AG106" s="80" t="s">
        <v>10</v>
      </c>
      <c r="AH106" s="81"/>
      <c r="AI106" s="81"/>
      <c r="AJ106" s="82"/>
      <c r="AZ106" s="25"/>
    </row>
    <row r="107" spans="1:52" ht="22.5" customHeight="1" thickTop="1" x14ac:dyDescent="0.2">
      <c r="A107" s="25"/>
      <c r="B107" s="24"/>
      <c r="C107" s="90">
        <v>65</v>
      </c>
      <c r="D107" s="90"/>
      <c r="E107" s="90"/>
      <c r="F107" s="90">
        <v>65</v>
      </c>
      <c r="G107" s="90"/>
      <c r="H107" s="90"/>
      <c r="I107" s="86">
        <f t="shared" ref="I107:I139" si="72">EVEN(0.01*C107*10*F107*10/(PI()*K107^2/4))</f>
        <v>28</v>
      </c>
      <c r="J107" s="87"/>
      <c r="K107" s="88">
        <v>14</v>
      </c>
      <c r="L107" s="89"/>
      <c r="O107" s="90">
        <v>65</v>
      </c>
      <c r="P107" s="90"/>
      <c r="Q107" s="90"/>
      <c r="R107" s="90">
        <v>65</v>
      </c>
      <c r="S107" s="90"/>
      <c r="T107" s="90"/>
      <c r="U107" s="86">
        <f t="shared" ref="U107:U139" si="73">EVEN(0.01*O107*10*R107*10/(PI()*W107^2/4))</f>
        <v>22</v>
      </c>
      <c r="V107" s="87"/>
      <c r="W107" s="88">
        <v>16</v>
      </c>
      <c r="X107" s="89"/>
      <c r="AA107" s="90">
        <v>65</v>
      </c>
      <c r="AB107" s="90"/>
      <c r="AC107" s="90"/>
      <c r="AD107" s="90">
        <v>65</v>
      </c>
      <c r="AE107" s="90"/>
      <c r="AF107" s="90"/>
      <c r="AG107" s="86">
        <f t="shared" ref="AG107:AG139" si="74">EVEN(0.01*AA107*10*AD107*10/(PI()*AI107^2/4))</f>
        <v>18</v>
      </c>
      <c r="AH107" s="87"/>
      <c r="AI107" s="88">
        <v>18</v>
      </c>
      <c r="AJ107" s="89"/>
      <c r="AZ107" s="25"/>
    </row>
    <row r="108" spans="1:52" ht="22.5" customHeight="1" x14ac:dyDescent="0.2">
      <c r="A108" s="25"/>
      <c r="B108" s="24"/>
      <c r="C108" s="35">
        <v>60</v>
      </c>
      <c r="D108" s="35"/>
      <c r="E108" s="35"/>
      <c r="F108" s="35">
        <v>60</v>
      </c>
      <c r="G108" s="35"/>
      <c r="H108" s="35"/>
      <c r="I108" s="74">
        <f t="shared" si="72"/>
        <v>24</v>
      </c>
      <c r="J108" s="75"/>
      <c r="K108" s="76">
        <v>14</v>
      </c>
      <c r="L108" s="77"/>
      <c r="O108" s="35">
        <v>60</v>
      </c>
      <c r="P108" s="35"/>
      <c r="Q108" s="35"/>
      <c r="R108" s="35">
        <v>60</v>
      </c>
      <c r="S108" s="35"/>
      <c r="T108" s="35"/>
      <c r="U108" s="74">
        <f t="shared" si="73"/>
        <v>18</v>
      </c>
      <c r="V108" s="75"/>
      <c r="W108" s="76">
        <v>16</v>
      </c>
      <c r="X108" s="77"/>
      <c r="AA108" s="35">
        <v>60</v>
      </c>
      <c r="AB108" s="35"/>
      <c r="AC108" s="35"/>
      <c r="AD108" s="35">
        <v>60</v>
      </c>
      <c r="AE108" s="35"/>
      <c r="AF108" s="35"/>
      <c r="AG108" s="74">
        <f t="shared" si="74"/>
        <v>16</v>
      </c>
      <c r="AH108" s="75"/>
      <c r="AI108" s="76">
        <v>18</v>
      </c>
      <c r="AJ108" s="77"/>
      <c r="AM108" s="1" t="s">
        <v>19</v>
      </c>
      <c r="AZ108" s="25"/>
    </row>
    <row r="109" spans="1:52" ht="22.5" customHeight="1" x14ac:dyDescent="0.2">
      <c r="A109" s="25"/>
      <c r="B109" s="24"/>
      <c r="C109" s="35">
        <v>55</v>
      </c>
      <c r="D109" s="35"/>
      <c r="E109" s="35"/>
      <c r="F109" s="35">
        <v>55</v>
      </c>
      <c r="G109" s="35"/>
      <c r="H109" s="35"/>
      <c r="I109" s="74">
        <f t="shared" si="72"/>
        <v>20</v>
      </c>
      <c r="J109" s="75"/>
      <c r="K109" s="76">
        <v>14</v>
      </c>
      <c r="L109" s="77"/>
      <c r="O109" s="35">
        <v>55</v>
      </c>
      <c r="P109" s="35"/>
      <c r="Q109" s="35"/>
      <c r="R109" s="35">
        <v>55</v>
      </c>
      <c r="S109" s="35"/>
      <c r="T109" s="35"/>
      <c r="U109" s="74">
        <f t="shared" si="73"/>
        <v>16</v>
      </c>
      <c r="V109" s="75"/>
      <c r="W109" s="76">
        <v>16</v>
      </c>
      <c r="X109" s="77"/>
      <c r="AA109" s="35">
        <v>55</v>
      </c>
      <c r="AB109" s="35"/>
      <c r="AC109" s="35"/>
      <c r="AD109" s="35">
        <v>55</v>
      </c>
      <c r="AE109" s="35"/>
      <c r="AF109" s="35"/>
      <c r="AG109" s="74">
        <f t="shared" si="74"/>
        <v>12</v>
      </c>
      <c r="AH109" s="75"/>
      <c r="AI109" s="76">
        <v>18</v>
      </c>
      <c r="AJ109" s="77"/>
      <c r="AZ109" s="25"/>
    </row>
    <row r="110" spans="1:52" ht="22.5" customHeight="1" x14ac:dyDescent="0.2">
      <c r="A110" s="25"/>
      <c r="B110" s="24"/>
      <c r="C110" s="35">
        <v>50</v>
      </c>
      <c r="D110" s="35"/>
      <c r="E110" s="35"/>
      <c r="F110" s="35">
        <v>50</v>
      </c>
      <c r="G110" s="35"/>
      <c r="H110" s="35"/>
      <c r="I110" s="74">
        <f t="shared" si="72"/>
        <v>18</v>
      </c>
      <c r="J110" s="75"/>
      <c r="K110" s="76">
        <v>14</v>
      </c>
      <c r="L110" s="77"/>
      <c r="O110" s="35">
        <v>50</v>
      </c>
      <c r="P110" s="35"/>
      <c r="Q110" s="35"/>
      <c r="R110" s="35">
        <v>50</v>
      </c>
      <c r="S110" s="35"/>
      <c r="T110" s="35"/>
      <c r="U110" s="74">
        <f t="shared" si="73"/>
        <v>14</v>
      </c>
      <c r="V110" s="75"/>
      <c r="W110" s="76">
        <v>16</v>
      </c>
      <c r="X110" s="77"/>
      <c r="AA110" s="35">
        <v>50</v>
      </c>
      <c r="AB110" s="35"/>
      <c r="AC110" s="35"/>
      <c r="AD110" s="35">
        <v>50</v>
      </c>
      <c r="AE110" s="35"/>
      <c r="AF110" s="35"/>
      <c r="AG110" s="74">
        <f t="shared" si="74"/>
        <v>10</v>
      </c>
      <c r="AH110" s="75"/>
      <c r="AI110" s="76">
        <v>18</v>
      </c>
      <c r="AJ110" s="77"/>
      <c r="AZ110" s="25"/>
    </row>
    <row r="111" spans="1:52" ht="22.5" customHeight="1" x14ac:dyDescent="0.2">
      <c r="A111" s="25"/>
      <c r="B111" s="24"/>
      <c r="C111" s="35">
        <v>45</v>
      </c>
      <c r="D111" s="35"/>
      <c r="E111" s="35"/>
      <c r="F111" s="35">
        <v>45</v>
      </c>
      <c r="G111" s="35"/>
      <c r="H111" s="35"/>
      <c r="I111" s="74">
        <f t="shared" si="72"/>
        <v>14</v>
      </c>
      <c r="J111" s="75"/>
      <c r="K111" s="76">
        <v>14</v>
      </c>
      <c r="L111" s="77"/>
      <c r="O111" s="35">
        <v>45</v>
      </c>
      <c r="P111" s="35"/>
      <c r="Q111" s="35"/>
      <c r="R111" s="35">
        <v>45</v>
      </c>
      <c r="S111" s="35"/>
      <c r="T111" s="35"/>
      <c r="U111" s="74">
        <f t="shared" si="73"/>
        <v>12</v>
      </c>
      <c r="V111" s="75"/>
      <c r="W111" s="76">
        <v>16</v>
      </c>
      <c r="X111" s="77"/>
      <c r="AA111" s="35">
        <v>45</v>
      </c>
      <c r="AB111" s="35"/>
      <c r="AC111" s="35"/>
      <c r="AD111" s="35">
        <v>45</v>
      </c>
      <c r="AE111" s="35"/>
      <c r="AF111" s="35"/>
      <c r="AG111" s="74">
        <f t="shared" si="74"/>
        <v>8</v>
      </c>
      <c r="AH111" s="75"/>
      <c r="AI111" s="76">
        <v>18</v>
      </c>
      <c r="AJ111" s="77"/>
      <c r="AZ111" s="25"/>
    </row>
    <row r="112" spans="1:52" ht="22.5" customHeight="1" x14ac:dyDescent="0.2">
      <c r="A112" s="25"/>
      <c r="B112" s="24"/>
      <c r="C112" s="35">
        <v>40</v>
      </c>
      <c r="D112" s="35"/>
      <c r="E112" s="35"/>
      <c r="F112" s="35">
        <v>40</v>
      </c>
      <c r="G112" s="35"/>
      <c r="H112" s="35"/>
      <c r="I112" s="74">
        <f t="shared" si="72"/>
        <v>12</v>
      </c>
      <c r="J112" s="75"/>
      <c r="K112" s="76">
        <v>14</v>
      </c>
      <c r="L112" s="77"/>
      <c r="O112" s="35">
        <v>40</v>
      </c>
      <c r="P112" s="35"/>
      <c r="Q112" s="35"/>
      <c r="R112" s="35">
        <v>40</v>
      </c>
      <c r="S112" s="35"/>
      <c r="T112" s="35"/>
      <c r="U112" s="74">
        <f t="shared" si="73"/>
        <v>8</v>
      </c>
      <c r="V112" s="75"/>
      <c r="W112" s="76">
        <v>16</v>
      </c>
      <c r="X112" s="77"/>
      <c r="AA112" s="35">
        <v>40</v>
      </c>
      <c r="AB112" s="35"/>
      <c r="AC112" s="35"/>
      <c r="AD112" s="35">
        <v>40</v>
      </c>
      <c r="AE112" s="35"/>
      <c r="AF112" s="35"/>
      <c r="AG112" s="74">
        <f t="shared" si="74"/>
        <v>8</v>
      </c>
      <c r="AH112" s="75"/>
      <c r="AI112" s="76">
        <v>18</v>
      </c>
      <c r="AJ112" s="77"/>
      <c r="AO112" s="26" t="s">
        <v>40</v>
      </c>
      <c r="AZ112" s="25"/>
    </row>
    <row r="113" spans="1:52" ht="22.5" customHeight="1" x14ac:dyDescent="0.2">
      <c r="A113" s="25"/>
      <c r="B113" s="24"/>
      <c r="C113" s="35">
        <v>35</v>
      </c>
      <c r="D113" s="35"/>
      <c r="E113" s="35"/>
      <c r="F113" s="35">
        <v>35</v>
      </c>
      <c r="G113" s="35"/>
      <c r="H113" s="35"/>
      <c r="I113" s="74">
        <f t="shared" si="72"/>
        <v>8</v>
      </c>
      <c r="J113" s="75"/>
      <c r="K113" s="76">
        <v>14</v>
      </c>
      <c r="L113" s="77"/>
      <c r="O113" s="35">
        <v>35</v>
      </c>
      <c r="P113" s="35"/>
      <c r="Q113" s="35"/>
      <c r="R113" s="35">
        <v>35</v>
      </c>
      <c r="S113" s="35"/>
      <c r="T113" s="35"/>
      <c r="U113" s="74">
        <f t="shared" si="73"/>
        <v>8</v>
      </c>
      <c r="V113" s="75"/>
      <c r="W113" s="76">
        <v>16</v>
      </c>
      <c r="X113" s="77"/>
      <c r="AA113" s="35">
        <v>35</v>
      </c>
      <c r="AB113" s="35"/>
      <c r="AC113" s="35"/>
      <c r="AD113" s="35">
        <v>35</v>
      </c>
      <c r="AE113" s="35"/>
      <c r="AF113" s="35"/>
      <c r="AG113" s="74">
        <f t="shared" si="74"/>
        <v>6</v>
      </c>
      <c r="AH113" s="75"/>
      <c r="AI113" s="76">
        <v>18</v>
      </c>
      <c r="AJ113" s="77"/>
      <c r="AZ113" s="25"/>
    </row>
    <row r="114" spans="1:52" ht="22.5" customHeight="1" x14ac:dyDescent="0.2">
      <c r="A114" s="25"/>
      <c r="B114" s="24"/>
      <c r="C114" s="69">
        <v>30</v>
      </c>
      <c r="D114" s="69"/>
      <c r="E114" s="69"/>
      <c r="F114" s="69">
        <v>30</v>
      </c>
      <c r="G114" s="69"/>
      <c r="H114" s="69"/>
      <c r="I114" s="70">
        <f t="shared" ref="I114:I118" si="75">EVEN(0.01*C114*10*F114*10/(PI()*K114^2/4))</f>
        <v>6</v>
      </c>
      <c r="J114" s="71"/>
      <c r="K114" s="72">
        <v>14</v>
      </c>
      <c r="L114" s="73"/>
      <c r="O114" s="69">
        <v>30</v>
      </c>
      <c r="P114" s="69"/>
      <c r="Q114" s="69"/>
      <c r="R114" s="69">
        <v>30</v>
      </c>
      <c r="S114" s="69"/>
      <c r="T114" s="69"/>
      <c r="U114" s="70">
        <f t="shared" ref="U114:U118" si="76">EVEN(0.01*O114*10*R114*10/(PI()*W114^2/4))</f>
        <v>6</v>
      </c>
      <c r="V114" s="71"/>
      <c r="W114" s="72">
        <v>16</v>
      </c>
      <c r="X114" s="73"/>
      <c r="AA114" s="69">
        <v>30</v>
      </c>
      <c r="AB114" s="69"/>
      <c r="AC114" s="69"/>
      <c r="AD114" s="69">
        <v>30</v>
      </c>
      <c r="AE114" s="69"/>
      <c r="AF114" s="69"/>
      <c r="AG114" s="70">
        <f t="shared" ref="AG114:AG118" si="77">EVEN(0.01*AA114*10*AD114*10/(PI()*AI114^2/4))</f>
        <v>4</v>
      </c>
      <c r="AH114" s="71"/>
      <c r="AI114" s="72">
        <v>18</v>
      </c>
      <c r="AJ114" s="73"/>
      <c r="AV114" s="1" t="s">
        <v>2</v>
      </c>
      <c r="AZ114" s="25"/>
    </row>
    <row r="115" spans="1:52" ht="22.5" customHeight="1" x14ac:dyDescent="0.2">
      <c r="A115" s="25"/>
      <c r="B115" s="24"/>
      <c r="C115" s="69">
        <v>30</v>
      </c>
      <c r="D115" s="69"/>
      <c r="E115" s="69"/>
      <c r="F115" s="69">
        <v>35</v>
      </c>
      <c r="G115" s="69"/>
      <c r="H115" s="69"/>
      <c r="I115" s="70">
        <f t="shared" si="75"/>
        <v>8</v>
      </c>
      <c r="J115" s="71"/>
      <c r="K115" s="72">
        <v>14</v>
      </c>
      <c r="L115" s="73"/>
      <c r="O115" s="69">
        <v>30</v>
      </c>
      <c r="P115" s="69"/>
      <c r="Q115" s="69"/>
      <c r="R115" s="69">
        <v>35</v>
      </c>
      <c r="S115" s="69"/>
      <c r="T115" s="69"/>
      <c r="U115" s="70">
        <f t="shared" si="76"/>
        <v>6</v>
      </c>
      <c r="V115" s="71"/>
      <c r="W115" s="72">
        <v>16</v>
      </c>
      <c r="X115" s="73"/>
      <c r="AA115" s="69">
        <v>30</v>
      </c>
      <c r="AB115" s="69"/>
      <c r="AC115" s="69"/>
      <c r="AD115" s="69">
        <v>35</v>
      </c>
      <c r="AE115" s="69"/>
      <c r="AF115" s="69"/>
      <c r="AG115" s="70">
        <f t="shared" si="77"/>
        <v>6</v>
      </c>
      <c r="AH115" s="71"/>
      <c r="AI115" s="72">
        <v>18</v>
      </c>
      <c r="AJ115" s="73"/>
      <c r="AZ115" s="25"/>
    </row>
    <row r="116" spans="1:52" ht="22.5" customHeight="1" x14ac:dyDescent="0.2">
      <c r="A116" s="25"/>
      <c r="B116" s="24"/>
      <c r="C116" s="69">
        <v>30</v>
      </c>
      <c r="D116" s="69"/>
      <c r="E116" s="69"/>
      <c r="F116" s="69">
        <v>40</v>
      </c>
      <c r="G116" s="69"/>
      <c r="H116" s="69"/>
      <c r="I116" s="70">
        <f t="shared" si="75"/>
        <v>8</v>
      </c>
      <c r="J116" s="71"/>
      <c r="K116" s="72">
        <v>14</v>
      </c>
      <c r="L116" s="73"/>
      <c r="O116" s="69">
        <v>30</v>
      </c>
      <c r="P116" s="69"/>
      <c r="Q116" s="69"/>
      <c r="R116" s="69">
        <v>40</v>
      </c>
      <c r="S116" s="69"/>
      <c r="T116" s="69"/>
      <c r="U116" s="70">
        <f t="shared" si="76"/>
        <v>6</v>
      </c>
      <c r="V116" s="71"/>
      <c r="W116" s="72">
        <v>16</v>
      </c>
      <c r="X116" s="73"/>
      <c r="AA116" s="69">
        <v>30</v>
      </c>
      <c r="AB116" s="69"/>
      <c r="AC116" s="69"/>
      <c r="AD116" s="69">
        <v>40</v>
      </c>
      <c r="AE116" s="69"/>
      <c r="AF116" s="69"/>
      <c r="AG116" s="70">
        <f t="shared" si="77"/>
        <v>6</v>
      </c>
      <c r="AH116" s="71"/>
      <c r="AI116" s="72">
        <v>18</v>
      </c>
      <c r="AJ116" s="73"/>
      <c r="AZ116" s="25"/>
    </row>
    <row r="117" spans="1:52" ht="22.5" customHeight="1" x14ac:dyDescent="0.2">
      <c r="A117" s="25"/>
      <c r="B117" s="24"/>
      <c r="C117" s="69">
        <v>30</v>
      </c>
      <c r="D117" s="69"/>
      <c r="E117" s="69"/>
      <c r="F117" s="69">
        <v>45</v>
      </c>
      <c r="G117" s="69"/>
      <c r="H117" s="69"/>
      <c r="I117" s="70">
        <f t="shared" si="75"/>
        <v>10</v>
      </c>
      <c r="J117" s="71"/>
      <c r="K117" s="72">
        <v>14</v>
      </c>
      <c r="L117" s="73"/>
      <c r="O117" s="69">
        <v>30</v>
      </c>
      <c r="P117" s="69"/>
      <c r="Q117" s="69"/>
      <c r="R117" s="69">
        <v>45</v>
      </c>
      <c r="S117" s="69"/>
      <c r="T117" s="69"/>
      <c r="U117" s="70">
        <f t="shared" si="76"/>
        <v>8</v>
      </c>
      <c r="V117" s="71"/>
      <c r="W117" s="72">
        <v>16</v>
      </c>
      <c r="X117" s="73"/>
      <c r="AA117" s="69">
        <v>30</v>
      </c>
      <c r="AB117" s="69"/>
      <c r="AC117" s="69"/>
      <c r="AD117" s="69">
        <v>45</v>
      </c>
      <c r="AE117" s="69"/>
      <c r="AF117" s="69"/>
      <c r="AG117" s="70">
        <f t="shared" si="77"/>
        <v>6</v>
      </c>
      <c r="AH117" s="71"/>
      <c r="AI117" s="72">
        <v>18</v>
      </c>
      <c r="AJ117" s="73"/>
      <c r="AP117" s="38" t="s">
        <v>15</v>
      </c>
      <c r="AQ117" s="38"/>
      <c r="AZ117" s="25"/>
    </row>
    <row r="118" spans="1:52" ht="22.5" customHeight="1" x14ac:dyDescent="0.2">
      <c r="A118" s="25"/>
      <c r="B118" s="24"/>
      <c r="C118" s="69">
        <v>30</v>
      </c>
      <c r="D118" s="69"/>
      <c r="E118" s="69"/>
      <c r="F118" s="69">
        <v>50</v>
      </c>
      <c r="G118" s="69"/>
      <c r="H118" s="69"/>
      <c r="I118" s="70">
        <f t="shared" si="75"/>
        <v>10</v>
      </c>
      <c r="J118" s="71"/>
      <c r="K118" s="72">
        <v>14</v>
      </c>
      <c r="L118" s="73"/>
      <c r="O118" s="69">
        <v>30</v>
      </c>
      <c r="P118" s="69"/>
      <c r="Q118" s="69"/>
      <c r="R118" s="69">
        <v>50</v>
      </c>
      <c r="S118" s="69"/>
      <c r="T118" s="69"/>
      <c r="U118" s="70">
        <f t="shared" si="76"/>
        <v>8</v>
      </c>
      <c r="V118" s="71"/>
      <c r="W118" s="72">
        <v>16</v>
      </c>
      <c r="X118" s="73"/>
      <c r="AA118" s="69">
        <v>30</v>
      </c>
      <c r="AB118" s="69"/>
      <c r="AC118" s="69"/>
      <c r="AD118" s="69">
        <v>50</v>
      </c>
      <c r="AE118" s="69"/>
      <c r="AF118" s="69"/>
      <c r="AG118" s="70">
        <f t="shared" si="77"/>
        <v>6</v>
      </c>
      <c r="AH118" s="71"/>
      <c r="AI118" s="72">
        <v>18</v>
      </c>
      <c r="AJ118" s="73"/>
      <c r="AZ118" s="25"/>
    </row>
    <row r="119" spans="1:52" ht="22.5" customHeight="1" x14ac:dyDescent="0.2">
      <c r="A119" s="25"/>
      <c r="B119" s="24"/>
      <c r="C119" s="69">
        <v>30</v>
      </c>
      <c r="D119" s="69"/>
      <c r="E119" s="69"/>
      <c r="F119" s="69">
        <v>55</v>
      </c>
      <c r="G119" s="69"/>
      <c r="H119" s="69"/>
      <c r="I119" s="70">
        <f t="shared" ref="I119:I120" si="78">EVEN(0.01*C119*10*F119*10/(PI()*K119^2/4))</f>
        <v>12</v>
      </c>
      <c r="J119" s="71"/>
      <c r="K119" s="72">
        <v>14</v>
      </c>
      <c r="L119" s="73"/>
      <c r="O119" s="69">
        <v>30</v>
      </c>
      <c r="P119" s="69"/>
      <c r="Q119" s="69"/>
      <c r="R119" s="69">
        <v>55</v>
      </c>
      <c r="S119" s="69"/>
      <c r="T119" s="69"/>
      <c r="U119" s="70">
        <f t="shared" ref="U119:U120" si="79">EVEN(0.01*O119*10*R119*10/(PI()*W119^2/4))</f>
        <v>10</v>
      </c>
      <c r="V119" s="71"/>
      <c r="W119" s="72">
        <v>16</v>
      </c>
      <c r="X119" s="73"/>
      <c r="AA119" s="69">
        <v>30</v>
      </c>
      <c r="AB119" s="69"/>
      <c r="AC119" s="69"/>
      <c r="AD119" s="69">
        <v>55</v>
      </c>
      <c r="AE119" s="69"/>
      <c r="AF119" s="69"/>
      <c r="AG119" s="70">
        <f t="shared" ref="AG119:AG120" si="80">EVEN(0.01*AA119*10*AD119*10/(PI()*AI119^2/4))</f>
        <v>8</v>
      </c>
      <c r="AH119" s="71"/>
      <c r="AI119" s="72">
        <v>18</v>
      </c>
      <c r="AJ119" s="73"/>
      <c r="AZ119" s="25"/>
    </row>
    <row r="120" spans="1:52" ht="22.5" customHeight="1" x14ac:dyDescent="0.2">
      <c r="A120" s="25"/>
      <c r="B120" s="24"/>
      <c r="C120" s="69">
        <v>30</v>
      </c>
      <c r="D120" s="69"/>
      <c r="E120" s="69"/>
      <c r="F120" s="69">
        <v>60</v>
      </c>
      <c r="G120" s="69"/>
      <c r="H120" s="69"/>
      <c r="I120" s="70">
        <f t="shared" si="78"/>
        <v>12</v>
      </c>
      <c r="J120" s="71"/>
      <c r="K120" s="72">
        <v>14</v>
      </c>
      <c r="L120" s="73"/>
      <c r="O120" s="69">
        <v>30</v>
      </c>
      <c r="P120" s="69"/>
      <c r="Q120" s="69"/>
      <c r="R120" s="69">
        <v>60</v>
      </c>
      <c r="S120" s="69"/>
      <c r="T120" s="69"/>
      <c r="U120" s="70">
        <f t="shared" si="79"/>
        <v>10</v>
      </c>
      <c r="V120" s="71"/>
      <c r="W120" s="72">
        <v>16</v>
      </c>
      <c r="X120" s="73"/>
      <c r="AA120" s="69">
        <v>30</v>
      </c>
      <c r="AB120" s="69"/>
      <c r="AC120" s="69"/>
      <c r="AD120" s="69">
        <v>60</v>
      </c>
      <c r="AE120" s="69"/>
      <c r="AF120" s="69"/>
      <c r="AG120" s="70">
        <f t="shared" si="80"/>
        <v>8</v>
      </c>
      <c r="AH120" s="71"/>
      <c r="AI120" s="72">
        <v>18</v>
      </c>
      <c r="AJ120" s="73"/>
      <c r="AZ120" s="25"/>
    </row>
    <row r="121" spans="1:52" ht="22.5" customHeight="1" x14ac:dyDescent="0.2">
      <c r="A121" s="25"/>
      <c r="B121" s="24"/>
      <c r="C121" s="35">
        <v>35</v>
      </c>
      <c r="D121" s="35"/>
      <c r="E121" s="35"/>
      <c r="F121" s="35">
        <v>40</v>
      </c>
      <c r="G121" s="35"/>
      <c r="H121" s="35"/>
      <c r="I121" s="74">
        <f t="shared" si="72"/>
        <v>10</v>
      </c>
      <c r="J121" s="75"/>
      <c r="K121" s="76">
        <v>14</v>
      </c>
      <c r="L121" s="77"/>
      <c r="O121" s="35">
        <v>35</v>
      </c>
      <c r="P121" s="35"/>
      <c r="Q121" s="35"/>
      <c r="R121" s="35">
        <v>40</v>
      </c>
      <c r="S121" s="35"/>
      <c r="T121" s="35"/>
      <c r="U121" s="74">
        <f t="shared" si="73"/>
        <v>8</v>
      </c>
      <c r="V121" s="75"/>
      <c r="W121" s="76">
        <v>16</v>
      </c>
      <c r="X121" s="77"/>
      <c r="AA121" s="35">
        <v>35</v>
      </c>
      <c r="AB121" s="35"/>
      <c r="AC121" s="35"/>
      <c r="AD121" s="35">
        <v>40</v>
      </c>
      <c r="AE121" s="35"/>
      <c r="AF121" s="35"/>
      <c r="AG121" s="74">
        <f t="shared" si="74"/>
        <v>6</v>
      </c>
      <c r="AH121" s="75"/>
      <c r="AI121" s="76">
        <v>18</v>
      </c>
      <c r="AJ121" s="77"/>
      <c r="AZ121" s="25"/>
    </row>
    <row r="122" spans="1:52" ht="22.5" customHeight="1" x14ac:dyDescent="0.2">
      <c r="A122" s="25"/>
      <c r="B122" s="24"/>
      <c r="C122" s="35">
        <v>35</v>
      </c>
      <c r="D122" s="35"/>
      <c r="E122" s="35"/>
      <c r="F122" s="35">
        <v>45</v>
      </c>
      <c r="G122" s="35"/>
      <c r="H122" s="35"/>
      <c r="I122" s="74">
        <f t="shared" si="72"/>
        <v>12</v>
      </c>
      <c r="J122" s="75"/>
      <c r="K122" s="76">
        <v>14</v>
      </c>
      <c r="L122" s="77"/>
      <c r="O122" s="35">
        <v>35</v>
      </c>
      <c r="P122" s="35"/>
      <c r="Q122" s="35"/>
      <c r="R122" s="35">
        <v>45</v>
      </c>
      <c r="S122" s="35"/>
      <c r="T122" s="35"/>
      <c r="U122" s="74">
        <f t="shared" si="73"/>
        <v>8</v>
      </c>
      <c r="V122" s="75"/>
      <c r="W122" s="76">
        <v>16</v>
      </c>
      <c r="X122" s="77"/>
      <c r="AA122" s="35">
        <v>35</v>
      </c>
      <c r="AB122" s="35"/>
      <c r="AC122" s="35"/>
      <c r="AD122" s="35">
        <v>45</v>
      </c>
      <c r="AE122" s="35"/>
      <c r="AF122" s="35"/>
      <c r="AG122" s="74">
        <f t="shared" si="74"/>
        <v>8</v>
      </c>
      <c r="AH122" s="75"/>
      <c r="AI122" s="76">
        <v>18</v>
      </c>
      <c r="AJ122" s="77"/>
      <c r="AZ122" s="25"/>
    </row>
    <row r="123" spans="1:52" ht="22.5" customHeight="1" x14ac:dyDescent="0.2">
      <c r="A123" s="25"/>
      <c r="B123" s="24"/>
      <c r="C123" s="35">
        <v>35</v>
      </c>
      <c r="D123" s="35"/>
      <c r="E123" s="35"/>
      <c r="F123" s="35">
        <v>50</v>
      </c>
      <c r="G123" s="35"/>
      <c r="H123" s="35"/>
      <c r="I123" s="74">
        <f t="shared" si="72"/>
        <v>12</v>
      </c>
      <c r="J123" s="75"/>
      <c r="K123" s="76">
        <v>14</v>
      </c>
      <c r="L123" s="77"/>
      <c r="O123" s="35">
        <v>35</v>
      </c>
      <c r="P123" s="35"/>
      <c r="Q123" s="35"/>
      <c r="R123" s="35">
        <v>50</v>
      </c>
      <c r="S123" s="35"/>
      <c r="T123" s="35"/>
      <c r="U123" s="74">
        <f t="shared" si="73"/>
        <v>10</v>
      </c>
      <c r="V123" s="75"/>
      <c r="W123" s="76">
        <v>16</v>
      </c>
      <c r="X123" s="77"/>
      <c r="AA123" s="35">
        <v>35</v>
      </c>
      <c r="AB123" s="35"/>
      <c r="AC123" s="35"/>
      <c r="AD123" s="35">
        <v>50</v>
      </c>
      <c r="AE123" s="35"/>
      <c r="AF123" s="35"/>
      <c r="AG123" s="74">
        <f t="shared" si="74"/>
        <v>8</v>
      </c>
      <c r="AH123" s="75"/>
      <c r="AI123" s="76">
        <v>18</v>
      </c>
      <c r="AJ123" s="77"/>
      <c r="AZ123" s="25"/>
    </row>
    <row r="124" spans="1:52" ht="22.5" customHeight="1" x14ac:dyDescent="0.2">
      <c r="A124" s="25"/>
      <c r="B124" s="24"/>
      <c r="C124" s="35">
        <v>35</v>
      </c>
      <c r="D124" s="35"/>
      <c r="E124" s="35"/>
      <c r="F124" s="35">
        <v>55</v>
      </c>
      <c r="G124" s="35"/>
      <c r="H124" s="35"/>
      <c r="I124" s="74">
        <f t="shared" si="72"/>
        <v>14</v>
      </c>
      <c r="J124" s="75"/>
      <c r="K124" s="76">
        <v>14</v>
      </c>
      <c r="L124" s="77"/>
      <c r="O124" s="35">
        <v>35</v>
      </c>
      <c r="P124" s="35"/>
      <c r="Q124" s="35"/>
      <c r="R124" s="35">
        <v>55</v>
      </c>
      <c r="S124" s="35"/>
      <c r="T124" s="35"/>
      <c r="U124" s="74">
        <f t="shared" si="73"/>
        <v>10</v>
      </c>
      <c r="V124" s="75"/>
      <c r="W124" s="76">
        <v>16</v>
      </c>
      <c r="X124" s="77"/>
      <c r="AA124" s="35">
        <v>35</v>
      </c>
      <c r="AB124" s="35"/>
      <c r="AC124" s="35"/>
      <c r="AD124" s="35">
        <v>55</v>
      </c>
      <c r="AE124" s="35"/>
      <c r="AF124" s="35"/>
      <c r="AG124" s="74">
        <f t="shared" si="74"/>
        <v>8</v>
      </c>
      <c r="AH124" s="75"/>
      <c r="AI124" s="76">
        <v>18</v>
      </c>
      <c r="AJ124" s="77"/>
      <c r="AZ124" s="25"/>
    </row>
    <row r="125" spans="1:52" ht="22.5" customHeight="1" x14ac:dyDescent="0.2">
      <c r="A125" s="25"/>
      <c r="B125" s="24"/>
      <c r="C125" s="35">
        <v>35</v>
      </c>
      <c r="D125" s="35"/>
      <c r="E125" s="35"/>
      <c r="F125" s="35">
        <v>60</v>
      </c>
      <c r="G125" s="35"/>
      <c r="H125" s="35"/>
      <c r="I125" s="74">
        <f t="shared" si="72"/>
        <v>14</v>
      </c>
      <c r="J125" s="75"/>
      <c r="K125" s="76">
        <v>14</v>
      </c>
      <c r="L125" s="77"/>
      <c r="O125" s="35">
        <v>35</v>
      </c>
      <c r="P125" s="35"/>
      <c r="Q125" s="35"/>
      <c r="R125" s="35">
        <v>60</v>
      </c>
      <c r="S125" s="35"/>
      <c r="T125" s="35"/>
      <c r="U125" s="74">
        <f t="shared" si="73"/>
        <v>12</v>
      </c>
      <c r="V125" s="75"/>
      <c r="W125" s="76">
        <v>16</v>
      </c>
      <c r="X125" s="77"/>
      <c r="AA125" s="35">
        <v>35</v>
      </c>
      <c r="AB125" s="35"/>
      <c r="AC125" s="35"/>
      <c r="AD125" s="35">
        <v>60</v>
      </c>
      <c r="AE125" s="35"/>
      <c r="AF125" s="35"/>
      <c r="AG125" s="74">
        <f t="shared" si="74"/>
        <v>10</v>
      </c>
      <c r="AH125" s="75"/>
      <c r="AI125" s="76">
        <v>18</v>
      </c>
      <c r="AJ125" s="77"/>
      <c r="AZ125" s="25"/>
    </row>
    <row r="126" spans="1:52" ht="22.5" customHeight="1" x14ac:dyDescent="0.2">
      <c r="A126" s="25"/>
      <c r="B126" s="24"/>
      <c r="C126" s="69">
        <v>40</v>
      </c>
      <c r="D126" s="69"/>
      <c r="E126" s="69"/>
      <c r="F126" s="69">
        <v>45</v>
      </c>
      <c r="G126" s="69"/>
      <c r="H126" s="69"/>
      <c r="I126" s="70">
        <f t="shared" si="72"/>
        <v>12</v>
      </c>
      <c r="J126" s="71"/>
      <c r="K126" s="72">
        <v>14</v>
      </c>
      <c r="L126" s="73"/>
      <c r="O126" s="69">
        <v>40</v>
      </c>
      <c r="P126" s="69"/>
      <c r="Q126" s="69"/>
      <c r="R126" s="69">
        <v>45</v>
      </c>
      <c r="S126" s="69"/>
      <c r="T126" s="69"/>
      <c r="U126" s="70">
        <f t="shared" si="73"/>
        <v>10</v>
      </c>
      <c r="V126" s="71"/>
      <c r="W126" s="72">
        <v>16</v>
      </c>
      <c r="X126" s="73"/>
      <c r="AA126" s="69">
        <v>40</v>
      </c>
      <c r="AB126" s="69"/>
      <c r="AC126" s="69"/>
      <c r="AD126" s="69">
        <v>45</v>
      </c>
      <c r="AE126" s="69"/>
      <c r="AF126" s="69"/>
      <c r="AG126" s="70">
        <f t="shared" si="74"/>
        <v>8</v>
      </c>
      <c r="AH126" s="71"/>
      <c r="AI126" s="72">
        <v>18</v>
      </c>
      <c r="AJ126" s="73"/>
      <c r="AZ126" s="25"/>
    </row>
    <row r="127" spans="1:52" ht="22.5" customHeight="1" x14ac:dyDescent="0.2">
      <c r="A127" s="25"/>
      <c r="B127" s="24"/>
      <c r="C127" s="69">
        <v>40</v>
      </c>
      <c r="D127" s="69"/>
      <c r="E127" s="69"/>
      <c r="F127" s="69">
        <v>50</v>
      </c>
      <c r="G127" s="69"/>
      <c r="H127" s="69"/>
      <c r="I127" s="70">
        <f t="shared" si="72"/>
        <v>14</v>
      </c>
      <c r="J127" s="71"/>
      <c r="K127" s="72">
        <v>14</v>
      </c>
      <c r="L127" s="73"/>
      <c r="O127" s="69">
        <v>40</v>
      </c>
      <c r="P127" s="69"/>
      <c r="Q127" s="69"/>
      <c r="R127" s="69">
        <v>50</v>
      </c>
      <c r="S127" s="69"/>
      <c r="T127" s="69"/>
      <c r="U127" s="70">
        <f t="shared" si="73"/>
        <v>10</v>
      </c>
      <c r="V127" s="71"/>
      <c r="W127" s="72">
        <v>16</v>
      </c>
      <c r="X127" s="73"/>
      <c r="AA127" s="69">
        <v>40</v>
      </c>
      <c r="AB127" s="69"/>
      <c r="AC127" s="69"/>
      <c r="AD127" s="69">
        <v>50</v>
      </c>
      <c r="AE127" s="69"/>
      <c r="AF127" s="69"/>
      <c r="AG127" s="70">
        <f t="shared" si="74"/>
        <v>8</v>
      </c>
      <c r="AH127" s="71"/>
      <c r="AI127" s="72">
        <v>18</v>
      </c>
      <c r="AJ127" s="73"/>
      <c r="AZ127" s="25"/>
    </row>
    <row r="128" spans="1:52" ht="22.5" customHeight="1" x14ac:dyDescent="0.2">
      <c r="A128" s="25"/>
      <c r="B128" s="24"/>
      <c r="C128" s="69">
        <v>40</v>
      </c>
      <c r="D128" s="69"/>
      <c r="E128" s="69"/>
      <c r="F128" s="69">
        <v>55</v>
      </c>
      <c r="G128" s="69"/>
      <c r="H128" s="69"/>
      <c r="I128" s="70">
        <f t="shared" si="72"/>
        <v>16</v>
      </c>
      <c r="J128" s="71"/>
      <c r="K128" s="72">
        <v>14</v>
      </c>
      <c r="L128" s="73"/>
      <c r="O128" s="69">
        <v>40</v>
      </c>
      <c r="P128" s="69"/>
      <c r="Q128" s="69"/>
      <c r="R128" s="69">
        <v>55</v>
      </c>
      <c r="S128" s="69"/>
      <c r="T128" s="69"/>
      <c r="U128" s="70">
        <f t="shared" si="73"/>
        <v>12</v>
      </c>
      <c r="V128" s="71"/>
      <c r="W128" s="72">
        <v>16</v>
      </c>
      <c r="X128" s="73"/>
      <c r="AA128" s="69">
        <v>40</v>
      </c>
      <c r="AB128" s="69"/>
      <c r="AC128" s="69"/>
      <c r="AD128" s="69">
        <v>55</v>
      </c>
      <c r="AE128" s="69"/>
      <c r="AF128" s="69"/>
      <c r="AG128" s="70">
        <f t="shared" si="74"/>
        <v>10</v>
      </c>
      <c r="AH128" s="71"/>
      <c r="AI128" s="72">
        <v>18</v>
      </c>
      <c r="AJ128" s="73"/>
      <c r="AZ128" s="25"/>
    </row>
    <row r="129" spans="1:52" ht="22.5" customHeight="1" x14ac:dyDescent="0.2">
      <c r="A129" s="25"/>
      <c r="B129" s="24"/>
      <c r="C129" s="69">
        <v>40</v>
      </c>
      <c r="D129" s="69"/>
      <c r="E129" s="69"/>
      <c r="F129" s="69">
        <v>60</v>
      </c>
      <c r="G129" s="69"/>
      <c r="H129" s="69"/>
      <c r="I129" s="70">
        <f t="shared" si="72"/>
        <v>16</v>
      </c>
      <c r="J129" s="71"/>
      <c r="K129" s="72">
        <v>14</v>
      </c>
      <c r="L129" s="73"/>
      <c r="O129" s="69">
        <v>40</v>
      </c>
      <c r="P129" s="69"/>
      <c r="Q129" s="69"/>
      <c r="R129" s="69">
        <v>60</v>
      </c>
      <c r="S129" s="69"/>
      <c r="T129" s="69"/>
      <c r="U129" s="70">
        <f t="shared" si="73"/>
        <v>12</v>
      </c>
      <c r="V129" s="71"/>
      <c r="W129" s="72">
        <v>16</v>
      </c>
      <c r="X129" s="73"/>
      <c r="AA129" s="69">
        <v>40</v>
      </c>
      <c r="AB129" s="69"/>
      <c r="AC129" s="69"/>
      <c r="AD129" s="69">
        <v>60</v>
      </c>
      <c r="AE129" s="69"/>
      <c r="AF129" s="69"/>
      <c r="AG129" s="70">
        <f t="shared" si="74"/>
        <v>10</v>
      </c>
      <c r="AH129" s="71"/>
      <c r="AI129" s="72">
        <v>18</v>
      </c>
      <c r="AJ129" s="73"/>
      <c r="AZ129" s="25"/>
    </row>
    <row r="130" spans="1:52" ht="22.5" customHeight="1" x14ac:dyDescent="0.2">
      <c r="A130" s="25"/>
      <c r="B130" s="24"/>
      <c r="C130" s="69">
        <v>40</v>
      </c>
      <c r="D130" s="69"/>
      <c r="E130" s="69"/>
      <c r="F130" s="69">
        <v>65</v>
      </c>
      <c r="G130" s="69"/>
      <c r="H130" s="69"/>
      <c r="I130" s="70">
        <f t="shared" si="72"/>
        <v>18</v>
      </c>
      <c r="J130" s="71"/>
      <c r="K130" s="72">
        <v>14</v>
      </c>
      <c r="L130" s="73"/>
      <c r="O130" s="69">
        <v>40</v>
      </c>
      <c r="P130" s="69"/>
      <c r="Q130" s="69"/>
      <c r="R130" s="69">
        <v>65</v>
      </c>
      <c r="S130" s="69"/>
      <c r="T130" s="69"/>
      <c r="U130" s="70">
        <f t="shared" si="73"/>
        <v>14</v>
      </c>
      <c r="V130" s="71"/>
      <c r="W130" s="72">
        <v>16</v>
      </c>
      <c r="X130" s="73"/>
      <c r="AA130" s="69">
        <v>40</v>
      </c>
      <c r="AB130" s="69"/>
      <c r="AC130" s="69"/>
      <c r="AD130" s="69">
        <v>65</v>
      </c>
      <c r="AE130" s="69"/>
      <c r="AF130" s="69"/>
      <c r="AG130" s="70">
        <f t="shared" si="74"/>
        <v>12</v>
      </c>
      <c r="AH130" s="71"/>
      <c r="AI130" s="72">
        <v>18</v>
      </c>
      <c r="AJ130" s="73"/>
      <c r="AN130" s="37" t="s">
        <v>52</v>
      </c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25"/>
    </row>
    <row r="131" spans="1:52" ht="22.5" customHeight="1" x14ac:dyDescent="0.2">
      <c r="A131" s="25"/>
      <c r="B131" s="24"/>
      <c r="C131" s="35">
        <v>45</v>
      </c>
      <c r="D131" s="35"/>
      <c r="E131" s="35"/>
      <c r="F131" s="35">
        <v>50</v>
      </c>
      <c r="G131" s="35"/>
      <c r="H131" s="35"/>
      <c r="I131" s="74">
        <f t="shared" si="72"/>
        <v>16</v>
      </c>
      <c r="J131" s="75"/>
      <c r="K131" s="76">
        <v>14</v>
      </c>
      <c r="L131" s="77"/>
      <c r="O131" s="35">
        <v>45</v>
      </c>
      <c r="P131" s="35"/>
      <c r="Q131" s="35"/>
      <c r="R131" s="35">
        <v>50</v>
      </c>
      <c r="S131" s="35"/>
      <c r="T131" s="35"/>
      <c r="U131" s="74">
        <f t="shared" si="73"/>
        <v>12</v>
      </c>
      <c r="V131" s="75"/>
      <c r="W131" s="76">
        <v>16</v>
      </c>
      <c r="X131" s="77"/>
      <c r="AA131" s="35">
        <v>45</v>
      </c>
      <c r="AB131" s="35"/>
      <c r="AC131" s="35"/>
      <c r="AD131" s="35">
        <v>50</v>
      </c>
      <c r="AE131" s="35"/>
      <c r="AF131" s="35"/>
      <c r="AG131" s="74">
        <f t="shared" si="74"/>
        <v>10</v>
      </c>
      <c r="AH131" s="75"/>
      <c r="AI131" s="76">
        <v>18</v>
      </c>
      <c r="AJ131" s="77"/>
      <c r="AN131" s="37"/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25"/>
    </row>
    <row r="132" spans="1:52" ht="22.5" customHeight="1" x14ac:dyDescent="0.2">
      <c r="A132" s="25"/>
      <c r="B132" s="24"/>
      <c r="C132" s="35">
        <v>45</v>
      </c>
      <c r="D132" s="35"/>
      <c r="E132" s="35"/>
      <c r="F132" s="35">
        <v>55</v>
      </c>
      <c r="G132" s="35"/>
      <c r="H132" s="35"/>
      <c r="I132" s="74">
        <f t="shared" si="72"/>
        <v>18</v>
      </c>
      <c r="J132" s="75"/>
      <c r="K132" s="76">
        <v>14</v>
      </c>
      <c r="L132" s="77"/>
      <c r="O132" s="35">
        <v>45</v>
      </c>
      <c r="P132" s="35"/>
      <c r="Q132" s="35"/>
      <c r="R132" s="35">
        <v>55</v>
      </c>
      <c r="S132" s="35"/>
      <c r="T132" s="35"/>
      <c r="U132" s="74">
        <f t="shared" si="73"/>
        <v>14</v>
      </c>
      <c r="V132" s="75"/>
      <c r="W132" s="76">
        <v>16</v>
      </c>
      <c r="X132" s="77"/>
      <c r="AA132" s="35">
        <v>45</v>
      </c>
      <c r="AB132" s="35"/>
      <c r="AC132" s="35"/>
      <c r="AD132" s="35">
        <v>55</v>
      </c>
      <c r="AE132" s="35"/>
      <c r="AF132" s="35"/>
      <c r="AG132" s="74">
        <f t="shared" si="74"/>
        <v>10</v>
      </c>
      <c r="AH132" s="75"/>
      <c r="AI132" s="76">
        <v>18</v>
      </c>
      <c r="AJ132" s="77"/>
      <c r="AN132" s="37"/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25"/>
    </row>
    <row r="133" spans="1:52" ht="22.5" customHeight="1" x14ac:dyDescent="0.2">
      <c r="A133" s="25"/>
      <c r="B133" s="24"/>
      <c r="C133" s="35">
        <v>45</v>
      </c>
      <c r="D133" s="35"/>
      <c r="E133" s="35"/>
      <c r="F133" s="35">
        <v>60</v>
      </c>
      <c r="G133" s="35"/>
      <c r="H133" s="35"/>
      <c r="I133" s="74">
        <f t="shared" si="72"/>
        <v>18</v>
      </c>
      <c r="J133" s="75"/>
      <c r="K133" s="76">
        <v>14</v>
      </c>
      <c r="L133" s="77"/>
      <c r="O133" s="35">
        <v>45</v>
      </c>
      <c r="P133" s="35"/>
      <c r="Q133" s="35"/>
      <c r="R133" s="35">
        <v>60</v>
      </c>
      <c r="S133" s="35"/>
      <c r="T133" s="35"/>
      <c r="U133" s="74">
        <f t="shared" si="73"/>
        <v>14</v>
      </c>
      <c r="V133" s="75"/>
      <c r="W133" s="76">
        <v>16</v>
      </c>
      <c r="X133" s="77"/>
      <c r="AA133" s="35">
        <v>45</v>
      </c>
      <c r="AB133" s="35"/>
      <c r="AC133" s="35"/>
      <c r="AD133" s="35">
        <v>60</v>
      </c>
      <c r="AE133" s="35"/>
      <c r="AF133" s="35"/>
      <c r="AG133" s="74">
        <f t="shared" si="74"/>
        <v>12</v>
      </c>
      <c r="AH133" s="75"/>
      <c r="AI133" s="76">
        <v>18</v>
      </c>
      <c r="AJ133" s="77"/>
      <c r="AN133" s="37"/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25"/>
    </row>
    <row r="134" spans="1:52" ht="22.5" customHeight="1" x14ac:dyDescent="0.2">
      <c r="A134" s="25"/>
      <c r="B134" s="24"/>
      <c r="C134" s="35">
        <v>45</v>
      </c>
      <c r="D134" s="35"/>
      <c r="E134" s="35"/>
      <c r="F134" s="35">
        <v>65</v>
      </c>
      <c r="G134" s="35"/>
      <c r="H134" s="35"/>
      <c r="I134" s="74">
        <f t="shared" si="72"/>
        <v>20</v>
      </c>
      <c r="J134" s="75"/>
      <c r="K134" s="76">
        <v>14</v>
      </c>
      <c r="L134" s="77"/>
      <c r="O134" s="35">
        <v>45</v>
      </c>
      <c r="P134" s="35"/>
      <c r="Q134" s="35"/>
      <c r="R134" s="35">
        <v>65</v>
      </c>
      <c r="S134" s="35"/>
      <c r="T134" s="35"/>
      <c r="U134" s="74">
        <f t="shared" si="73"/>
        <v>16</v>
      </c>
      <c r="V134" s="75"/>
      <c r="W134" s="76">
        <v>16</v>
      </c>
      <c r="X134" s="77"/>
      <c r="AA134" s="35">
        <v>45</v>
      </c>
      <c r="AB134" s="35"/>
      <c r="AC134" s="35"/>
      <c r="AD134" s="35">
        <v>65</v>
      </c>
      <c r="AE134" s="35"/>
      <c r="AF134" s="35"/>
      <c r="AG134" s="74">
        <f t="shared" si="74"/>
        <v>12</v>
      </c>
      <c r="AH134" s="75"/>
      <c r="AI134" s="76">
        <v>18</v>
      </c>
      <c r="AJ134" s="77"/>
      <c r="AZ134" s="25"/>
    </row>
    <row r="135" spans="1:52" ht="22.5" customHeight="1" x14ac:dyDescent="0.2">
      <c r="A135" s="25"/>
      <c r="B135" s="24"/>
      <c r="C135" s="69">
        <v>50</v>
      </c>
      <c r="D135" s="69"/>
      <c r="E135" s="69"/>
      <c r="F135" s="69">
        <v>55</v>
      </c>
      <c r="G135" s="69"/>
      <c r="H135" s="69"/>
      <c r="I135" s="70">
        <f t="shared" si="72"/>
        <v>18</v>
      </c>
      <c r="J135" s="71"/>
      <c r="K135" s="72">
        <v>14</v>
      </c>
      <c r="L135" s="73"/>
      <c r="O135" s="69">
        <v>50</v>
      </c>
      <c r="P135" s="69"/>
      <c r="Q135" s="69"/>
      <c r="R135" s="69">
        <v>55</v>
      </c>
      <c r="S135" s="69"/>
      <c r="T135" s="69"/>
      <c r="U135" s="70">
        <f t="shared" si="73"/>
        <v>14</v>
      </c>
      <c r="V135" s="71"/>
      <c r="W135" s="72">
        <v>16</v>
      </c>
      <c r="X135" s="73"/>
      <c r="AA135" s="69">
        <v>50</v>
      </c>
      <c r="AB135" s="69"/>
      <c r="AC135" s="69"/>
      <c r="AD135" s="69">
        <v>55</v>
      </c>
      <c r="AE135" s="69"/>
      <c r="AF135" s="69"/>
      <c r="AG135" s="70">
        <f t="shared" si="74"/>
        <v>12</v>
      </c>
      <c r="AH135" s="71"/>
      <c r="AI135" s="72">
        <v>18</v>
      </c>
      <c r="AJ135" s="73"/>
      <c r="AZ135" s="25"/>
    </row>
    <row r="136" spans="1:52" ht="22.5" customHeight="1" x14ac:dyDescent="0.2">
      <c r="A136" s="25"/>
      <c r="B136" s="24"/>
      <c r="C136" s="69">
        <v>50</v>
      </c>
      <c r="D136" s="69"/>
      <c r="E136" s="69"/>
      <c r="F136" s="69">
        <v>60</v>
      </c>
      <c r="G136" s="69"/>
      <c r="H136" s="69"/>
      <c r="I136" s="70">
        <f t="shared" si="72"/>
        <v>20</v>
      </c>
      <c r="J136" s="71"/>
      <c r="K136" s="72">
        <v>14</v>
      </c>
      <c r="L136" s="73"/>
      <c r="O136" s="69">
        <v>50</v>
      </c>
      <c r="P136" s="69"/>
      <c r="Q136" s="69"/>
      <c r="R136" s="69">
        <v>60</v>
      </c>
      <c r="S136" s="69"/>
      <c r="T136" s="69"/>
      <c r="U136" s="70">
        <f t="shared" si="73"/>
        <v>16</v>
      </c>
      <c r="V136" s="71"/>
      <c r="W136" s="72">
        <v>16</v>
      </c>
      <c r="X136" s="73"/>
      <c r="AA136" s="69">
        <v>50</v>
      </c>
      <c r="AB136" s="69"/>
      <c r="AC136" s="69"/>
      <c r="AD136" s="69">
        <v>60</v>
      </c>
      <c r="AE136" s="69"/>
      <c r="AF136" s="69"/>
      <c r="AG136" s="70">
        <f t="shared" si="74"/>
        <v>12</v>
      </c>
      <c r="AH136" s="71"/>
      <c r="AI136" s="72">
        <v>18</v>
      </c>
      <c r="AJ136" s="73"/>
      <c r="AZ136" s="25"/>
    </row>
    <row r="137" spans="1:52" ht="22.5" customHeight="1" x14ac:dyDescent="0.2">
      <c r="A137" s="25"/>
      <c r="B137" s="24"/>
      <c r="C137" s="69">
        <v>50</v>
      </c>
      <c r="D137" s="69"/>
      <c r="E137" s="69"/>
      <c r="F137" s="69">
        <v>65</v>
      </c>
      <c r="G137" s="69"/>
      <c r="H137" s="69"/>
      <c r="I137" s="70">
        <f t="shared" si="72"/>
        <v>22</v>
      </c>
      <c r="J137" s="71"/>
      <c r="K137" s="72">
        <v>14</v>
      </c>
      <c r="L137" s="73"/>
      <c r="O137" s="69">
        <v>50</v>
      </c>
      <c r="P137" s="69"/>
      <c r="Q137" s="69"/>
      <c r="R137" s="69">
        <v>65</v>
      </c>
      <c r="S137" s="69"/>
      <c r="T137" s="69"/>
      <c r="U137" s="70">
        <f t="shared" si="73"/>
        <v>18</v>
      </c>
      <c r="V137" s="71"/>
      <c r="W137" s="72">
        <v>16</v>
      </c>
      <c r="X137" s="73"/>
      <c r="AA137" s="69">
        <v>50</v>
      </c>
      <c r="AB137" s="69"/>
      <c r="AC137" s="69"/>
      <c r="AD137" s="69">
        <v>65</v>
      </c>
      <c r="AE137" s="69"/>
      <c r="AF137" s="69"/>
      <c r="AG137" s="70">
        <f t="shared" si="74"/>
        <v>14</v>
      </c>
      <c r="AH137" s="71"/>
      <c r="AI137" s="72">
        <v>18</v>
      </c>
      <c r="AJ137" s="73"/>
      <c r="AZ137" s="25"/>
    </row>
    <row r="138" spans="1:52" ht="22.5" customHeight="1" x14ac:dyDescent="0.2">
      <c r="A138" s="25"/>
      <c r="B138" s="24"/>
      <c r="C138" s="35">
        <v>55</v>
      </c>
      <c r="D138" s="35"/>
      <c r="E138" s="35"/>
      <c r="F138" s="35">
        <v>60</v>
      </c>
      <c r="G138" s="35"/>
      <c r="H138" s="35"/>
      <c r="I138" s="74">
        <f t="shared" si="72"/>
        <v>22</v>
      </c>
      <c r="J138" s="75"/>
      <c r="K138" s="76">
        <v>14</v>
      </c>
      <c r="L138" s="77"/>
      <c r="O138" s="35">
        <v>55</v>
      </c>
      <c r="P138" s="35"/>
      <c r="Q138" s="35"/>
      <c r="R138" s="35">
        <v>60</v>
      </c>
      <c r="S138" s="35"/>
      <c r="T138" s="35"/>
      <c r="U138" s="74">
        <f t="shared" si="73"/>
        <v>18</v>
      </c>
      <c r="V138" s="75"/>
      <c r="W138" s="76">
        <v>16</v>
      </c>
      <c r="X138" s="77"/>
      <c r="AA138" s="35">
        <v>55</v>
      </c>
      <c r="AB138" s="35"/>
      <c r="AC138" s="35"/>
      <c r="AD138" s="35">
        <v>60</v>
      </c>
      <c r="AE138" s="35"/>
      <c r="AF138" s="35"/>
      <c r="AG138" s="74">
        <f t="shared" si="74"/>
        <v>14</v>
      </c>
      <c r="AH138" s="75"/>
      <c r="AI138" s="76">
        <v>18</v>
      </c>
      <c r="AJ138" s="77"/>
      <c r="AZ138" s="25"/>
    </row>
    <row r="139" spans="1:52" ht="22.5" customHeight="1" x14ac:dyDescent="0.2">
      <c r="A139" s="25"/>
      <c r="B139" s="24"/>
      <c r="C139" s="35">
        <v>55</v>
      </c>
      <c r="D139" s="35"/>
      <c r="E139" s="35"/>
      <c r="F139" s="35">
        <v>65</v>
      </c>
      <c r="G139" s="35"/>
      <c r="H139" s="35"/>
      <c r="I139" s="74">
        <f t="shared" si="72"/>
        <v>24</v>
      </c>
      <c r="J139" s="75"/>
      <c r="K139" s="76">
        <v>14</v>
      </c>
      <c r="L139" s="77"/>
      <c r="O139" s="35">
        <v>55</v>
      </c>
      <c r="P139" s="35"/>
      <c r="Q139" s="35"/>
      <c r="R139" s="35">
        <v>65</v>
      </c>
      <c r="S139" s="35"/>
      <c r="T139" s="35"/>
      <c r="U139" s="74">
        <f t="shared" si="73"/>
        <v>18</v>
      </c>
      <c r="V139" s="75"/>
      <c r="W139" s="76">
        <v>16</v>
      </c>
      <c r="X139" s="77"/>
      <c r="AA139" s="35">
        <v>55</v>
      </c>
      <c r="AB139" s="35"/>
      <c r="AC139" s="35"/>
      <c r="AD139" s="35">
        <v>65</v>
      </c>
      <c r="AE139" s="35"/>
      <c r="AF139" s="35"/>
      <c r="AG139" s="74">
        <f t="shared" si="74"/>
        <v>16</v>
      </c>
      <c r="AH139" s="75"/>
      <c r="AI139" s="76">
        <v>18</v>
      </c>
      <c r="AJ139" s="77"/>
      <c r="AZ139" s="25"/>
    </row>
    <row r="140" spans="1:52" ht="12" thickBot="1" x14ac:dyDescent="0.25">
      <c r="A140" s="25"/>
      <c r="B140" s="27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9"/>
    </row>
    <row r="141" spans="1:52" ht="12" thickBot="1" x14ac:dyDescent="0.25"/>
    <row r="142" spans="1:52" ht="44.25" customHeight="1" x14ac:dyDescent="0.2">
      <c r="A142" s="25"/>
      <c r="B142" s="42" t="s">
        <v>43</v>
      </c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43"/>
      <c r="AL142" s="43"/>
      <c r="AM142" s="43"/>
      <c r="AN142" s="43"/>
      <c r="AO142" s="43"/>
      <c r="AP142" s="43"/>
      <c r="AQ142" s="43"/>
      <c r="AR142" s="43"/>
      <c r="AS142" s="43"/>
      <c r="AT142" s="43"/>
      <c r="AU142" s="43"/>
      <c r="AV142" s="43"/>
      <c r="AW142" s="43"/>
      <c r="AX142" s="43"/>
      <c r="AY142" s="43"/>
      <c r="AZ142" s="44"/>
    </row>
    <row r="143" spans="1:52" x14ac:dyDescent="0.2">
      <c r="A143" s="25"/>
      <c r="B143" s="24"/>
      <c r="AZ143" s="25"/>
    </row>
    <row r="144" spans="1:52" ht="30.75" customHeight="1" x14ac:dyDescent="0.2">
      <c r="A144" s="25"/>
      <c r="B144" s="24"/>
      <c r="C144" s="117" t="s">
        <v>44</v>
      </c>
      <c r="D144" s="117"/>
      <c r="E144" s="117"/>
      <c r="F144" s="117"/>
      <c r="G144" s="117"/>
      <c r="H144" s="117"/>
      <c r="I144" s="117"/>
      <c r="L144" s="117" t="s">
        <v>44</v>
      </c>
      <c r="M144" s="117"/>
      <c r="N144" s="117"/>
      <c r="O144" s="117"/>
      <c r="P144" s="117"/>
      <c r="Q144" s="117"/>
      <c r="R144" s="117"/>
      <c r="U144" s="117" t="s">
        <v>44</v>
      </c>
      <c r="V144" s="117"/>
      <c r="W144" s="117"/>
      <c r="X144" s="117"/>
      <c r="Y144" s="117"/>
      <c r="Z144" s="117"/>
      <c r="AA144" s="117"/>
      <c r="AD144" s="117" t="s">
        <v>44</v>
      </c>
      <c r="AE144" s="117"/>
      <c r="AF144" s="117"/>
      <c r="AG144" s="117"/>
      <c r="AH144" s="117"/>
      <c r="AI144" s="117"/>
      <c r="AJ144" s="117"/>
      <c r="AZ144" s="25"/>
    </row>
    <row r="145" spans="1:52" ht="22.5" customHeight="1" x14ac:dyDescent="0.2">
      <c r="A145" s="25"/>
      <c r="B145" s="24"/>
      <c r="C145" s="45" t="s">
        <v>47</v>
      </c>
      <c r="D145" s="46"/>
      <c r="E145" s="46"/>
      <c r="F145" s="46"/>
      <c r="G145" s="46"/>
      <c r="H145" s="46"/>
      <c r="I145" s="47"/>
      <c r="L145" s="45" t="s">
        <v>48</v>
      </c>
      <c r="M145" s="46"/>
      <c r="N145" s="46"/>
      <c r="O145" s="46"/>
      <c r="P145" s="46"/>
      <c r="Q145" s="46"/>
      <c r="R145" s="47"/>
      <c r="U145" s="45" t="s">
        <v>49</v>
      </c>
      <c r="V145" s="46"/>
      <c r="W145" s="46"/>
      <c r="X145" s="46"/>
      <c r="Y145" s="46"/>
      <c r="Z145" s="46"/>
      <c r="AA145" s="47"/>
      <c r="AD145" s="45" t="s">
        <v>59</v>
      </c>
      <c r="AE145" s="46"/>
      <c r="AF145" s="46"/>
      <c r="AG145" s="46"/>
      <c r="AH145" s="46"/>
      <c r="AI145" s="46"/>
      <c r="AJ145" s="47"/>
      <c r="AZ145" s="25"/>
    </row>
    <row r="146" spans="1:52" ht="22.5" customHeight="1" x14ac:dyDescent="0.2">
      <c r="A146" s="25"/>
      <c r="B146" s="24"/>
      <c r="C146" s="52" t="s">
        <v>57</v>
      </c>
      <c r="D146" s="53"/>
      <c r="E146" s="54"/>
      <c r="F146" s="39" t="s">
        <v>6</v>
      </c>
      <c r="G146" s="40"/>
      <c r="H146" s="40"/>
      <c r="I146" s="41"/>
      <c r="L146" s="52" t="s">
        <v>57</v>
      </c>
      <c r="M146" s="53"/>
      <c r="N146" s="54"/>
      <c r="O146" s="39" t="s">
        <v>6</v>
      </c>
      <c r="P146" s="40"/>
      <c r="Q146" s="40"/>
      <c r="R146" s="41"/>
      <c r="U146" s="52" t="s">
        <v>57</v>
      </c>
      <c r="V146" s="53"/>
      <c r="W146" s="54"/>
      <c r="X146" s="39" t="s">
        <v>6</v>
      </c>
      <c r="Y146" s="40"/>
      <c r="Z146" s="40"/>
      <c r="AA146" s="41"/>
      <c r="AD146" s="52" t="s">
        <v>57</v>
      </c>
      <c r="AE146" s="53"/>
      <c r="AF146" s="54"/>
      <c r="AG146" s="39" t="s">
        <v>6</v>
      </c>
      <c r="AH146" s="40"/>
      <c r="AI146" s="40"/>
      <c r="AJ146" s="41"/>
      <c r="AM146" s="1" t="s">
        <v>58</v>
      </c>
      <c r="AZ146" s="25"/>
    </row>
    <row r="147" spans="1:52" ht="22.5" customHeight="1" thickBot="1" x14ac:dyDescent="0.25">
      <c r="A147" s="25"/>
      <c r="B147" s="24"/>
      <c r="C147" s="55" t="s">
        <v>4</v>
      </c>
      <c r="D147" s="55"/>
      <c r="E147" s="55"/>
      <c r="F147" s="80" t="s">
        <v>10</v>
      </c>
      <c r="G147" s="81"/>
      <c r="H147" s="81"/>
      <c r="I147" s="82"/>
      <c r="L147" s="55" t="s">
        <v>4</v>
      </c>
      <c r="M147" s="55"/>
      <c r="N147" s="55"/>
      <c r="O147" s="80" t="s">
        <v>10</v>
      </c>
      <c r="P147" s="81"/>
      <c r="Q147" s="81"/>
      <c r="R147" s="82"/>
      <c r="U147" s="55" t="s">
        <v>4</v>
      </c>
      <c r="V147" s="55"/>
      <c r="W147" s="55"/>
      <c r="X147" s="80" t="s">
        <v>10</v>
      </c>
      <c r="Y147" s="81"/>
      <c r="Z147" s="81"/>
      <c r="AA147" s="82"/>
      <c r="AD147" s="55" t="s">
        <v>4</v>
      </c>
      <c r="AE147" s="55"/>
      <c r="AF147" s="55"/>
      <c r="AG147" s="80" t="s">
        <v>10</v>
      </c>
      <c r="AH147" s="81"/>
      <c r="AI147" s="81"/>
      <c r="AJ147" s="82"/>
      <c r="AM147" s="1" t="s">
        <v>60</v>
      </c>
      <c r="AZ147" s="25"/>
    </row>
    <row r="148" spans="1:52" ht="22.5" customHeight="1" thickTop="1" x14ac:dyDescent="0.2">
      <c r="A148" s="25"/>
      <c r="B148" s="24"/>
      <c r="C148" s="90">
        <v>90</v>
      </c>
      <c r="D148" s="90"/>
      <c r="E148" s="90"/>
      <c r="F148" s="74">
        <f t="shared" ref="F148:F158" si="81">MAX(6,EVEN((0.01*PI()*(C148*10)^2/4)/(PI()*H148^2/4)))</f>
        <v>42</v>
      </c>
      <c r="G148" s="75"/>
      <c r="H148" s="88">
        <v>14</v>
      </c>
      <c r="I148" s="89"/>
      <c r="L148" s="90">
        <v>90</v>
      </c>
      <c r="M148" s="90"/>
      <c r="N148" s="90"/>
      <c r="O148" s="74">
        <f t="shared" ref="O148:O158" si="82">MAX(6,EVEN((0.01*PI()*(L148*10)^2/4)/(PI()*Q148^2/4)))</f>
        <v>32</v>
      </c>
      <c r="P148" s="75"/>
      <c r="Q148" s="88">
        <v>16</v>
      </c>
      <c r="R148" s="89"/>
      <c r="U148" s="90">
        <v>90</v>
      </c>
      <c r="V148" s="90"/>
      <c r="W148" s="90"/>
      <c r="X148" s="74">
        <f t="shared" ref="X148:X158" si="83">MAX(6,EVEN((0.01*PI()*(U148*10)^2/4)/(PI()*Z148^2/4)))</f>
        <v>26</v>
      </c>
      <c r="Y148" s="75"/>
      <c r="Z148" s="88">
        <v>18</v>
      </c>
      <c r="AA148" s="89"/>
      <c r="AD148" s="90">
        <v>90</v>
      </c>
      <c r="AE148" s="90"/>
      <c r="AF148" s="90"/>
      <c r="AG148" s="74">
        <f t="shared" ref="AG148:AG158" si="84">MAX(6,EVEN((0.01*PI()*(AD148*10)^2/4)/(PI()*AI148^2/4)))</f>
        <v>22</v>
      </c>
      <c r="AH148" s="75"/>
      <c r="AI148" s="88">
        <v>20</v>
      </c>
      <c r="AJ148" s="89"/>
      <c r="AO148" s="26" t="s">
        <v>40</v>
      </c>
      <c r="AZ148" s="25"/>
    </row>
    <row r="149" spans="1:52" ht="22.5" customHeight="1" x14ac:dyDescent="0.2">
      <c r="A149" s="25"/>
      <c r="B149" s="24"/>
      <c r="C149" s="35">
        <v>85</v>
      </c>
      <c r="D149" s="35"/>
      <c r="E149" s="35"/>
      <c r="F149" s="74">
        <f t="shared" si="81"/>
        <v>38</v>
      </c>
      <c r="G149" s="75"/>
      <c r="H149" s="76">
        <v>14</v>
      </c>
      <c r="I149" s="77"/>
      <c r="L149" s="35">
        <v>85</v>
      </c>
      <c r="M149" s="35"/>
      <c r="N149" s="35"/>
      <c r="O149" s="74">
        <f t="shared" si="82"/>
        <v>30</v>
      </c>
      <c r="P149" s="75"/>
      <c r="Q149" s="76">
        <v>16</v>
      </c>
      <c r="R149" s="77"/>
      <c r="U149" s="35">
        <v>85</v>
      </c>
      <c r="V149" s="35"/>
      <c r="W149" s="35"/>
      <c r="X149" s="74">
        <f t="shared" si="83"/>
        <v>24</v>
      </c>
      <c r="Y149" s="75"/>
      <c r="Z149" s="76">
        <v>18</v>
      </c>
      <c r="AA149" s="77"/>
      <c r="AD149" s="35">
        <v>85</v>
      </c>
      <c r="AE149" s="35"/>
      <c r="AF149" s="35"/>
      <c r="AG149" s="74">
        <f t="shared" si="84"/>
        <v>20</v>
      </c>
      <c r="AH149" s="75"/>
      <c r="AI149" s="76">
        <v>20</v>
      </c>
      <c r="AJ149" s="77"/>
      <c r="AZ149" s="25"/>
    </row>
    <row r="150" spans="1:52" ht="22.5" customHeight="1" x14ac:dyDescent="0.2">
      <c r="A150" s="25"/>
      <c r="B150" s="24"/>
      <c r="C150" s="35">
        <v>80</v>
      </c>
      <c r="D150" s="35"/>
      <c r="E150" s="35"/>
      <c r="F150" s="74">
        <f t="shared" si="81"/>
        <v>34</v>
      </c>
      <c r="G150" s="75"/>
      <c r="H150" s="76">
        <v>14</v>
      </c>
      <c r="I150" s="77"/>
      <c r="L150" s="35">
        <v>80</v>
      </c>
      <c r="M150" s="35"/>
      <c r="N150" s="35"/>
      <c r="O150" s="74">
        <f t="shared" si="82"/>
        <v>26</v>
      </c>
      <c r="P150" s="75"/>
      <c r="Q150" s="76">
        <v>16</v>
      </c>
      <c r="R150" s="77"/>
      <c r="U150" s="35">
        <v>80</v>
      </c>
      <c r="V150" s="35"/>
      <c r="W150" s="35"/>
      <c r="X150" s="74">
        <f t="shared" si="83"/>
        <v>20</v>
      </c>
      <c r="Y150" s="75"/>
      <c r="Z150" s="76">
        <v>18</v>
      </c>
      <c r="AA150" s="77"/>
      <c r="AD150" s="35">
        <v>80</v>
      </c>
      <c r="AE150" s="35"/>
      <c r="AF150" s="35"/>
      <c r="AG150" s="74">
        <f t="shared" si="84"/>
        <v>16</v>
      </c>
      <c r="AH150" s="75"/>
      <c r="AI150" s="76">
        <v>20</v>
      </c>
      <c r="AJ150" s="77"/>
      <c r="AZ150" s="25"/>
    </row>
    <row r="151" spans="1:52" ht="22.5" customHeight="1" x14ac:dyDescent="0.2">
      <c r="A151" s="25"/>
      <c r="B151" s="24"/>
      <c r="C151" s="35">
        <v>75</v>
      </c>
      <c r="D151" s="35"/>
      <c r="E151" s="35"/>
      <c r="F151" s="74">
        <f t="shared" si="81"/>
        <v>30</v>
      </c>
      <c r="G151" s="75"/>
      <c r="H151" s="76">
        <v>14</v>
      </c>
      <c r="I151" s="77"/>
      <c r="L151" s="35">
        <v>75</v>
      </c>
      <c r="M151" s="35"/>
      <c r="N151" s="35"/>
      <c r="O151" s="74">
        <f t="shared" si="82"/>
        <v>22</v>
      </c>
      <c r="P151" s="75"/>
      <c r="Q151" s="76">
        <v>16</v>
      </c>
      <c r="R151" s="77"/>
      <c r="U151" s="35">
        <v>75</v>
      </c>
      <c r="V151" s="35"/>
      <c r="W151" s="35"/>
      <c r="X151" s="74">
        <f t="shared" si="83"/>
        <v>18</v>
      </c>
      <c r="Y151" s="75"/>
      <c r="Z151" s="76">
        <v>18</v>
      </c>
      <c r="AA151" s="77"/>
      <c r="AD151" s="35">
        <v>75</v>
      </c>
      <c r="AE151" s="35"/>
      <c r="AF151" s="35"/>
      <c r="AG151" s="74">
        <f t="shared" si="84"/>
        <v>16</v>
      </c>
      <c r="AH151" s="75"/>
      <c r="AI151" s="76">
        <v>20</v>
      </c>
      <c r="AJ151" s="77"/>
      <c r="AZ151" s="25"/>
    </row>
    <row r="152" spans="1:52" ht="22.5" customHeight="1" x14ac:dyDescent="0.2">
      <c r="A152" s="25"/>
      <c r="B152" s="24"/>
      <c r="C152" s="35">
        <v>70</v>
      </c>
      <c r="D152" s="35"/>
      <c r="E152" s="35"/>
      <c r="F152" s="74">
        <f t="shared" si="81"/>
        <v>26</v>
      </c>
      <c r="G152" s="75"/>
      <c r="H152" s="76">
        <v>14</v>
      </c>
      <c r="I152" s="77"/>
      <c r="L152" s="35">
        <v>70</v>
      </c>
      <c r="M152" s="35"/>
      <c r="N152" s="35"/>
      <c r="O152" s="74">
        <f t="shared" si="82"/>
        <v>20</v>
      </c>
      <c r="P152" s="75"/>
      <c r="Q152" s="76">
        <v>16</v>
      </c>
      <c r="R152" s="77"/>
      <c r="U152" s="35">
        <v>70</v>
      </c>
      <c r="V152" s="35"/>
      <c r="W152" s="35"/>
      <c r="X152" s="74">
        <f t="shared" si="83"/>
        <v>16</v>
      </c>
      <c r="Y152" s="75"/>
      <c r="Z152" s="76">
        <v>18</v>
      </c>
      <c r="AA152" s="77"/>
      <c r="AD152" s="35">
        <v>70</v>
      </c>
      <c r="AE152" s="35"/>
      <c r="AF152" s="35"/>
      <c r="AG152" s="74">
        <f t="shared" si="84"/>
        <v>14</v>
      </c>
      <c r="AH152" s="75"/>
      <c r="AI152" s="76">
        <v>20</v>
      </c>
      <c r="AJ152" s="77"/>
      <c r="AZ152" s="25"/>
    </row>
    <row r="153" spans="1:52" ht="22.5" customHeight="1" x14ac:dyDescent="0.2">
      <c r="A153" s="25"/>
      <c r="B153" s="24"/>
      <c r="C153" s="35">
        <v>65</v>
      </c>
      <c r="D153" s="35"/>
      <c r="E153" s="35"/>
      <c r="F153" s="74">
        <f t="shared" si="81"/>
        <v>22</v>
      </c>
      <c r="G153" s="75"/>
      <c r="H153" s="76">
        <v>14</v>
      </c>
      <c r="I153" s="77"/>
      <c r="L153" s="35">
        <v>65</v>
      </c>
      <c r="M153" s="35"/>
      <c r="N153" s="35"/>
      <c r="O153" s="74">
        <f t="shared" si="82"/>
        <v>18</v>
      </c>
      <c r="P153" s="75"/>
      <c r="Q153" s="76">
        <v>16</v>
      </c>
      <c r="R153" s="77"/>
      <c r="U153" s="35">
        <v>65</v>
      </c>
      <c r="V153" s="35"/>
      <c r="W153" s="35"/>
      <c r="X153" s="74">
        <f t="shared" si="83"/>
        <v>14</v>
      </c>
      <c r="Y153" s="75"/>
      <c r="Z153" s="76">
        <v>18</v>
      </c>
      <c r="AA153" s="77"/>
      <c r="AD153" s="35">
        <v>65</v>
      </c>
      <c r="AE153" s="35"/>
      <c r="AF153" s="35"/>
      <c r="AG153" s="74">
        <f t="shared" si="84"/>
        <v>12</v>
      </c>
      <c r="AH153" s="75"/>
      <c r="AI153" s="76">
        <v>20</v>
      </c>
      <c r="AJ153" s="77"/>
      <c r="AP153" s="38" t="s">
        <v>57</v>
      </c>
      <c r="AQ153" s="38"/>
      <c r="AZ153" s="25"/>
    </row>
    <row r="154" spans="1:52" ht="22.5" customHeight="1" x14ac:dyDescent="0.2">
      <c r="A154" s="25"/>
      <c r="B154" s="24"/>
      <c r="C154" s="35">
        <v>60</v>
      </c>
      <c r="D154" s="35"/>
      <c r="E154" s="35"/>
      <c r="F154" s="74">
        <f t="shared" si="81"/>
        <v>20</v>
      </c>
      <c r="G154" s="75"/>
      <c r="H154" s="76">
        <v>14</v>
      </c>
      <c r="I154" s="77"/>
      <c r="L154" s="35">
        <v>60</v>
      </c>
      <c r="M154" s="35"/>
      <c r="N154" s="35"/>
      <c r="O154" s="74">
        <f t="shared" si="82"/>
        <v>16</v>
      </c>
      <c r="P154" s="75"/>
      <c r="Q154" s="76">
        <v>16</v>
      </c>
      <c r="R154" s="77"/>
      <c r="U154" s="35">
        <v>60</v>
      </c>
      <c r="V154" s="35"/>
      <c r="W154" s="35"/>
      <c r="X154" s="74">
        <f t="shared" si="83"/>
        <v>12</v>
      </c>
      <c r="Y154" s="75"/>
      <c r="Z154" s="76">
        <v>18</v>
      </c>
      <c r="AA154" s="77"/>
      <c r="AD154" s="35">
        <v>60</v>
      </c>
      <c r="AE154" s="35"/>
      <c r="AF154" s="35"/>
      <c r="AG154" s="74">
        <f t="shared" si="84"/>
        <v>10</v>
      </c>
      <c r="AH154" s="75"/>
      <c r="AI154" s="76">
        <v>20</v>
      </c>
      <c r="AJ154" s="77"/>
      <c r="AZ154" s="25"/>
    </row>
    <row r="155" spans="1:52" ht="22.5" customHeight="1" x14ac:dyDescent="0.2">
      <c r="A155" s="25"/>
      <c r="B155" s="24"/>
      <c r="C155" s="35">
        <v>55</v>
      </c>
      <c r="D155" s="35"/>
      <c r="E155" s="35"/>
      <c r="F155" s="74">
        <f t="shared" si="81"/>
        <v>16</v>
      </c>
      <c r="G155" s="75"/>
      <c r="H155" s="76">
        <v>14</v>
      </c>
      <c r="I155" s="77"/>
      <c r="L155" s="35">
        <v>55</v>
      </c>
      <c r="M155" s="35"/>
      <c r="N155" s="35"/>
      <c r="O155" s="74">
        <f t="shared" si="82"/>
        <v>12</v>
      </c>
      <c r="P155" s="75"/>
      <c r="Q155" s="76">
        <v>16</v>
      </c>
      <c r="R155" s="77"/>
      <c r="U155" s="35">
        <v>55</v>
      </c>
      <c r="V155" s="35"/>
      <c r="W155" s="35"/>
      <c r="X155" s="74">
        <f t="shared" si="83"/>
        <v>10</v>
      </c>
      <c r="Y155" s="75"/>
      <c r="Z155" s="76">
        <v>18</v>
      </c>
      <c r="AA155" s="77"/>
      <c r="AD155" s="35">
        <v>55</v>
      </c>
      <c r="AE155" s="35"/>
      <c r="AF155" s="35"/>
      <c r="AG155" s="74">
        <f t="shared" si="84"/>
        <v>8</v>
      </c>
      <c r="AH155" s="75"/>
      <c r="AI155" s="76">
        <v>20</v>
      </c>
      <c r="AJ155" s="77"/>
      <c r="AZ155" s="25"/>
    </row>
    <row r="156" spans="1:52" ht="22.5" customHeight="1" x14ac:dyDescent="0.2">
      <c r="A156" s="25"/>
      <c r="B156" s="24"/>
      <c r="C156" s="35">
        <v>50</v>
      </c>
      <c r="D156" s="35"/>
      <c r="E156" s="35"/>
      <c r="F156" s="74">
        <f t="shared" si="81"/>
        <v>14</v>
      </c>
      <c r="G156" s="75"/>
      <c r="H156" s="76">
        <v>14</v>
      </c>
      <c r="I156" s="77"/>
      <c r="L156" s="35">
        <v>50</v>
      </c>
      <c r="M156" s="35"/>
      <c r="N156" s="35"/>
      <c r="O156" s="74">
        <f t="shared" si="82"/>
        <v>10</v>
      </c>
      <c r="P156" s="75"/>
      <c r="Q156" s="76">
        <v>16</v>
      </c>
      <c r="R156" s="77"/>
      <c r="U156" s="35">
        <v>50</v>
      </c>
      <c r="V156" s="35"/>
      <c r="W156" s="35"/>
      <c r="X156" s="74">
        <f t="shared" si="83"/>
        <v>8</v>
      </c>
      <c r="Y156" s="75"/>
      <c r="Z156" s="76">
        <v>18</v>
      </c>
      <c r="AA156" s="77"/>
      <c r="AD156" s="35">
        <v>50</v>
      </c>
      <c r="AE156" s="35"/>
      <c r="AF156" s="35"/>
      <c r="AG156" s="74">
        <f t="shared" si="84"/>
        <v>8</v>
      </c>
      <c r="AH156" s="75"/>
      <c r="AI156" s="76">
        <v>20</v>
      </c>
      <c r="AJ156" s="77"/>
      <c r="AM156" s="37" t="s">
        <v>52</v>
      </c>
      <c r="AN156" s="37"/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Z156" s="25"/>
    </row>
    <row r="157" spans="1:52" ht="22.5" customHeight="1" x14ac:dyDescent="0.2">
      <c r="A157" s="25"/>
      <c r="B157" s="24"/>
      <c r="C157" s="35">
        <v>45</v>
      </c>
      <c r="D157" s="35"/>
      <c r="E157" s="35"/>
      <c r="F157" s="74">
        <f t="shared" si="81"/>
        <v>12</v>
      </c>
      <c r="G157" s="75"/>
      <c r="H157" s="76">
        <v>14</v>
      </c>
      <c r="I157" s="77"/>
      <c r="L157" s="35">
        <v>45</v>
      </c>
      <c r="M157" s="35"/>
      <c r="N157" s="35"/>
      <c r="O157" s="74">
        <f t="shared" si="82"/>
        <v>8</v>
      </c>
      <c r="P157" s="75"/>
      <c r="Q157" s="76">
        <v>16</v>
      </c>
      <c r="R157" s="77"/>
      <c r="U157" s="35">
        <v>45</v>
      </c>
      <c r="V157" s="35"/>
      <c r="W157" s="35"/>
      <c r="X157" s="74">
        <f t="shared" si="83"/>
        <v>8</v>
      </c>
      <c r="Y157" s="75"/>
      <c r="Z157" s="76">
        <v>18</v>
      </c>
      <c r="AA157" s="77"/>
      <c r="AD157" s="35">
        <v>45</v>
      </c>
      <c r="AE157" s="35"/>
      <c r="AF157" s="35"/>
      <c r="AG157" s="74">
        <f t="shared" si="84"/>
        <v>6</v>
      </c>
      <c r="AH157" s="75"/>
      <c r="AI157" s="76">
        <v>20</v>
      </c>
      <c r="AJ157" s="77"/>
      <c r="AM157" s="37"/>
      <c r="AN157" s="37"/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Z157" s="25"/>
    </row>
    <row r="158" spans="1:52" ht="22.5" customHeight="1" x14ac:dyDescent="0.2">
      <c r="A158" s="25"/>
      <c r="B158" s="24"/>
      <c r="C158" s="35">
        <v>40</v>
      </c>
      <c r="D158" s="35"/>
      <c r="E158" s="35"/>
      <c r="F158" s="74">
        <f t="shared" si="81"/>
        <v>10</v>
      </c>
      <c r="G158" s="75"/>
      <c r="H158" s="76">
        <v>14</v>
      </c>
      <c r="I158" s="77"/>
      <c r="L158" s="35">
        <v>40</v>
      </c>
      <c r="M158" s="35"/>
      <c r="N158" s="35"/>
      <c r="O158" s="74">
        <f t="shared" si="82"/>
        <v>8</v>
      </c>
      <c r="P158" s="75"/>
      <c r="Q158" s="76">
        <v>16</v>
      </c>
      <c r="R158" s="77"/>
      <c r="U158" s="35">
        <v>40</v>
      </c>
      <c r="V158" s="35"/>
      <c r="W158" s="35"/>
      <c r="X158" s="74">
        <f t="shared" si="83"/>
        <v>6</v>
      </c>
      <c r="Y158" s="75"/>
      <c r="Z158" s="76">
        <v>18</v>
      </c>
      <c r="AA158" s="77"/>
      <c r="AD158" s="35">
        <v>40</v>
      </c>
      <c r="AE158" s="35"/>
      <c r="AF158" s="35"/>
      <c r="AG158" s="74">
        <f t="shared" si="84"/>
        <v>6</v>
      </c>
      <c r="AH158" s="75"/>
      <c r="AI158" s="76">
        <v>20</v>
      </c>
      <c r="AJ158" s="77"/>
      <c r="AM158" s="37"/>
      <c r="AN158" s="37"/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  <c r="AZ158" s="25"/>
    </row>
    <row r="159" spans="1:52" ht="22.5" customHeight="1" x14ac:dyDescent="0.2">
      <c r="A159" s="25"/>
      <c r="B159" s="24"/>
      <c r="C159" s="35">
        <v>35</v>
      </c>
      <c r="D159" s="35"/>
      <c r="E159" s="35"/>
      <c r="F159" s="74">
        <f>MAX(6,EVEN((0.01*PI()*(C159*10)^2/4)/(PI()*H159^2/4)))</f>
        <v>8</v>
      </c>
      <c r="G159" s="75"/>
      <c r="H159" s="76">
        <v>14</v>
      </c>
      <c r="I159" s="77"/>
      <c r="L159" s="35">
        <v>35</v>
      </c>
      <c r="M159" s="35"/>
      <c r="N159" s="35"/>
      <c r="O159" s="74">
        <f>MAX(6,EVEN((0.01*PI()*(L159*10)^2/4)/(PI()*Q159^2/4)))</f>
        <v>6</v>
      </c>
      <c r="P159" s="75"/>
      <c r="Q159" s="76">
        <v>16</v>
      </c>
      <c r="R159" s="77"/>
      <c r="U159" s="35">
        <v>35</v>
      </c>
      <c r="V159" s="35"/>
      <c r="W159" s="35"/>
      <c r="X159" s="74">
        <f>MAX(6,EVEN((0.01*PI()*(U159*10)^2/4)/(PI()*Z159^2/4)))</f>
        <v>6</v>
      </c>
      <c r="Y159" s="75"/>
      <c r="Z159" s="76">
        <v>18</v>
      </c>
      <c r="AA159" s="77"/>
      <c r="AD159" s="35">
        <v>35</v>
      </c>
      <c r="AE159" s="35"/>
      <c r="AF159" s="35"/>
      <c r="AG159" s="74">
        <f>MAX(6,EVEN((0.01*PI()*(AD159*10)^2/4)/(PI()*AI159^2/4)))</f>
        <v>6</v>
      </c>
      <c r="AH159" s="75"/>
      <c r="AI159" s="76">
        <v>20</v>
      </c>
      <c r="AJ159" s="77"/>
      <c r="AM159" s="37"/>
      <c r="AN159" s="37"/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  <c r="AZ159" s="25"/>
    </row>
    <row r="160" spans="1:52" ht="12" thickBot="1" x14ac:dyDescent="0.25">
      <c r="A160" s="25"/>
      <c r="B160" s="27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9"/>
    </row>
  </sheetData>
  <sheetProtection algorithmName="SHA-512" hashValue="ZQnt64ENc0+5T5Oe7/c8uasud4Igiu3P16SnjH5AvcDA5Mh+BFJe0w0jQbqzMKM4s8oy1q37OT2I2A1xrgmXyQ==" saltValue="UbxcrP2bkCN95ZMqvk+cQA==" spinCount="100000" sheet="1" objects="1" scenarios="1"/>
  <mergeCells count="1201">
    <mergeCell ref="AD152:AF152"/>
    <mergeCell ref="AG152:AH152"/>
    <mergeCell ref="AD148:AF148"/>
    <mergeCell ref="AG148:AH148"/>
    <mergeCell ref="AI148:AJ148"/>
    <mergeCell ref="AD149:AF149"/>
    <mergeCell ref="AG149:AH149"/>
    <mergeCell ref="AI149:AJ149"/>
    <mergeCell ref="AD150:AF150"/>
    <mergeCell ref="AG150:AH150"/>
    <mergeCell ref="AI150:AJ150"/>
    <mergeCell ref="AD151:AF151"/>
    <mergeCell ref="AG151:AH151"/>
    <mergeCell ref="AI151:AJ151"/>
    <mergeCell ref="AI152:AJ152"/>
    <mergeCell ref="AD153:AF153"/>
    <mergeCell ref="AG153:AH153"/>
    <mergeCell ref="AI153:AJ153"/>
    <mergeCell ref="AD154:AF154"/>
    <mergeCell ref="AG154:AH154"/>
    <mergeCell ref="AI154:AJ154"/>
    <mergeCell ref="AD155:AF155"/>
    <mergeCell ref="AG155:AH155"/>
    <mergeCell ref="AI155:AJ155"/>
    <mergeCell ref="AD156:AF156"/>
    <mergeCell ref="AG156:AH156"/>
    <mergeCell ref="AI156:AJ156"/>
    <mergeCell ref="AD157:AF157"/>
    <mergeCell ref="AG157:AH157"/>
    <mergeCell ref="AI157:AJ157"/>
    <mergeCell ref="AD158:AF158"/>
    <mergeCell ref="AM156:AX159"/>
    <mergeCell ref="C158:E158"/>
    <mergeCell ref="F158:G158"/>
    <mergeCell ref="H158:I158"/>
    <mergeCell ref="L158:N158"/>
    <mergeCell ref="O158:P158"/>
    <mergeCell ref="Q158:R158"/>
    <mergeCell ref="U158:W158"/>
    <mergeCell ref="X158:Y158"/>
    <mergeCell ref="Z158:AA158"/>
    <mergeCell ref="AG158:AH158"/>
    <mergeCell ref="AI158:AJ158"/>
    <mergeCell ref="F154:G154"/>
    <mergeCell ref="H154:I154"/>
    <mergeCell ref="L154:N154"/>
    <mergeCell ref="O154:P154"/>
    <mergeCell ref="Q154:R154"/>
    <mergeCell ref="U154:W154"/>
    <mergeCell ref="X154:Y154"/>
    <mergeCell ref="AP153:AQ153"/>
    <mergeCell ref="C159:E159"/>
    <mergeCell ref="F159:G159"/>
    <mergeCell ref="H159:I159"/>
    <mergeCell ref="L159:N159"/>
    <mergeCell ref="O159:P159"/>
    <mergeCell ref="Q159:R159"/>
    <mergeCell ref="U159:W159"/>
    <mergeCell ref="X159:Y159"/>
    <mergeCell ref="Z159:AA159"/>
    <mergeCell ref="AD159:AF159"/>
    <mergeCell ref="AG159:AH159"/>
    <mergeCell ref="AI159:AJ159"/>
    <mergeCell ref="C156:E156"/>
    <mergeCell ref="F156:G156"/>
    <mergeCell ref="H156:I156"/>
    <mergeCell ref="L156:N156"/>
    <mergeCell ref="O156:P156"/>
    <mergeCell ref="Q156:R156"/>
    <mergeCell ref="U156:W156"/>
    <mergeCell ref="X156:Y156"/>
    <mergeCell ref="Z156:AA156"/>
    <mergeCell ref="C157:E157"/>
    <mergeCell ref="F157:G157"/>
    <mergeCell ref="H157:I157"/>
    <mergeCell ref="L157:N157"/>
    <mergeCell ref="O157:P157"/>
    <mergeCell ref="Q157:R157"/>
    <mergeCell ref="U157:W157"/>
    <mergeCell ref="X157:Y157"/>
    <mergeCell ref="Z157:AA157"/>
    <mergeCell ref="C154:E154"/>
    <mergeCell ref="Z154:AA154"/>
    <mergeCell ref="C155:E155"/>
    <mergeCell ref="F155:G155"/>
    <mergeCell ref="H155:I155"/>
    <mergeCell ref="L155:N155"/>
    <mergeCell ref="O155:P155"/>
    <mergeCell ref="Q155:R155"/>
    <mergeCell ref="U155:W155"/>
    <mergeCell ref="X155:Y155"/>
    <mergeCell ref="Z155:AA155"/>
    <mergeCell ref="C152:E152"/>
    <mergeCell ref="F152:G152"/>
    <mergeCell ref="H152:I152"/>
    <mergeCell ref="L152:N152"/>
    <mergeCell ref="O152:P152"/>
    <mergeCell ref="Q152:R152"/>
    <mergeCell ref="U152:W152"/>
    <mergeCell ref="X152:Y152"/>
    <mergeCell ref="Z152:AA152"/>
    <mergeCell ref="C153:E153"/>
    <mergeCell ref="F153:G153"/>
    <mergeCell ref="H153:I153"/>
    <mergeCell ref="L153:N153"/>
    <mergeCell ref="O153:P153"/>
    <mergeCell ref="Q153:R153"/>
    <mergeCell ref="U153:W153"/>
    <mergeCell ref="X153:Y153"/>
    <mergeCell ref="Z153:AA153"/>
    <mergeCell ref="C150:E150"/>
    <mergeCell ref="F150:G150"/>
    <mergeCell ref="H150:I150"/>
    <mergeCell ref="L150:N150"/>
    <mergeCell ref="O150:P150"/>
    <mergeCell ref="Q150:R150"/>
    <mergeCell ref="U150:W150"/>
    <mergeCell ref="X150:Y150"/>
    <mergeCell ref="Z150:AA150"/>
    <mergeCell ref="C151:E151"/>
    <mergeCell ref="F151:G151"/>
    <mergeCell ref="H151:I151"/>
    <mergeCell ref="L151:N151"/>
    <mergeCell ref="O151:P151"/>
    <mergeCell ref="Q151:R151"/>
    <mergeCell ref="U151:W151"/>
    <mergeCell ref="X151:Y151"/>
    <mergeCell ref="Z151:AA151"/>
    <mergeCell ref="C148:E148"/>
    <mergeCell ref="F148:G148"/>
    <mergeCell ref="H148:I148"/>
    <mergeCell ref="L148:N148"/>
    <mergeCell ref="O148:P148"/>
    <mergeCell ref="Q148:R148"/>
    <mergeCell ref="U148:W148"/>
    <mergeCell ref="X148:Y148"/>
    <mergeCell ref="Z148:AA148"/>
    <mergeCell ref="C149:E149"/>
    <mergeCell ref="F149:G149"/>
    <mergeCell ref="H149:I149"/>
    <mergeCell ref="L149:N149"/>
    <mergeCell ref="O149:P149"/>
    <mergeCell ref="Q149:R149"/>
    <mergeCell ref="U149:W149"/>
    <mergeCell ref="X149:Y149"/>
    <mergeCell ref="Z149:AA149"/>
    <mergeCell ref="B142:AZ142"/>
    <mergeCell ref="C144:I144"/>
    <mergeCell ref="L144:R144"/>
    <mergeCell ref="U144:AA144"/>
    <mergeCell ref="C145:I145"/>
    <mergeCell ref="L145:R145"/>
    <mergeCell ref="U145:AA145"/>
    <mergeCell ref="C146:E146"/>
    <mergeCell ref="F146:I146"/>
    <mergeCell ref="L146:N146"/>
    <mergeCell ref="O146:R146"/>
    <mergeCell ref="U146:W146"/>
    <mergeCell ref="X146:AA146"/>
    <mergeCell ref="C147:E147"/>
    <mergeCell ref="F147:I147"/>
    <mergeCell ref="L147:N147"/>
    <mergeCell ref="O147:R147"/>
    <mergeCell ref="U147:W147"/>
    <mergeCell ref="X147:AA147"/>
    <mergeCell ref="AD144:AJ144"/>
    <mergeCell ref="AD145:AJ145"/>
    <mergeCell ref="AD146:AF146"/>
    <mergeCell ref="AG146:AJ146"/>
    <mergeCell ref="AD147:AF147"/>
    <mergeCell ref="AG147:AJ147"/>
    <mergeCell ref="P75:Q75"/>
    <mergeCell ref="T75:U75"/>
    <mergeCell ref="W75:Y75"/>
    <mergeCell ref="AP86:AQ86"/>
    <mergeCell ref="AT86:AU86"/>
    <mergeCell ref="AP92:AQ92"/>
    <mergeCell ref="P89:Q89"/>
    <mergeCell ref="T89:U89"/>
    <mergeCell ref="AL95:AN95"/>
    <mergeCell ref="AP95:AQ95"/>
    <mergeCell ref="AD91:AE91"/>
    <mergeCell ref="M54:N54"/>
    <mergeCell ref="D83:E83"/>
    <mergeCell ref="F83:H83"/>
    <mergeCell ref="I83:K83"/>
    <mergeCell ref="L83:N83"/>
    <mergeCell ref="P83:Q83"/>
    <mergeCell ref="T83:U83"/>
    <mergeCell ref="W83:Y83"/>
    <mergeCell ref="AD83:AE83"/>
    <mergeCell ref="I72:K73"/>
    <mergeCell ref="L72:N73"/>
    <mergeCell ref="C72:E73"/>
    <mergeCell ref="F72:H73"/>
    <mergeCell ref="P77:Q77"/>
    <mergeCell ref="AC71:AU71"/>
    <mergeCell ref="AC72:AE73"/>
    <mergeCell ref="AF72:AH73"/>
    <mergeCell ref="L82:N82"/>
    <mergeCell ref="AP76:AQ76"/>
    <mergeCell ref="AT76:AU76"/>
    <mergeCell ref="D75:E75"/>
    <mergeCell ref="F75:H75"/>
    <mergeCell ref="I75:K75"/>
    <mergeCell ref="L75:N75"/>
    <mergeCell ref="AT91:AU91"/>
    <mergeCell ref="X90:Y90"/>
    <mergeCell ref="X93:Y93"/>
    <mergeCell ref="X94:Y94"/>
    <mergeCell ref="AF89:AH89"/>
    <mergeCell ref="AI89:AK89"/>
    <mergeCell ref="AL89:AN89"/>
    <mergeCell ref="AP89:AQ89"/>
    <mergeCell ref="AT89:AU89"/>
    <mergeCell ref="AD90:AE90"/>
    <mergeCell ref="AF90:AH90"/>
    <mergeCell ref="AI90:AK90"/>
    <mergeCell ref="AL90:AN90"/>
    <mergeCell ref="AP90:AQ90"/>
    <mergeCell ref="AI87:AK87"/>
    <mergeCell ref="AL87:AN87"/>
    <mergeCell ref="AF91:AH91"/>
    <mergeCell ref="F91:H91"/>
    <mergeCell ref="I91:K91"/>
    <mergeCell ref="P91:Q91"/>
    <mergeCell ref="T91:U91"/>
    <mergeCell ref="X91:Y91"/>
    <mergeCell ref="AP93:AQ93"/>
    <mergeCell ref="W81:Y81"/>
    <mergeCell ref="AD81:AE81"/>
    <mergeCell ref="AI77:AK77"/>
    <mergeCell ref="AL77:AN77"/>
    <mergeCell ref="AP77:AQ77"/>
    <mergeCell ref="AT77:AU77"/>
    <mergeCell ref="W71:Y71"/>
    <mergeCell ref="AW71:AY71"/>
    <mergeCell ref="AW72:AY72"/>
    <mergeCell ref="AW73:AY73"/>
    <mergeCell ref="AW74:AY74"/>
    <mergeCell ref="AW77:AY77"/>
    <mergeCell ref="AW78:AY78"/>
    <mergeCell ref="AT78:AU78"/>
    <mergeCell ref="AI72:AK73"/>
    <mergeCell ref="AL72:AN73"/>
    <mergeCell ref="AO72:AU72"/>
    <mergeCell ref="AO74:AU74"/>
    <mergeCell ref="AI79:AK79"/>
    <mergeCell ref="C71:U71"/>
    <mergeCell ref="O72:U72"/>
    <mergeCell ref="O74:U74"/>
    <mergeCell ref="W74:Y74"/>
    <mergeCell ref="W77:Y77"/>
    <mergeCell ref="W78:Y78"/>
    <mergeCell ref="AD78:AE78"/>
    <mergeCell ref="AF78:AH78"/>
    <mergeCell ref="AI78:AK78"/>
    <mergeCell ref="AL78:AN78"/>
    <mergeCell ref="AP78:AQ78"/>
    <mergeCell ref="AL75:AN75"/>
    <mergeCell ref="AP75:AQ75"/>
    <mergeCell ref="AT75:AU75"/>
    <mergeCell ref="AW75:AY75"/>
    <mergeCell ref="W79:Y79"/>
    <mergeCell ref="W72:Y72"/>
    <mergeCell ref="AD77:AE77"/>
    <mergeCell ref="AF77:AH77"/>
    <mergeCell ref="AW84:AY84"/>
    <mergeCell ref="AL88:AN88"/>
    <mergeCell ref="AP88:AQ88"/>
    <mergeCell ref="AT88:AU88"/>
    <mergeCell ref="AX88:AY88"/>
    <mergeCell ref="AX92:AY92"/>
    <mergeCell ref="AF93:AH93"/>
    <mergeCell ref="AI93:AK93"/>
    <mergeCell ref="AL93:AN93"/>
    <mergeCell ref="AW81:AY81"/>
    <mergeCell ref="AF81:AH81"/>
    <mergeCell ref="AI81:AK81"/>
    <mergeCell ref="AL81:AN81"/>
    <mergeCell ref="AP81:AQ81"/>
    <mergeCell ref="AT81:AU81"/>
    <mergeCell ref="AP85:AQ85"/>
    <mergeCell ref="AT85:AU85"/>
    <mergeCell ref="AI83:AK83"/>
    <mergeCell ref="AL83:AN83"/>
    <mergeCell ref="AP83:AQ83"/>
    <mergeCell ref="AW82:AY82"/>
    <mergeCell ref="AW85:AY85"/>
    <mergeCell ref="AW86:AY86"/>
    <mergeCell ref="AX89:AY89"/>
    <mergeCell ref="AX90:AY90"/>
    <mergeCell ref="AX93:AY93"/>
    <mergeCell ref="AX91:AY91"/>
    <mergeCell ref="AT82:AU82"/>
    <mergeCell ref="AX87:AY87"/>
    <mergeCell ref="AF83:AH83"/>
    <mergeCell ref="AT83:AU83"/>
    <mergeCell ref="AW83:AY83"/>
    <mergeCell ref="AF82:AH82"/>
    <mergeCell ref="AI82:AK82"/>
    <mergeCell ref="AL79:AN79"/>
    <mergeCell ref="AP79:AQ79"/>
    <mergeCell ref="AT79:AU79"/>
    <mergeCell ref="W73:Y73"/>
    <mergeCell ref="AC74:AE74"/>
    <mergeCell ref="AF74:AH74"/>
    <mergeCell ref="AL82:AN82"/>
    <mergeCell ref="AP82:AQ82"/>
    <mergeCell ref="AI74:AK74"/>
    <mergeCell ref="AL74:AN74"/>
    <mergeCell ref="AD79:AE79"/>
    <mergeCell ref="AF79:AH79"/>
    <mergeCell ref="AD75:AE75"/>
    <mergeCell ref="AF75:AH75"/>
    <mergeCell ref="AI75:AK75"/>
    <mergeCell ref="W82:Y82"/>
    <mergeCell ref="P85:Q85"/>
    <mergeCell ref="P81:Q81"/>
    <mergeCell ref="T81:U81"/>
    <mergeCell ref="AD82:AE82"/>
    <mergeCell ref="AL76:AN76"/>
    <mergeCell ref="P78:Q78"/>
    <mergeCell ref="T78:U78"/>
    <mergeCell ref="T77:U77"/>
    <mergeCell ref="AT98:AU98"/>
    <mergeCell ref="AD97:AE97"/>
    <mergeCell ref="AF97:AH97"/>
    <mergeCell ref="AI97:AK97"/>
    <mergeCell ref="AL97:AN97"/>
    <mergeCell ref="AP97:AQ97"/>
    <mergeCell ref="AT97:AU97"/>
    <mergeCell ref="P79:Q79"/>
    <mergeCell ref="T79:U79"/>
    <mergeCell ref="T87:U87"/>
    <mergeCell ref="X87:Y87"/>
    <mergeCell ref="AD87:AE87"/>
    <mergeCell ref="AF87:AH87"/>
    <mergeCell ref="AF86:AH86"/>
    <mergeCell ref="AI86:AK86"/>
    <mergeCell ref="AT95:AU95"/>
    <mergeCell ref="AP87:AQ87"/>
    <mergeCell ref="AL86:AN86"/>
    <mergeCell ref="AI94:AK94"/>
    <mergeCell ref="W86:Y86"/>
    <mergeCell ref="W85:Y85"/>
    <mergeCell ref="X89:Y89"/>
    <mergeCell ref="AT90:AU90"/>
    <mergeCell ref="AP91:AQ91"/>
    <mergeCell ref="D88:E88"/>
    <mergeCell ref="D77:E77"/>
    <mergeCell ref="L98:N98"/>
    <mergeCell ref="P90:Q90"/>
    <mergeCell ref="P98:Q98"/>
    <mergeCell ref="T98:U98"/>
    <mergeCell ref="T94:U94"/>
    <mergeCell ref="F97:H97"/>
    <mergeCell ref="L97:N97"/>
    <mergeCell ref="P97:Q97"/>
    <mergeCell ref="T97:U97"/>
    <mergeCell ref="L93:N93"/>
    <mergeCell ref="P93:Q93"/>
    <mergeCell ref="T93:U93"/>
    <mergeCell ref="F94:H94"/>
    <mergeCell ref="L94:N94"/>
    <mergeCell ref="P94:Q94"/>
    <mergeCell ref="F95:H95"/>
    <mergeCell ref="I95:K95"/>
    <mergeCell ref="L95:N95"/>
    <mergeCell ref="I97:K97"/>
    <mergeCell ref="I98:K98"/>
    <mergeCell ref="I90:K90"/>
    <mergeCell ref="L90:N90"/>
    <mergeCell ref="T90:U90"/>
    <mergeCell ref="L91:N91"/>
    <mergeCell ref="D79:E79"/>
    <mergeCell ref="F79:H79"/>
    <mergeCell ref="I79:K79"/>
    <mergeCell ref="L79:N79"/>
    <mergeCell ref="P82:Q82"/>
    <mergeCell ref="T82:U82"/>
    <mergeCell ref="D86:E86"/>
    <mergeCell ref="D93:E93"/>
    <mergeCell ref="D91:E91"/>
    <mergeCell ref="D90:E90"/>
    <mergeCell ref="F90:H90"/>
    <mergeCell ref="F86:H86"/>
    <mergeCell ref="D84:E84"/>
    <mergeCell ref="F84:H84"/>
    <mergeCell ref="I84:K84"/>
    <mergeCell ref="D92:E92"/>
    <mergeCell ref="F92:H92"/>
    <mergeCell ref="I92:K92"/>
    <mergeCell ref="F85:H85"/>
    <mergeCell ref="L85:N85"/>
    <mergeCell ref="L74:N74"/>
    <mergeCell ref="L81:N81"/>
    <mergeCell ref="D89:E89"/>
    <mergeCell ref="F89:H89"/>
    <mergeCell ref="I89:K89"/>
    <mergeCell ref="L89:N89"/>
    <mergeCell ref="D81:E81"/>
    <mergeCell ref="D82:E82"/>
    <mergeCell ref="D85:E85"/>
    <mergeCell ref="I77:K77"/>
    <mergeCell ref="L77:N77"/>
    <mergeCell ref="F81:H81"/>
    <mergeCell ref="C74:E74"/>
    <mergeCell ref="I74:K74"/>
    <mergeCell ref="F74:H74"/>
    <mergeCell ref="F82:H82"/>
    <mergeCell ref="F77:H77"/>
    <mergeCell ref="D78:E78"/>
    <mergeCell ref="D94:E94"/>
    <mergeCell ref="D97:E97"/>
    <mergeCell ref="D98:E98"/>
    <mergeCell ref="D95:E95"/>
    <mergeCell ref="C109:E109"/>
    <mergeCell ref="F109:H109"/>
    <mergeCell ref="I109:J109"/>
    <mergeCell ref="K109:L109"/>
    <mergeCell ref="C110:E110"/>
    <mergeCell ref="F110:H110"/>
    <mergeCell ref="I110:J110"/>
    <mergeCell ref="K110:L110"/>
    <mergeCell ref="D96:E96"/>
    <mergeCell ref="F96:H96"/>
    <mergeCell ref="I96:K96"/>
    <mergeCell ref="D87:E87"/>
    <mergeCell ref="F87:H87"/>
    <mergeCell ref="I87:K87"/>
    <mergeCell ref="L87:N87"/>
    <mergeCell ref="F98:H98"/>
    <mergeCell ref="I93:K93"/>
    <mergeCell ref="I94:K94"/>
    <mergeCell ref="F88:H88"/>
    <mergeCell ref="C105:E105"/>
    <mergeCell ref="F105:H105"/>
    <mergeCell ref="C106:E106"/>
    <mergeCell ref="F106:H106"/>
    <mergeCell ref="C107:E107"/>
    <mergeCell ref="F107:H107"/>
    <mergeCell ref="K107:L107"/>
    <mergeCell ref="I107:J107"/>
    <mergeCell ref="I105:L105"/>
    <mergeCell ref="C108:E108"/>
    <mergeCell ref="F108:H108"/>
    <mergeCell ref="I108:J108"/>
    <mergeCell ref="K108:L108"/>
    <mergeCell ref="O108:Q108"/>
    <mergeCell ref="O105:Q105"/>
    <mergeCell ref="R105:T105"/>
    <mergeCell ref="O106:Q106"/>
    <mergeCell ref="R106:T106"/>
    <mergeCell ref="C113:E113"/>
    <mergeCell ref="F113:H113"/>
    <mergeCell ref="I113:J113"/>
    <mergeCell ref="K113:L113"/>
    <mergeCell ref="C121:E121"/>
    <mergeCell ref="F121:H121"/>
    <mergeCell ref="I121:J121"/>
    <mergeCell ref="K121:L121"/>
    <mergeCell ref="C117:E117"/>
    <mergeCell ref="F117:H117"/>
    <mergeCell ref="I117:J117"/>
    <mergeCell ref="K117:L117"/>
    <mergeCell ref="C119:E119"/>
    <mergeCell ref="F119:H119"/>
    <mergeCell ref="I119:J119"/>
    <mergeCell ref="K119:L119"/>
    <mergeCell ref="R108:T108"/>
    <mergeCell ref="O112:Q112"/>
    <mergeCell ref="R112:T112"/>
    <mergeCell ref="C116:E116"/>
    <mergeCell ref="F116:H116"/>
    <mergeCell ref="I116:J116"/>
    <mergeCell ref="K116:L116"/>
    <mergeCell ref="C127:E127"/>
    <mergeCell ref="F127:H127"/>
    <mergeCell ref="I127:J127"/>
    <mergeCell ref="K127:L127"/>
    <mergeCell ref="C124:E124"/>
    <mergeCell ref="F124:H124"/>
    <mergeCell ref="I124:J124"/>
    <mergeCell ref="K124:L124"/>
    <mergeCell ref="C125:E125"/>
    <mergeCell ref="F125:H125"/>
    <mergeCell ref="I125:J125"/>
    <mergeCell ref="K125:L125"/>
    <mergeCell ref="C111:E111"/>
    <mergeCell ref="F111:H111"/>
    <mergeCell ref="I111:J111"/>
    <mergeCell ref="K111:L111"/>
    <mergeCell ref="C112:E112"/>
    <mergeCell ref="F112:H112"/>
    <mergeCell ref="I112:J112"/>
    <mergeCell ref="K112:L112"/>
    <mergeCell ref="C126:E126"/>
    <mergeCell ref="F126:H126"/>
    <mergeCell ref="I126:J126"/>
    <mergeCell ref="K126:L126"/>
    <mergeCell ref="C122:E122"/>
    <mergeCell ref="F122:H122"/>
    <mergeCell ref="I122:J122"/>
    <mergeCell ref="K122:L122"/>
    <mergeCell ref="C123:E123"/>
    <mergeCell ref="F123:H123"/>
    <mergeCell ref="I123:J123"/>
    <mergeCell ref="K123:L123"/>
    <mergeCell ref="C138:E138"/>
    <mergeCell ref="F138:H138"/>
    <mergeCell ref="I138:J138"/>
    <mergeCell ref="K138:L138"/>
    <mergeCell ref="K133:L133"/>
    <mergeCell ref="C134:E134"/>
    <mergeCell ref="F134:H134"/>
    <mergeCell ref="I134:J134"/>
    <mergeCell ref="K134:L134"/>
    <mergeCell ref="C130:E130"/>
    <mergeCell ref="F130:H130"/>
    <mergeCell ref="I130:J130"/>
    <mergeCell ref="K130:L130"/>
    <mergeCell ref="C131:E131"/>
    <mergeCell ref="F131:H131"/>
    <mergeCell ref="I131:J131"/>
    <mergeCell ref="K131:L131"/>
    <mergeCell ref="C139:E139"/>
    <mergeCell ref="F139:H139"/>
    <mergeCell ref="I139:J139"/>
    <mergeCell ref="K139:L139"/>
    <mergeCell ref="C103:L103"/>
    <mergeCell ref="C135:E135"/>
    <mergeCell ref="F135:H135"/>
    <mergeCell ref="I135:J135"/>
    <mergeCell ref="K135:L135"/>
    <mergeCell ref="C136:E136"/>
    <mergeCell ref="F136:H136"/>
    <mergeCell ref="I136:J136"/>
    <mergeCell ref="K136:L136"/>
    <mergeCell ref="C137:E137"/>
    <mergeCell ref="F137:H137"/>
    <mergeCell ref="I137:J137"/>
    <mergeCell ref="K137:L137"/>
    <mergeCell ref="C132:E132"/>
    <mergeCell ref="F132:H132"/>
    <mergeCell ref="I132:J132"/>
    <mergeCell ref="K132:L132"/>
    <mergeCell ref="C133:E133"/>
    <mergeCell ref="F133:H133"/>
    <mergeCell ref="I133:J133"/>
    <mergeCell ref="C128:E128"/>
    <mergeCell ref="F128:H128"/>
    <mergeCell ref="I128:J128"/>
    <mergeCell ref="K128:L128"/>
    <mergeCell ref="C129:E129"/>
    <mergeCell ref="F129:H129"/>
    <mergeCell ref="I129:J129"/>
    <mergeCell ref="K129:L129"/>
    <mergeCell ref="R124:T124"/>
    <mergeCell ref="U124:V124"/>
    <mergeCell ref="W124:X124"/>
    <mergeCell ref="U112:V112"/>
    <mergeCell ref="W112:X112"/>
    <mergeCell ref="O113:Q113"/>
    <mergeCell ref="R113:T113"/>
    <mergeCell ref="U113:V113"/>
    <mergeCell ref="W113:X113"/>
    <mergeCell ref="O109:Q109"/>
    <mergeCell ref="R109:T109"/>
    <mergeCell ref="U109:V109"/>
    <mergeCell ref="W109:X109"/>
    <mergeCell ref="O110:Q110"/>
    <mergeCell ref="R110:T110"/>
    <mergeCell ref="U110:V110"/>
    <mergeCell ref="W110:X110"/>
    <mergeCell ref="O111:Q111"/>
    <mergeCell ref="R111:T111"/>
    <mergeCell ref="U111:V111"/>
    <mergeCell ref="W111:X111"/>
    <mergeCell ref="O116:Q116"/>
    <mergeCell ref="R116:T116"/>
    <mergeCell ref="U116:V116"/>
    <mergeCell ref="W116:X116"/>
    <mergeCell ref="O121:Q121"/>
    <mergeCell ref="R121:T121"/>
    <mergeCell ref="W131:X131"/>
    <mergeCell ref="O132:Q132"/>
    <mergeCell ref="R132:T132"/>
    <mergeCell ref="U132:V132"/>
    <mergeCell ref="W132:X132"/>
    <mergeCell ref="O127:Q127"/>
    <mergeCell ref="R127:T127"/>
    <mergeCell ref="U127:V127"/>
    <mergeCell ref="W127:X127"/>
    <mergeCell ref="U121:V121"/>
    <mergeCell ref="W121:X121"/>
    <mergeCell ref="O117:Q117"/>
    <mergeCell ref="R117:T117"/>
    <mergeCell ref="U117:V117"/>
    <mergeCell ref="W117:X117"/>
    <mergeCell ref="O119:Q119"/>
    <mergeCell ref="R119:T119"/>
    <mergeCell ref="U119:V119"/>
    <mergeCell ref="W119:X119"/>
    <mergeCell ref="O118:Q118"/>
    <mergeCell ref="R118:T118"/>
    <mergeCell ref="U118:V118"/>
    <mergeCell ref="W118:X118"/>
    <mergeCell ref="O122:Q122"/>
    <mergeCell ref="R122:T122"/>
    <mergeCell ref="U122:V122"/>
    <mergeCell ref="W122:X122"/>
    <mergeCell ref="O123:Q123"/>
    <mergeCell ref="R123:T123"/>
    <mergeCell ref="U123:V123"/>
    <mergeCell ref="W123:X123"/>
    <mergeCell ref="O124:Q124"/>
    <mergeCell ref="AW79:AY79"/>
    <mergeCell ref="AD76:AE76"/>
    <mergeCell ref="AF76:AH76"/>
    <mergeCell ref="AI76:AK76"/>
    <mergeCell ref="F78:H78"/>
    <mergeCell ref="D76:E76"/>
    <mergeCell ref="P76:Q76"/>
    <mergeCell ref="T76:U76"/>
    <mergeCell ref="W76:Y76"/>
    <mergeCell ref="O126:Q126"/>
    <mergeCell ref="R126:T126"/>
    <mergeCell ref="U126:V126"/>
    <mergeCell ref="W126:X126"/>
    <mergeCell ref="O139:Q139"/>
    <mergeCell ref="R139:T139"/>
    <mergeCell ref="U139:V139"/>
    <mergeCell ref="W139:X139"/>
    <mergeCell ref="O128:Q128"/>
    <mergeCell ref="R128:T128"/>
    <mergeCell ref="U128:V128"/>
    <mergeCell ref="W128:X128"/>
    <mergeCell ref="O129:Q129"/>
    <mergeCell ref="R129:T129"/>
    <mergeCell ref="U129:V129"/>
    <mergeCell ref="W129:X129"/>
    <mergeCell ref="O130:Q130"/>
    <mergeCell ref="R130:T130"/>
    <mergeCell ref="U130:V130"/>
    <mergeCell ref="W130:X130"/>
    <mergeCell ref="O131:Q131"/>
    <mergeCell ref="R131:T131"/>
    <mergeCell ref="U131:V131"/>
    <mergeCell ref="O136:Q136"/>
    <mergeCell ref="R136:T136"/>
    <mergeCell ref="U136:V136"/>
    <mergeCell ref="W136:X136"/>
    <mergeCell ref="O137:Q137"/>
    <mergeCell ref="R137:T137"/>
    <mergeCell ref="U137:V137"/>
    <mergeCell ref="W137:X137"/>
    <mergeCell ref="O125:Q125"/>
    <mergeCell ref="R125:T125"/>
    <mergeCell ref="U125:V125"/>
    <mergeCell ref="W125:X125"/>
    <mergeCell ref="AW76:AY76"/>
    <mergeCell ref="D80:E80"/>
    <mergeCell ref="F80:H80"/>
    <mergeCell ref="I80:K80"/>
    <mergeCell ref="L80:N80"/>
    <mergeCell ref="P80:Q80"/>
    <mergeCell ref="T80:U80"/>
    <mergeCell ref="W80:Y80"/>
    <mergeCell ref="AD80:AE80"/>
    <mergeCell ref="AF80:AH80"/>
    <mergeCell ref="AI80:AK80"/>
    <mergeCell ref="AL80:AN80"/>
    <mergeCell ref="AP80:AQ80"/>
    <mergeCell ref="AT80:AU80"/>
    <mergeCell ref="AW80:AY80"/>
    <mergeCell ref="I78:K78"/>
    <mergeCell ref="L78:N78"/>
    <mergeCell ref="F76:H76"/>
    <mergeCell ref="I76:K76"/>
    <mergeCell ref="L76:N76"/>
    <mergeCell ref="T85:U85"/>
    <mergeCell ref="P86:Q86"/>
    <mergeCell ref="T86:U86"/>
    <mergeCell ref="L84:N84"/>
    <mergeCell ref="P84:Q84"/>
    <mergeCell ref="T84:U84"/>
    <mergeCell ref="W84:Y84"/>
    <mergeCell ref="AD84:AE84"/>
    <mergeCell ref="AF84:AH84"/>
    <mergeCell ref="AI84:AK84"/>
    <mergeCell ref="AL84:AN84"/>
    <mergeCell ref="AT87:AU87"/>
    <mergeCell ref="O138:Q138"/>
    <mergeCell ref="R138:T138"/>
    <mergeCell ref="U138:V138"/>
    <mergeCell ref="W138:X138"/>
    <mergeCell ref="AD89:AE89"/>
    <mergeCell ref="AI91:AK91"/>
    <mergeCell ref="AL91:AN91"/>
    <mergeCell ref="L86:N86"/>
    <mergeCell ref="O133:Q133"/>
    <mergeCell ref="R133:T133"/>
    <mergeCell ref="U133:V133"/>
    <mergeCell ref="W133:X133"/>
    <mergeCell ref="O134:Q134"/>
    <mergeCell ref="R134:T134"/>
    <mergeCell ref="U134:V134"/>
    <mergeCell ref="W134:X134"/>
    <mergeCell ref="O135:Q135"/>
    <mergeCell ref="R135:T135"/>
    <mergeCell ref="U135:V135"/>
    <mergeCell ref="W135:X135"/>
    <mergeCell ref="AP94:AQ94"/>
    <mergeCell ref="AT94:AU94"/>
    <mergeCell ref="AD94:AE94"/>
    <mergeCell ref="AF94:AH94"/>
    <mergeCell ref="AT93:AU93"/>
    <mergeCell ref="X97:Y97"/>
    <mergeCell ref="X98:Y98"/>
    <mergeCell ref="AD98:AE98"/>
    <mergeCell ref="AF98:AH98"/>
    <mergeCell ref="AI98:AK98"/>
    <mergeCell ref="AL98:AN98"/>
    <mergeCell ref="AX95:AY95"/>
    <mergeCell ref="I81:K81"/>
    <mergeCell ref="I82:K82"/>
    <mergeCell ref="I85:K85"/>
    <mergeCell ref="I86:K86"/>
    <mergeCell ref="I88:K88"/>
    <mergeCell ref="L88:N88"/>
    <mergeCell ref="P88:Q88"/>
    <mergeCell ref="T88:U88"/>
    <mergeCell ref="X88:Y88"/>
    <mergeCell ref="AD88:AE88"/>
    <mergeCell ref="AF88:AH88"/>
    <mergeCell ref="AI88:AK88"/>
    <mergeCell ref="AT84:AU84"/>
    <mergeCell ref="AP84:AQ84"/>
    <mergeCell ref="AD86:AE86"/>
    <mergeCell ref="P87:Q87"/>
    <mergeCell ref="AD85:AE85"/>
    <mergeCell ref="AF85:AH85"/>
    <mergeCell ref="AI85:AK85"/>
    <mergeCell ref="AL85:AN85"/>
    <mergeCell ref="AL96:AN96"/>
    <mergeCell ref="AP96:AQ96"/>
    <mergeCell ref="AT96:AU96"/>
    <mergeCell ref="AX96:AY96"/>
    <mergeCell ref="AX97:AY97"/>
    <mergeCell ref="AX98:AY98"/>
    <mergeCell ref="AP98:AQ98"/>
    <mergeCell ref="O103:X103"/>
    <mergeCell ref="AI96:AK96"/>
    <mergeCell ref="AA109:AC109"/>
    <mergeCell ref="AD109:AF109"/>
    <mergeCell ref="AG109:AH109"/>
    <mergeCell ref="AI109:AJ109"/>
    <mergeCell ref="AX94:AY94"/>
    <mergeCell ref="L92:N92"/>
    <mergeCell ref="P92:Q92"/>
    <mergeCell ref="T92:U92"/>
    <mergeCell ref="X92:Y92"/>
    <mergeCell ref="AD92:AE92"/>
    <mergeCell ref="AF92:AH92"/>
    <mergeCell ref="AI92:AK92"/>
    <mergeCell ref="AL92:AN92"/>
    <mergeCell ref="L96:N96"/>
    <mergeCell ref="P96:Q96"/>
    <mergeCell ref="T96:U96"/>
    <mergeCell ref="X96:Y96"/>
    <mergeCell ref="AD96:AE96"/>
    <mergeCell ref="AF96:AH96"/>
    <mergeCell ref="AT92:AU92"/>
    <mergeCell ref="O107:Q107"/>
    <mergeCell ref="R107:T107"/>
    <mergeCell ref="AL94:AN94"/>
    <mergeCell ref="F93:H93"/>
    <mergeCell ref="AD93:AE93"/>
    <mergeCell ref="X95:Y95"/>
    <mergeCell ref="U108:V108"/>
    <mergeCell ref="W108:X108"/>
    <mergeCell ref="U105:X105"/>
    <mergeCell ref="U106:X106"/>
    <mergeCell ref="P95:Q95"/>
    <mergeCell ref="T95:U95"/>
    <mergeCell ref="O104:X104"/>
    <mergeCell ref="AA104:AJ104"/>
    <mergeCell ref="AD95:AE95"/>
    <mergeCell ref="AF95:AH95"/>
    <mergeCell ref="AI95:AK95"/>
    <mergeCell ref="U107:V107"/>
    <mergeCell ref="W107:X107"/>
    <mergeCell ref="I106:L106"/>
    <mergeCell ref="AA105:AC105"/>
    <mergeCell ref="AD105:AF105"/>
    <mergeCell ref="AG105:AJ105"/>
    <mergeCell ref="AA106:AC106"/>
    <mergeCell ref="AD106:AF106"/>
    <mergeCell ref="AG106:AJ106"/>
    <mergeCell ref="AA107:AC107"/>
    <mergeCell ref="AD107:AF107"/>
    <mergeCell ref="AG107:AH107"/>
    <mergeCell ref="AI107:AJ107"/>
    <mergeCell ref="AA103:AJ103"/>
    <mergeCell ref="AA108:AC108"/>
    <mergeCell ref="AD108:AF108"/>
    <mergeCell ref="AG108:AH108"/>
    <mergeCell ref="AI108:AJ108"/>
    <mergeCell ref="AG113:AH113"/>
    <mergeCell ref="AI113:AJ113"/>
    <mergeCell ref="AA121:AC121"/>
    <mergeCell ref="AD121:AF121"/>
    <mergeCell ref="AG121:AH121"/>
    <mergeCell ref="AI121:AJ121"/>
    <mergeCell ref="AA111:AC111"/>
    <mergeCell ref="AD111:AF111"/>
    <mergeCell ref="AG111:AH111"/>
    <mergeCell ref="AI111:AJ111"/>
    <mergeCell ref="AA112:AC112"/>
    <mergeCell ref="AD112:AF112"/>
    <mergeCell ref="AG112:AH112"/>
    <mergeCell ref="AI112:AJ112"/>
    <mergeCell ref="AA113:AC113"/>
    <mergeCell ref="AD113:AF113"/>
    <mergeCell ref="AA110:AC110"/>
    <mergeCell ref="AD110:AF110"/>
    <mergeCell ref="AG110:AH110"/>
    <mergeCell ref="AI110:AJ110"/>
    <mergeCell ref="AA122:AC122"/>
    <mergeCell ref="AD122:AF122"/>
    <mergeCell ref="AG122:AH122"/>
    <mergeCell ref="AI122:AJ122"/>
    <mergeCell ref="AA125:AC125"/>
    <mergeCell ref="AD125:AF125"/>
    <mergeCell ref="AG125:AH125"/>
    <mergeCell ref="AI125:AJ125"/>
    <mergeCell ref="AA118:AC118"/>
    <mergeCell ref="AD118:AF118"/>
    <mergeCell ref="AG118:AH118"/>
    <mergeCell ref="AI118:AJ118"/>
    <mergeCell ref="AA115:AC115"/>
    <mergeCell ref="AD115:AF115"/>
    <mergeCell ref="AG115:AH115"/>
    <mergeCell ref="AI115:AJ115"/>
    <mergeCell ref="AA123:AC123"/>
    <mergeCell ref="AD123:AF123"/>
    <mergeCell ref="AG123:AH123"/>
    <mergeCell ref="AI123:AJ123"/>
    <mergeCell ref="AA124:AC124"/>
    <mergeCell ref="AD124:AF124"/>
    <mergeCell ref="AG124:AH124"/>
    <mergeCell ref="AI124:AJ124"/>
    <mergeCell ref="AA116:AC116"/>
    <mergeCell ref="AD116:AF116"/>
    <mergeCell ref="AG116:AH116"/>
    <mergeCell ref="AI116:AJ116"/>
    <mergeCell ref="AD117:AF117"/>
    <mergeCell ref="AG117:AH117"/>
    <mergeCell ref="AI117:AJ117"/>
    <mergeCell ref="AA126:AC126"/>
    <mergeCell ref="AD126:AF126"/>
    <mergeCell ref="AG126:AH126"/>
    <mergeCell ref="AI126:AJ126"/>
    <mergeCell ref="AA127:AC127"/>
    <mergeCell ref="AD127:AF127"/>
    <mergeCell ref="AG127:AH127"/>
    <mergeCell ref="AI127:AJ127"/>
    <mergeCell ref="AA128:AC128"/>
    <mergeCell ref="AD128:AF128"/>
    <mergeCell ref="AG128:AH128"/>
    <mergeCell ref="AI128:AJ128"/>
    <mergeCell ref="AA132:AC132"/>
    <mergeCell ref="AD132:AF132"/>
    <mergeCell ref="AG132:AH132"/>
    <mergeCell ref="AI132:AJ132"/>
    <mergeCell ref="AA129:AC129"/>
    <mergeCell ref="AD129:AF129"/>
    <mergeCell ref="AG129:AH129"/>
    <mergeCell ref="AI129:AJ129"/>
    <mergeCell ref="AA138:AC138"/>
    <mergeCell ref="AD138:AF138"/>
    <mergeCell ref="AG138:AH138"/>
    <mergeCell ref="AI138:AJ138"/>
    <mergeCell ref="AA133:AC133"/>
    <mergeCell ref="AD133:AF133"/>
    <mergeCell ref="AG133:AH133"/>
    <mergeCell ref="AI133:AJ133"/>
    <mergeCell ref="AA134:AC134"/>
    <mergeCell ref="AD134:AF134"/>
    <mergeCell ref="AG134:AH134"/>
    <mergeCell ref="AI134:AJ134"/>
    <mergeCell ref="AA135:AC135"/>
    <mergeCell ref="AD135:AF135"/>
    <mergeCell ref="AG135:AH135"/>
    <mergeCell ref="AI135:AJ135"/>
    <mergeCell ref="AA136:AC136"/>
    <mergeCell ref="AD136:AF136"/>
    <mergeCell ref="AG136:AH136"/>
    <mergeCell ref="AI136:AJ136"/>
    <mergeCell ref="AA137:AC137"/>
    <mergeCell ref="AD137:AF137"/>
    <mergeCell ref="AG137:AH137"/>
    <mergeCell ref="AI137:AJ137"/>
    <mergeCell ref="AA139:AC139"/>
    <mergeCell ref="AD139:AF139"/>
    <mergeCell ref="AG139:AH139"/>
    <mergeCell ref="AI139:AJ139"/>
    <mergeCell ref="C114:E114"/>
    <mergeCell ref="F114:H114"/>
    <mergeCell ref="I114:J114"/>
    <mergeCell ref="K114:L114"/>
    <mergeCell ref="O114:Q114"/>
    <mergeCell ref="R114:T114"/>
    <mergeCell ref="U114:V114"/>
    <mergeCell ref="W114:X114"/>
    <mergeCell ref="AA114:AC114"/>
    <mergeCell ref="AD114:AF114"/>
    <mergeCell ref="AG114:AH114"/>
    <mergeCell ref="AI114:AJ114"/>
    <mergeCell ref="C115:E115"/>
    <mergeCell ref="F115:H115"/>
    <mergeCell ref="I115:J115"/>
    <mergeCell ref="K115:L115"/>
    <mergeCell ref="O115:Q115"/>
    <mergeCell ref="R115:T115"/>
    <mergeCell ref="U115:V115"/>
    <mergeCell ref="W115:X115"/>
    <mergeCell ref="AA130:AC130"/>
    <mergeCell ref="AD130:AF130"/>
    <mergeCell ref="AG130:AH130"/>
    <mergeCell ref="AI130:AJ130"/>
    <mergeCell ref="AA131:AC131"/>
    <mergeCell ref="AD131:AF131"/>
    <mergeCell ref="AG131:AH131"/>
    <mergeCell ref="AI131:AJ131"/>
    <mergeCell ref="F118:H118"/>
    <mergeCell ref="I118:J118"/>
    <mergeCell ref="K118:L118"/>
    <mergeCell ref="AD119:AF119"/>
    <mergeCell ref="AG119:AH119"/>
    <mergeCell ref="AI119:AJ119"/>
    <mergeCell ref="C120:E120"/>
    <mergeCell ref="F120:H120"/>
    <mergeCell ref="I120:J120"/>
    <mergeCell ref="K120:L120"/>
    <mergeCell ref="O120:Q120"/>
    <mergeCell ref="R120:T120"/>
    <mergeCell ref="U120:V120"/>
    <mergeCell ref="W120:X120"/>
    <mergeCell ref="AA120:AC120"/>
    <mergeCell ref="AD120:AF120"/>
    <mergeCell ref="AG120:AH120"/>
    <mergeCell ref="AI120:AJ120"/>
    <mergeCell ref="C11:E11"/>
    <mergeCell ref="C12:E12"/>
    <mergeCell ref="C14:E14"/>
    <mergeCell ref="C17:E17"/>
    <mergeCell ref="C19:E19"/>
    <mergeCell ref="C21:E21"/>
    <mergeCell ref="C23:E23"/>
    <mergeCell ref="C24:E24"/>
    <mergeCell ref="AA119:AC119"/>
    <mergeCell ref="AA117:AC117"/>
    <mergeCell ref="C118:E118"/>
    <mergeCell ref="F12:G12"/>
    <mergeCell ref="H12:I12"/>
    <mergeCell ref="K12:L12"/>
    <mergeCell ref="M12:N12"/>
    <mergeCell ref="F14:G14"/>
    <mergeCell ref="H14:I14"/>
    <mergeCell ref="F24:G24"/>
    <mergeCell ref="H24:I24"/>
    <mergeCell ref="K24:L24"/>
    <mergeCell ref="M24:N24"/>
    <mergeCell ref="Q37:R37"/>
    <mergeCell ref="C38:E38"/>
    <mergeCell ref="F38:G38"/>
    <mergeCell ref="H38:I38"/>
    <mergeCell ref="K38:L38"/>
    <mergeCell ref="M38:N38"/>
    <mergeCell ref="O38:P38"/>
    <mergeCell ref="Q38:R38"/>
    <mergeCell ref="T23:U23"/>
    <mergeCell ref="V23:W23"/>
    <mergeCell ref="O24:P24"/>
    <mergeCell ref="F10:N10"/>
    <mergeCell ref="F9:I9"/>
    <mergeCell ref="K9:N9"/>
    <mergeCell ref="O14:P14"/>
    <mergeCell ref="Q14:R14"/>
    <mergeCell ref="Q12:R12"/>
    <mergeCell ref="O23:P23"/>
    <mergeCell ref="Q23:R23"/>
    <mergeCell ref="H19:I19"/>
    <mergeCell ref="K19:L19"/>
    <mergeCell ref="M19:N19"/>
    <mergeCell ref="F21:G21"/>
    <mergeCell ref="H21:I21"/>
    <mergeCell ref="K21:L21"/>
    <mergeCell ref="M21:N21"/>
    <mergeCell ref="F23:G23"/>
    <mergeCell ref="H23:I23"/>
    <mergeCell ref="K23:L23"/>
    <mergeCell ref="M23:N23"/>
    <mergeCell ref="K14:L14"/>
    <mergeCell ref="M14:N14"/>
    <mergeCell ref="F17:G17"/>
    <mergeCell ref="H17:I17"/>
    <mergeCell ref="K17:L17"/>
    <mergeCell ref="M17:N17"/>
    <mergeCell ref="F19:G19"/>
    <mergeCell ref="F8:N8"/>
    <mergeCell ref="O8:W8"/>
    <mergeCell ref="O9:R9"/>
    <mergeCell ref="T9:W9"/>
    <mergeCell ref="O10:W10"/>
    <mergeCell ref="O12:P12"/>
    <mergeCell ref="T12:U12"/>
    <mergeCell ref="V12:W12"/>
    <mergeCell ref="O21:P21"/>
    <mergeCell ref="Q21:R21"/>
    <mergeCell ref="T21:U21"/>
    <mergeCell ref="V21:W21"/>
    <mergeCell ref="M16:N16"/>
    <mergeCell ref="O16:P16"/>
    <mergeCell ref="Q16:R16"/>
    <mergeCell ref="T16:U16"/>
    <mergeCell ref="V16:W16"/>
    <mergeCell ref="T14:U14"/>
    <mergeCell ref="V14:W14"/>
    <mergeCell ref="O17:P17"/>
    <mergeCell ref="Q17:R17"/>
    <mergeCell ref="T17:U17"/>
    <mergeCell ref="V17:W17"/>
    <mergeCell ref="O19:P19"/>
    <mergeCell ref="Q19:R19"/>
    <mergeCell ref="T19:U19"/>
    <mergeCell ref="V19:W19"/>
    <mergeCell ref="H20:I20"/>
    <mergeCell ref="K20:L20"/>
    <mergeCell ref="M20:N20"/>
    <mergeCell ref="O20:P20"/>
    <mergeCell ref="Q20:R20"/>
    <mergeCell ref="Q24:R24"/>
    <mergeCell ref="T24:U24"/>
    <mergeCell ref="V24:W24"/>
    <mergeCell ref="C7:W7"/>
    <mergeCell ref="C8:E10"/>
    <mergeCell ref="F11:N11"/>
    <mergeCell ref="O11:W11"/>
    <mergeCell ref="C15:E15"/>
    <mergeCell ref="F15:G15"/>
    <mergeCell ref="H15:I15"/>
    <mergeCell ref="K15:L15"/>
    <mergeCell ref="M15:N15"/>
    <mergeCell ref="O15:P15"/>
    <mergeCell ref="Q15:R15"/>
    <mergeCell ref="T15:U15"/>
    <mergeCell ref="V15:W15"/>
    <mergeCell ref="V13:W13"/>
    <mergeCell ref="C16:E16"/>
    <mergeCell ref="F16:G16"/>
    <mergeCell ref="H16:I16"/>
    <mergeCell ref="K16:L16"/>
    <mergeCell ref="C18:E18"/>
    <mergeCell ref="F18:G18"/>
    <mergeCell ref="H18:I18"/>
    <mergeCell ref="K18:L18"/>
    <mergeCell ref="M18:N18"/>
    <mergeCell ref="O18:P18"/>
    <mergeCell ref="Q18:R18"/>
    <mergeCell ref="T18:U18"/>
    <mergeCell ref="V18:W18"/>
    <mergeCell ref="C20:E20"/>
    <mergeCell ref="F20:G20"/>
    <mergeCell ref="M44:N44"/>
    <mergeCell ref="O44:P44"/>
    <mergeCell ref="Q44:R44"/>
    <mergeCell ref="K45:L45"/>
    <mergeCell ref="M45:N45"/>
    <mergeCell ref="O45:P45"/>
    <mergeCell ref="Q45:R45"/>
    <mergeCell ref="C32:R32"/>
    <mergeCell ref="F33:N33"/>
    <mergeCell ref="O33:R33"/>
    <mergeCell ref="F34:I34"/>
    <mergeCell ref="K34:N34"/>
    <mergeCell ref="O34:R34"/>
    <mergeCell ref="C36:E36"/>
    <mergeCell ref="F35:N35"/>
    <mergeCell ref="O35:R35"/>
    <mergeCell ref="C33:E35"/>
    <mergeCell ref="F36:N36"/>
    <mergeCell ref="O36:R36"/>
    <mergeCell ref="C39:E39"/>
    <mergeCell ref="F39:G39"/>
    <mergeCell ref="H39:I39"/>
    <mergeCell ref="K39:L39"/>
    <mergeCell ref="M39:N39"/>
    <mergeCell ref="O39:P39"/>
    <mergeCell ref="Q39:R39"/>
    <mergeCell ref="C37:E37"/>
    <mergeCell ref="F37:G37"/>
    <mergeCell ref="H37:I37"/>
    <mergeCell ref="K37:L37"/>
    <mergeCell ref="M37:N37"/>
    <mergeCell ref="O37:P37"/>
    <mergeCell ref="M49:N49"/>
    <mergeCell ref="O49:P49"/>
    <mergeCell ref="Q49:R49"/>
    <mergeCell ref="C48:E48"/>
    <mergeCell ref="F48:G48"/>
    <mergeCell ref="H48:I48"/>
    <mergeCell ref="K48:L48"/>
    <mergeCell ref="M48:N48"/>
    <mergeCell ref="O48:P48"/>
    <mergeCell ref="Q48:R48"/>
    <mergeCell ref="C45:E45"/>
    <mergeCell ref="F45:G45"/>
    <mergeCell ref="H45:I45"/>
    <mergeCell ref="C46:E46"/>
    <mergeCell ref="F46:G46"/>
    <mergeCell ref="H46:I46"/>
    <mergeCell ref="K46:L46"/>
    <mergeCell ref="M46:N46"/>
    <mergeCell ref="O46:P46"/>
    <mergeCell ref="Q46:R46"/>
    <mergeCell ref="C47:E47"/>
    <mergeCell ref="F47:G47"/>
    <mergeCell ref="H47:I47"/>
    <mergeCell ref="K47:L47"/>
    <mergeCell ref="M47:N47"/>
    <mergeCell ref="O47:P47"/>
    <mergeCell ref="Q47:R47"/>
    <mergeCell ref="H49:I49"/>
    <mergeCell ref="K49:L49"/>
    <mergeCell ref="O40:P40"/>
    <mergeCell ref="Q40:R40"/>
    <mergeCell ref="AP117:AQ117"/>
    <mergeCell ref="O73:U73"/>
    <mergeCell ref="AO73:AU73"/>
    <mergeCell ref="G67:H67"/>
    <mergeCell ref="B2:AZ2"/>
    <mergeCell ref="B52:AZ52"/>
    <mergeCell ref="B101:AZ101"/>
    <mergeCell ref="C104:L104"/>
    <mergeCell ref="C40:E40"/>
    <mergeCell ref="F40:G40"/>
    <mergeCell ref="H40:I40"/>
    <mergeCell ref="K40:L40"/>
    <mergeCell ref="M40:N40"/>
    <mergeCell ref="C13:E13"/>
    <mergeCell ref="F13:G13"/>
    <mergeCell ref="H13:I13"/>
    <mergeCell ref="K13:L13"/>
    <mergeCell ref="M13:N13"/>
    <mergeCell ref="O13:P13"/>
    <mergeCell ref="Q13:R13"/>
    <mergeCell ref="T13:U13"/>
    <mergeCell ref="C22:E22"/>
    <mergeCell ref="F22:G22"/>
    <mergeCell ref="H22:I22"/>
    <mergeCell ref="K22:L22"/>
    <mergeCell ref="M22:N22"/>
    <mergeCell ref="O22:P22"/>
    <mergeCell ref="Q22:R22"/>
    <mergeCell ref="T22:U22"/>
    <mergeCell ref="V22:W22"/>
    <mergeCell ref="T20:U20"/>
    <mergeCell ref="V20:W20"/>
    <mergeCell ref="C44:E44"/>
    <mergeCell ref="F44:G44"/>
    <mergeCell ref="H44:I44"/>
    <mergeCell ref="K44:L44"/>
    <mergeCell ref="AA47:AV49"/>
    <mergeCell ref="AB53:AW55"/>
    <mergeCell ref="AN130:AY133"/>
    <mergeCell ref="C41:E41"/>
    <mergeCell ref="F41:G41"/>
    <mergeCell ref="H41:I41"/>
    <mergeCell ref="K41:L41"/>
    <mergeCell ref="M41:N41"/>
    <mergeCell ref="O41:P41"/>
    <mergeCell ref="Q41:R41"/>
    <mergeCell ref="C43:E43"/>
    <mergeCell ref="F43:G43"/>
    <mergeCell ref="H43:I43"/>
    <mergeCell ref="K43:L43"/>
    <mergeCell ref="M43:N43"/>
    <mergeCell ref="O43:P43"/>
    <mergeCell ref="Q43:R43"/>
    <mergeCell ref="C42:E42"/>
    <mergeCell ref="F42:G42"/>
    <mergeCell ref="H42:I42"/>
    <mergeCell ref="K42:L42"/>
    <mergeCell ref="M42:N42"/>
    <mergeCell ref="O42:P42"/>
    <mergeCell ref="Q42:R42"/>
    <mergeCell ref="C49:E49"/>
    <mergeCell ref="F49:G49"/>
  </mergeCells>
  <printOptions horizontalCentered="1"/>
  <pageMargins left="0.11811023622047245" right="0.11811023622047245" top="0.15748031496062992" bottom="0.15748031496062992" header="0" footer="0"/>
  <pageSetup paperSize="9" scale="86" fitToHeight="2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Gurcan Berberoglu</dc:creator>
  <cp:lastModifiedBy>Gurcan Berberoglu</cp:lastModifiedBy>
  <cp:lastPrinted>2025-04-17T12:45:04Z</cp:lastPrinted>
  <dcterms:created xsi:type="dcterms:W3CDTF">2025-03-16T13:18:52Z</dcterms:created>
  <dcterms:modified xsi:type="dcterms:W3CDTF">2025-05-06T08:25:43Z</dcterms:modified>
</cp:coreProperties>
</file>