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'Sheet1'!$A$1:$T$43</definedName>
  </definedNames>
  <calcPr fullCalcOnLoad="1"/>
</workbook>
</file>

<file path=xl/sharedStrings.xml><?xml version="1.0" encoding="utf-8"?>
<sst xmlns="http://schemas.openxmlformats.org/spreadsheetml/2006/main" count="52" uniqueCount="25">
  <si>
    <r>
      <t>C=fck</t>
    </r>
    <r>
      <rPr>
        <sz val="8"/>
        <rFont val="Arial"/>
        <family val="2"/>
      </rPr>
      <t xml:space="preserve">                                    (Beton sınıfı)                                        (N/mm²=Mpa)</t>
    </r>
  </si>
  <si>
    <r>
      <t>S=fyk</t>
    </r>
    <r>
      <rPr>
        <sz val="8"/>
        <rFont val="Arial"/>
        <family val="2"/>
      </rPr>
      <t xml:space="preserve">                                    (Demir sınıfı)                                        (N/mm²=Mpa)</t>
    </r>
  </si>
  <si>
    <r>
      <t>fctk=0,35*</t>
    </r>
    <r>
      <rPr>
        <b/>
        <sz val="10"/>
        <rFont val="Symbol"/>
        <family val="1"/>
      </rPr>
      <t>Ö</t>
    </r>
    <r>
      <rPr>
        <b/>
        <sz val="10"/>
        <rFont val="Arial"/>
        <family val="0"/>
      </rPr>
      <t xml:space="preserve">(fck)      </t>
    </r>
    <r>
      <rPr>
        <sz val="10"/>
        <rFont val="Arial"/>
        <family val="0"/>
      </rPr>
      <t xml:space="preserve">      </t>
    </r>
    <r>
      <rPr>
        <sz val="8"/>
        <rFont val="Arial"/>
        <family val="2"/>
      </rPr>
      <t xml:space="preserve">                (N/mm²)</t>
    </r>
  </si>
  <si>
    <r>
      <t>fctd=fctk/1,5</t>
    </r>
    <r>
      <rPr>
        <b/>
        <sz val="10"/>
        <rFont val="Arial"/>
        <family val="0"/>
      </rPr>
      <t xml:space="preserve">  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 (N/mm²)</t>
    </r>
  </si>
  <si>
    <r>
      <t>fyd=fyk/1,15</t>
    </r>
    <r>
      <rPr>
        <b/>
        <sz val="10"/>
        <rFont val="Arial"/>
        <family val="0"/>
      </rPr>
      <t xml:space="preserve">   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               (N/mm²)</t>
    </r>
  </si>
  <si>
    <t>Lb=1,5*(0.12*fyd*Ø/fctd)     ;   Lb=1,5*20*Ø      ; maximum Lb (mm)</t>
  </si>
  <si>
    <r>
      <t xml:space="preserve">KOLON FİLİZ BOYLARI (S220 KANCALI YUVARLAK DEMİR) </t>
    </r>
    <r>
      <rPr>
        <b/>
        <sz val="12"/>
        <rFont val="Arial"/>
        <family val="2"/>
      </rPr>
      <t>(Bindirme kolon dibinde )</t>
    </r>
  </si>
  <si>
    <r>
      <t xml:space="preserve">KOLON FİLİZ BOYLARI (S420 KANCASIZ NERVÜRLÜ DEMİR) </t>
    </r>
    <r>
      <rPr>
        <b/>
        <sz val="12"/>
        <rFont val="Arial"/>
        <family val="2"/>
      </rPr>
      <t>(Bindirme kolon dibinde )</t>
    </r>
  </si>
  <si>
    <r>
      <t xml:space="preserve">KOLON FİLİZ BOYLARI (S500 KANCASIZ NERVÜRLÜ DEMİR) </t>
    </r>
    <r>
      <rPr>
        <b/>
        <sz val="12"/>
        <rFont val="Arial"/>
        <family val="2"/>
      </rPr>
      <t>(Bindirme kolon dibinde )</t>
    </r>
  </si>
  <si>
    <t xml:space="preserve">TS 500 madde 9.1.2.1   </t>
  </si>
  <si>
    <t>nervürlü donatıda Lb = ( 0,12 * fyd * Ø / fctd ) &gt; ( 20 * Ø )</t>
  </si>
  <si>
    <t>düz yüzeyli  Lb = ( 0,24 * fyd * Ø / fctd ) &gt; ( 40 * Ø )</t>
  </si>
  <si>
    <t xml:space="preserve">TS 500 madde 9.2.7-c  </t>
  </si>
  <si>
    <t>Donatı çapının, 32 mm &lt; Ø ≤ 40 mm olduğu durumlarda yukarıdaki denklemlerden hesaplanan kenetlenme
boyu, 100 / ( 132 - Ø ) katsayısı ile çarpılarak artırılır.</t>
  </si>
  <si>
    <t>Lb=1,5*(0.24*fyd*Ø/fctd)     ;   Lb=1,5*40*Ø      ; maximum Lb (mm)</t>
  </si>
  <si>
    <t>Aynı kesitte boyuna donatının yarısından fazlası ekleniyorsa, Lo ≥ 1,50 * Lb</t>
  </si>
  <si>
    <t>***</t>
  </si>
  <si>
    <t>Gürcan BERBEROĞLU</t>
  </si>
  <si>
    <t>inşaat mühendisi</t>
  </si>
  <si>
    <t>www.betoncelik.com</t>
  </si>
  <si>
    <r>
      <t xml:space="preserve">KOLON FİLİZ BOYLARI (S420 KANCASIZ NERVÜRLÜ DEMİR) </t>
    </r>
    <r>
      <rPr>
        <b/>
        <sz val="12"/>
        <rFont val="Arial"/>
        <family val="2"/>
      </rPr>
      <t>(Bindirme kolon ortasında )</t>
    </r>
  </si>
  <si>
    <r>
      <t xml:space="preserve">KOLON FİLİZ BOYLARI (S500 KANCASIZ NERVÜRLÜ DEMİR) </t>
    </r>
    <r>
      <rPr>
        <b/>
        <sz val="12"/>
        <rFont val="Arial"/>
        <family val="2"/>
      </rPr>
      <t>(Bindirme kolon ortasında )</t>
    </r>
  </si>
  <si>
    <t>Lb=(0.12*fyd*Ø/fctd)     ;   Lb=20*Ø      ; maximum Lb (mm)</t>
  </si>
  <si>
    <t>TBDY-2018 madde 7.3.3.1 ve şekil 7.3 uyarınca  bindirme kolon orta bölgesinde Lb kadar yapılacaktır.</t>
  </si>
  <si>
    <t>TBDY-2018 madde 7.3.3.1 ve şekil 7.3 uyarınca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</si>
</sst>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.000"/>
    <numFmt numFmtId="179" formatCode="&quot;Ø&quot;0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7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18"/>
      <color indexed="54"/>
      <name val="Calibri Light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5700"/>
      <name val="Arial"/>
      <family val="2"/>
    </font>
    <font>
      <b/>
      <sz val="8"/>
      <color rgb="FF3F3F3F"/>
      <name val="Arial"/>
      <family val="2"/>
    </font>
    <font>
      <sz val="18"/>
      <color theme="3"/>
      <name val="Calibri Light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79" fontId="2" fillId="0" borderId="10" xfId="0" applyNumberFormat="1" applyFont="1" applyBorder="1" applyAlignment="1" applyProtection="1">
      <alignment horizontal="center" vertical="center"/>
      <protection hidden="1"/>
    </xf>
    <xf numFmtId="179" fontId="2" fillId="0" borderId="11" xfId="0" applyNumberFormat="1" applyFont="1" applyBorder="1" applyAlignment="1" applyProtection="1">
      <alignment horizontal="center" vertical="center"/>
      <protection hidden="1"/>
    </xf>
    <xf numFmtId="179" fontId="2" fillId="0" borderId="12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78" fontId="0" fillId="0" borderId="14" xfId="0" applyNumberFormat="1" applyBorder="1" applyAlignment="1" applyProtection="1">
      <alignment horizontal="center" vertical="center"/>
      <protection hidden="1"/>
    </xf>
    <xf numFmtId="1" fontId="7" fillId="0" borderId="13" xfId="0" applyNumberFormat="1" applyFont="1" applyBorder="1" applyAlignment="1" applyProtection="1">
      <alignment horizontal="center" vertical="center"/>
      <protection hidden="1"/>
    </xf>
    <xf numFmtId="1" fontId="7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78" fontId="0" fillId="0" borderId="16" xfId="0" applyNumberFormat="1" applyBorder="1" applyAlignment="1" applyProtection="1">
      <alignment horizontal="center" vertical="center"/>
      <protection hidden="1"/>
    </xf>
    <xf numFmtId="1" fontId="7" fillId="0" borderId="15" xfId="0" applyNumberFormat="1" applyFont="1" applyBorder="1" applyAlignment="1" applyProtection="1">
      <alignment horizontal="center" vertical="center"/>
      <protection hidden="1"/>
    </xf>
    <xf numFmtId="1" fontId="7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178" fontId="0" fillId="0" borderId="18" xfId="0" applyNumberFormat="1" applyBorder="1" applyAlignment="1" applyProtection="1">
      <alignment horizontal="center" vertical="center"/>
      <protection hidden="1"/>
    </xf>
    <xf numFmtId="1" fontId="7" fillId="0" borderId="17" xfId="0" applyNumberFormat="1" applyFont="1" applyBorder="1" applyAlignment="1" applyProtection="1">
      <alignment horizontal="center" vertical="center"/>
      <protection hidden="1"/>
    </xf>
    <xf numFmtId="1" fontId="7" fillId="0" borderId="18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1" fontId="7" fillId="0" borderId="19" xfId="0" applyNumberFormat="1" applyFont="1" applyBorder="1" applyAlignment="1" applyProtection="1">
      <alignment horizontal="center" vertical="center"/>
      <protection hidden="1"/>
    </xf>
    <xf numFmtId="1" fontId="7" fillId="0" borderId="20" xfId="0" applyNumberFormat="1" applyFont="1" applyBorder="1" applyAlignment="1" applyProtection="1">
      <alignment horizontal="center" vertical="center"/>
      <protection hidden="1"/>
    </xf>
    <xf numFmtId="1" fontId="7" fillId="0" borderId="21" xfId="0" applyNumberFormat="1" applyFont="1" applyBorder="1" applyAlignment="1" applyProtection="1">
      <alignment horizontal="center" vertical="center"/>
      <protection hidden="1"/>
    </xf>
    <xf numFmtId="1" fontId="7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179" fontId="2" fillId="0" borderId="23" xfId="0" applyNumberFormat="1" applyFont="1" applyBorder="1" applyAlignment="1" applyProtection="1">
      <alignment horizontal="center" vertical="center"/>
      <protection hidden="1"/>
    </xf>
    <xf numFmtId="1" fontId="7" fillId="0" borderId="24" xfId="0" applyNumberFormat="1" applyFont="1" applyBorder="1" applyAlignment="1" applyProtection="1">
      <alignment horizontal="center" vertical="center"/>
      <protection hidden="1"/>
    </xf>
    <xf numFmtId="1" fontId="7" fillId="0" borderId="25" xfId="0" applyNumberFormat="1" applyFont="1" applyBorder="1" applyAlignment="1" applyProtection="1">
      <alignment horizontal="center" vertical="center"/>
      <protection hidden="1"/>
    </xf>
    <xf numFmtId="1" fontId="7" fillId="0" borderId="26" xfId="0" applyNumberFormat="1" applyFont="1" applyBorder="1" applyAlignment="1" applyProtection="1">
      <alignment horizontal="center" vertical="center"/>
      <protection hidden="1"/>
    </xf>
    <xf numFmtId="1" fontId="7" fillId="0" borderId="27" xfId="0" applyNumberFormat="1" applyFont="1" applyBorder="1" applyAlignment="1" applyProtection="1">
      <alignment horizontal="center" vertical="center"/>
      <protection hidden="1"/>
    </xf>
    <xf numFmtId="1" fontId="7" fillId="0" borderId="28" xfId="0" applyNumberFormat="1" applyFont="1" applyBorder="1" applyAlignment="1" applyProtection="1">
      <alignment horizontal="center" vertical="center"/>
      <protection hidden="1"/>
    </xf>
    <xf numFmtId="1" fontId="7" fillId="0" borderId="29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52" applyFont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horizontal="center" vertical="center"/>
      <protection hidden="1"/>
    </xf>
    <xf numFmtId="1" fontId="7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78" fontId="0" fillId="0" borderId="0" xfId="0" applyNumberFormat="1" applyBorder="1" applyAlignment="1" applyProtection="1">
      <alignment horizontal="center" vertical="center"/>
      <protection hidden="1"/>
    </xf>
    <xf numFmtId="1" fontId="7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178" fontId="0" fillId="0" borderId="25" xfId="0" applyNumberFormat="1" applyBorder="1" applyAlignment="1" applyProtection="1">
      <alignment horizontal="center" vertical="center"/>
      <protection hidden="1"/>
    </xf>
    <xf numFmtId="178" fontId="0" fillId="0" borderId="30" xfId="0" applyNumberFormat="1" applyBorder="1" applyAlignment="1" applyProtection="1">
      <alignment horizontal="center" vertical="center"/>
      <protection hidden="1"/>
    </xf>
    <xf numFmtId="178" fontId="0" fillId="0" borderId="31" xfId="0" applyNumberFormat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toncelik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showGridLines="0" tabSelected="1" zoomScalePageLayoutView="0" workbookViewId="0" topLeftCell="A36">
      <selection activeCell="U43" sqref="U43"/>
    </sheetView>
  </sheetViews>
  <sheetFormatPr defaultColWidth="9.140625" defaultRowHeight="12.75"/>
  <cols>
    <col min="1" max="1" width="6.421875" style="2" customWidth="1"/>
    <col min="2" max="2" width="10.421875" style="2" customWidth="1"/>
    <col min="3" max="3" width="10.28125" style="2" customWidth="1"/>
    <col min="4" max="4" width="14.140625" style="2" customWidth="1"/>
    <col min="5" max="5" width="11.421875" style="2" customWidth="1"/>
    <col min="6" max="6" width="11.57421875" style="2" customWidth="1"/>
    <col min="7" max="20" width="6.8515625" style="2" customWidth="1"/>
    <col min="21" max="16384" width="9.140625" style="2" customWidth="1"/>
  </cols>
  <sheetData>
    <row r="1" ht="12.75">
      <c r="B1" s="24" t="s">
        <v>9</v>
      </c>
    </row>
    <row r="2" spans="1:2" ht="12.75">
      <c r="A2" s="23" t="s">
        <v>16</v>
      </c>
      <c r="B2" s="2" t="s">
        <v>10</v>
      </c>
    </row>
    <row r="3" spans="1:2" ht="12.75">
      <c r="A3" s="23" t="s">
        <v>16</v>
      </c>
      <c r="B3" s="2" t="s">
        <v>11</v>
      </c>
    </row>
    <row r="4" spans="1:20" ht="12.75" customHeight="1">
      <c r="A4" s="23" t="s">
        <v>16</v>
      </c>
      <c r="B4" s="58" t="s">
        <v>13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12.7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2.75">
      <c r="B6" s="24" t="s">
        <v>12</v>
      </c>
    </row>
    <row r="7" spans="1:2" ht="12.75">
      <c r="A7" s="23" t="s">
        <v>16</v>
      </c>
      <c r="B7" s="2" t="s">
        <v>15</v>
      </c>
    </row>
    <row r="8" spans="1:2" ht="12.75">
      <c r="A8" s="23" t="s">
        <v>16</v>
      </c>
      <c r="B8" s="24" t="s">
        <v>23</v>
      </c>
    </row>
    <row r="9" spans="1:2" ht="12.75">
      <c r="A9" s="23"/>
      <c r="B9" s="24"/>
    </row>
    <row r="10" ht="22.5" thickBot="1">
      <c r="B10" s="1" t="s">
        <v>6</v>
      </c>
    </row>
    <row r="11" spans="2:20" ht="19.5" customHeight="1">
      <c r="B11" s="53" t="s">
        <v>0</v>
      </c>
      <c r="C11" s="41" t="s">
        <v>1</v>
      </c>
      <c r="D11" s="41" t="s">
        <v>2</v>
      </c>
      <c r="E11" s="41" t="s">
        <v>3</v>
      </c>
      <c r="F11" s="43" t="s">
        <v>4</v>
      </c>
      <c r="G11" s="55" t="s">
        <v>14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/>
    </row>
    <row r="12" spans="2:20" ht="24.75" customHeight="1" thickBot="1">
      <c r="B12" s="54"/>
      <c r="C12" s="42"/>
      <c r="D12" s="42"/>
      <c r="E12" s="42"/>
      <c r="F12" s="44"/>
      <c r="G12" s="3">
        <v>14</v>
      </c>
      <c r="H12" s="4">
        <v>16</v>
      </c>
      <c r="I12" s="4">
        <v>18</v>
      </c>
      <c r="J12" s="4">
        <v>20</v>
      </c>
      <c r="K12" s="4">
        <v>22</v>
      </c>
      <c r="L12" s="4">
        <v>24</v>
      </c>
      <c r="M12" s="4">
        <v>26</v>
      </c>
      <c r="N12" s="4">
        <v>28</v>
      </c>
      <c r="O12" s="4">
        <v>30</v>
      </c>
      <c r="P12" s="4">
        <v>32</v>
      </c>
      <c r="Q12" s="4">
        <v>34</v>
      </c>
      <c r="R12" s="25">
        <v>36</v>
      </c>
      <c r="S12" s="25">
        <v>38</v>
      </c>
      <c r="T12" s="5">
        <v>40</v>
      </c>
    </row>
    <row r="13" spans="2:20" ht="13.5" thickTop="1">
      <c r="B13" s="6">
        <v>20</v>
      </c>
      <c r="C13" s="45">
        <v>220</v>
      </c>
      <c r="D13" s="7">
        <f>0.35*SQRT(B13)</f>
        <v>1.5652475842498528</v>
      </c>
      <c r="E13" s="7">
        <f>+D13/1.5</f>
        <v>1.043498389499902</v>
      </c>
      <c r="F13" s="48">
        <f>+C13/1.15</f>
        <v>191.30434782608697</v>
      </c>
      <c r="G13" s="19">
        <f aca="true" t="shared" si="0" ref="G13:P19">1.5*MAX(2*0.12*$F$13*G$12/$E13,2*20*G$12)</f>
        <v>923.982176441652</v>
      </c>
      <c r="H13" s="20">
        <f t="shared" si="0"/>
        <v>1055.9796302190312</v>
      </c>
      <c r="I13" s="20">
        <f t="shared" si="0"/>
        <v>1187.9770839964099</v>
      </c>
      <c r="J13" s="20">
        <f t="shared" si="0"/>
        <v>1319.9745377737886</v>
      </c>
      <c r="K13" s="20">
        <f t="shared" si="0"/>
        <v>1451.9719915511678</v>
      </c>
      <c r="L13" s="20">
        <f t="shared" si="0"/>
        <v>1583.9694453285465</v>
      </c>
      <c r="M13" s="20">
        <f t="shared" si="0"/>
        <v>1715.9668991059252</v>
      </c>
      <c r="N13" s="20">
        <f t="shared" si="0"/>
        <v>1847.964352883304</v>
      </c>
      <c r="O13" s="20">
        <f t="shared" si="0"/>
        <v>1979.9618066606831</v>
      </c>
      <c r="P13" s="20">
        <f t="shared" si="0"/>
        <v>2111.9592604380623</v>
      </c>
      <c r="Q13" s="20">
        <f>1.5*MAX(2*0.12*$F$13*Q$12/$E13,2*20*Q$12)*(100/(132-Q$12))</f>
        <v>2289.7517491994295</v>
      </c>
      <c r="R13" s="20">
        <f>1.5*MAX(2*0.12*$F$13*R$12/$E13,2*20*R$12)*(100/(132-R$12))</f>
        <v>2474.952258325854</v>
      </c>
      <c r="S13" s="20">
        <f>1.5*MAX(2*0.12*$F$13*S$12/$E13,2*20*S$12)*(100/(132-S$12))</f>
        <v>2668.0336401810623</v>
      </c>
      <c r="T13" s="29">
        <f>1.5*MAX(2*0.12*$F$13*T$12/$E13,2*20*T$12)*(100/(132-T$12))</f>
        <v>2869.5098647256273</v>
      </c>
    </row>
    <row r="14" spans="2:20" ht="12.75">
      <c r="B14" s="10">
        <v>25</v>
      </c>
      <c r="C14" s="46"/>
      <c r="D14" s="11">
        <f aca="true" t="shared" si="1" ref="D14:D19">0.35*SQRT(B14)</f>
        <v>1.75</v>
      </c>
      <c r="E14" s="11">
        <f aca="true" t="shared" si="2" ref="E14:E19">+D14/1.5</f>
        <v>1.1666666666666667</v>
      </c>
      <c r="F14" s="49"/>
      <c r="G14" s="12">
        <f t="shared" si="0"/>
        <v>840</v>
      </c>
      <c r="H14" s="13">
        <f t="shared" si="0"/>
        <v>960</v>
      </c>
      <c r="I14" s="13">
        <f t="shared" si="0"/>
        <v>1080</v>
      </c>
      <c r="J14" s="13">
        <f t="shared" si="0"/>
        <v>1200</v>
      </c>
      <c r="K14" s="13">
        <f t="shared" si="0"/>
        <v>1320</v>
      </c>
      <c r="L14" s="13">
        <f t="shared" si="0"/>
        <v>1440</v>
      </c>
      <c r="M14" s="13">
        <f t="shared" si="0"/>
        <v>1560</v>
      </c>
      <c r="N14" s="13">
        <f t="shared" si="0"/>
        <v>1680</v>
      </c>
      <c r="O14" s="13">
        <f t="shared" si="0"/>
        <v>1800</v>
      </c>
      <c r="P14" s="13">
        <f t="shared" si="0"/>
        <v>1920</v>
      </c>
      <c r="Q14" s="13">
        <f aca="true" t="shared" si="3" ref="Q14:T19">1.5*MAX(2*0.12*$F$13*Q$12/$E14,2*20*Q$12)*(100/(132-Q$12))</f>
        <v>2081.6326530612246</v>
      </c>
      <c r="R14" s="13">
        <f t="shared" si="3"/>
        <v>2250</v>
      </c>
      <c r="S14" s="13">
        <f t="shared" si="3"/>
        <v>2425.531914893617</v>
      </c>
      <c r="T14" s="30">
        <f t="shared" si="3"/>
        <v>2608.695652173913</v>
      </c>
    </row>
    <row r="15" spans="2:20" ht="12.75">
      <c r="B15" s="10">
        <v>30</v>
      </c>
      <c r="C15" s="46"/>
      <c r="D15" s="11">
        <f t="shared" si="1"/>
        <v>1.9170289512680814</v>
      </c>
      <c r="E15" s="11">
        <f t="shared" si="2"/>
        <v>1.2780193008453875</v>
      </c>
      <c r="F15" s="49"/>
      <c r="G15" s="12">
        <f t="shared" si="0"/>
        <v>840</v>
      </c>
      <c r="H15" s="13">
        <f t="shared" si="0"/>
        <v>960</v>
      </c>
      <c r="I15" s="13">
        <f t="shared" si="0"/>
        <v>1080</v>
      </c>
      <c r="J15" s="13">
        <f t="shared" si="0"/>
        <v>1200</v>
      </c>
      <c r="K15" s="13">
        <f t="shared" si="0"/>
        <v>1320</v>
      </c>
      <c r="L15" s="13">
        <f t="shared" si="0"/>
        <v>1440</v>
      </c>
      <c r="M15" s="13">
        <f t="shared" si="0"/>
        <v>1560</v>
      </c>
      <c r="N15" s="13">
        <f t="shared" si="0"/>
        <v>1680</v>
      </c>
      <c r="O15" s="13">
        <f t="shared" si="0"/>
        <v>1800</v>
      </c>
      <c r="P15" s="13">
        <f t="shared" si="0"/>
        <v>1920</v>
      </c>
      <c r="Q15" s="13">
        <f t="shared" si="3"/>
        <v>2081.6326530612246</v>
      </c>
      <c r="R15" s="13">
        <f t="shared" si="3"/>
        <v>2250</v>
      </c>
      <c r="S15" s="13">
        <f t="shared" si="3"/>
        <v>2425.531914893617</v>
      </c>
      <c r="T15" s="30">
        <f t="shared" si="3"/>
        <v>2608.695652173913</v>
      </c>
    </row>
    <row r="16" spans="2:20" ht="12.75">
      <c r="B16" s="10">
        <v>35</v>
      </c>
      <c r="C16" s="46"/>
      <c r="D16" s="11">
        <f t="shared" si="1"/>
        <v>2.0706279240848655</v>
      </c>
      <c r="E16" s="11">
        <f t="shared" si="2"/>
        <v>1.380418616056577</v>
      </c>
      <c r="F16" s="49"/>
      <c r="G16" s="12">
        <f t="shared" si="0"/>
        <v>840</v>
      </c>
      <c r="H16" s="13">
        <f t="shared" si="0"/>
        <v>960</v>
      </c>
      <c r="I16" s="13">
        <f t="shared" si="0"/>
        <v>1080</v>
      </c>
      <c r="J16" s="13">
        <f t="shared" si="0"/>
        <v>1200</v>
      </c>
      <c r="K16" s="13">
        <f t="shared" si="0"/>
        <v>1320</v>
      </c>
      <c r="L16" s="13">
        <f t="shared" si="0"/>
        <v>1440</v>
      </c>
      <c r="M16" s="13">
        <f t="shared" si="0"/>
        <v>1560</v>
      </c>
      <c r="N16" s="13">
        <f t="shared" si="0"/>
        <v>1680</v>
      </c>
      <c r="O16" s="13">
        <f t="shared" si="0"/>
        <v>1800</v>
      </c>
      <c r="P16" s="13">
        <f t="shared" si="0"/>
        <v>1920</v>
      </c>
      <c r="Q16" s="13">
        <f t="shared" si="3"/>
        <v>2081.6326530612246</v>
      </c>
      <c r="R16" s="13">
        <f t="shared" si="3"/>
        <v>2250</v>
      </c>
      <c r="S16" s="13">
        <f t="shared" si="3"/>
        <v>2425.531914893617</v>
      </c>
      <c r="T16" s="30">
        <f t="shared" si="3"/>
        <v>2608.695652173913</v>
      </c>
    </row>
    <row r="17" spans="2:20" ht="12.75">
      <c r="B17" s="10">
        <v>40</v>
      </c>
      <c r="C17" s="46"/>
      <c r="D17" s="11">
        <f t="shared" si="1"/>
        <v>2.2135943621178655</v>
      </c>
      <c r="E17" s="11">
        <f t="shared" si="2"/>
        <v>1.4757295747452437</v>
      </c>
      <c r="F17" s="49"/>
      <c r="G17" s="12">
        <f t="shared" si="0"/>
        <v>840</v>
      </c>
      <c r="H17" s="13">
        <f t="shared" si="0"/>
        <v>960</v>
      </c>
      <c r="I17" s="13">
        <f t="shared" si="0"/>
        <v>1080</v>
      </c>
      <c r="J17" s="13">
        <f t="shared" si="0"/>
        <v>1200</v>
      </c>
      <c r="K17" s="13">
        <f t="shared" si="0"/>
        <v>1320</v>
      </c>
      <c r="L17" s="13">
        <f t="shared" si="0"/>
        <v>1440</v>
      </c>
      <c r="M17" s="13">
        <f t="shared" si="0"/>
        <v>1560</v>
      </c>
      <c r="N17" s="13">
        <f t="shared" si="0"/>
        <v>1680</v>
      </c>
      <c r="O17" s="13">
        <f t="shared" si="0"/>
        <v>1800</v>
      </c>
      <c r="P17" s="13">
        <f t="shared" si="0"/>
        <v>1920</v>
      </c>
      <c r="Q17" s="13">
        <f t="shared" si="3"/>
        <v>2081.6326530612246</v>
      </c>
      <c r="R17" s="13">
        <f t="shared" si="3"/>
        <v>2250</v>
      </c>
      <c r="S17" s="13">
        <f t="shared" si="3"/>
        <v>2425.531914893617</v>
      </c>
      <c r="T17" s="30">
        <f t="shared" si="3"/>
        <v>2608.695652173913</v>
      </c>
    </row>
    <row r="18" spans="2:20" ht="12.75">
      <c r="B18" s="10">
        <v>45</v>
      </c>
      <c r="C18" s="46"/>
      <c r="D18" s="11">
        <f t="shared" si="1"/>
        <v>2.347871376374779</v>
      </c>
      <c r="E18" s="11">
        <f t="shared" si="2"/>
        <v>1.5652475842498526</v>
      </c>
      <c r="F18" s="49"/>
      <c r="G18" s="12">
        <f t="shared" si="0"/>
        <v>840</v>
      </c>
      <c r="H18" s="13">
        <f t="shared" si="0"/>
        <v>960</v>
      </c>
      <c r="I18" s="13">
        <f t="shared" si="0"/>
        <v>1080</v>
      </c>
      <c r="J18" s="13">
        <f t="shared" si="0"/>
        <v>1200</v>
      </c>
      <c r="K18" s="13">
        <f t="shared" si="0"/>
        <v>1320</v>
      </c>
      <c r="L18" s="13">
        <f t="shared" si="0"/>
        <v>1440</v>
      </c>
      <c r="M18" s="13">
        <f t="shared" si="0"/>
        <v>1560</v>
      </c>
      <c r="N18" s="13">
        <f t="shared" si="0"/>
        <v>1680</v>
      </c>
      <c r="O18" s="13">
        <f t="shared" si="0"/>
        <v>1800</v>
      </c>
      <c r="P18" s="13">
        <f t="shared" si="0"/>
        <v>1920</v>
      </c>
      <c r="Q18" s="13">
        <f t="shared" si="3"/>
        <v>2081.6326530612246</v>
      </c>
      <c r="R18" s="13">
        <f t="shared" si="3"/>
        <v>2250</v>
      </c>
      <c r="S18" s="13">
        <f t="shared" si="3"/>
        <v>2425.531914893617</v>
      </c>
      <c r="T18" s="30">
        <f t="shared" si="3"/>
        <v>2608.695652173913</v>
      </c>
    </row>
    <row r="19" spans="2:20" ht="13.5" thickBot="1">
      <c r="B19" s="14">
        <v>50</v>
      </c>
      <c r="C19" s="47"/>
      <c r="D19" s="15">
        <f t="shared" si="1"/>
        <v>2.4748737341529163</v>
      </c>
      <c r="E19" s="15">
        <f t="shared" si="2"/>
        <v>1.6499158227686108</v>
      </c>
      <c r="F19" s="50"/>
      <c r="G19" s="16">
        <f t="shared" si="0"/>
        <v>840</v>
      </c>
      <c r="H19" s="17">
        <f t="shared" si="0"/>
        <v>960</v>
      </c>
      <c r="I19" s="17">
        <f t="shared" si="0"/>
        <v>1080</v>
      </c>
      <c r="J19" s="17">
        <f t="shared" si="0"/>
        <v>1200</v>
      </c>
      <c r="K19" s="17">
        <f t="shared" si="0"/>
        <v>1320</v>
      </c>
      <c r="L19" s="17">
        <f t="shared" si="0"/>
        <v>1440</v>
      </c>
      <c r="M19" s="17">
        <f t="shared" si="0"/>
        <v>1560</v>
      </c>
      <c r="N19" s="17">
        <f t="shared" si="0"/>
        <v>1680</v>
      </c>
      <c r="O19" s="17">
        <f t="shared" si="0"/>
        <v>1800</v>
      </c>
      <c r="P19" s="17">
        <f t="shared" si="0"/>
        <v>1920</v>
      </c>
      <c r="Q19" s="17">
        <f t="shared" si="3"/>
        <v>2081.6326530612246</v>
      </c>
      <c r="R19" s="17">
        <f t="shared" si="3"/>
        <v>2250</v>
      </c>
      <c r="S19" s="17">
        <f t="shared" si="3"/>
        <v>2425.531914893617</v>
      </c>
      <c r="T19" s="31">
        <f t="shared" si="3"/>
        <v>2608.695652173913</v>
      </c>
    </row>
    <row r="20" ht="12.75">
      <c r="C20" s="18"/>
    </row>
    <row r="21" ht="12.75">
      <c r="C21" s="18"/>
    </row>
    <row r="22" spans="2:3" ht="22.5" thickBot="1">
      <c r="B22" s="1" t="s">
        <v>7</v>
      </c>
      <c r="C22" s="18"/>
    </row>
    <row r="23" spans="2:20" ht="19.5" customHeight="1">
      <c r="B23" s="53" t="s">
        <v>0</v>
      </c>
      <c r="C23" s="51" t="s">
        <v>1</v>
      </c>
      <c r="D23" s="41" t="s">
        <v>2</v>
      </c>
      <c r="E23" s="41" t="s">
        <v>3</v>
      </c>
      <c r="F23" s="43" t="s">
        <v>4</v>
      </c>
      <c r="G23" s="55" t="s">
        <v>5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</row>
    <row r="24" spans="2:20" ht="24.75" customHeight="1" thickBot="1">
      <c r="B24" s="54"/>
      <c r="C24" s="52"/>
      <c r="D24" s="42"/>
      <c r="E24" s="42"/>
      <c r="F24" s="44"/>
      <c r="G24" s="3">
        <v>14</v>
      </c>
      <c r="H24" s="4">
        <v>16</v>
      </c>
      <c r="I24" s="4">
        <v>18</v>
      </c>
      <c r="J24" s="4">
        <v>20</v>
      </c>
      <c r="K24" s="4">
        <v>22</v>
      </c>
      <c r="L24" s="4">
        <v>24</v>
      </c>
      <c r="M24" s="4">
        <v>26</v>
      </c>
      <c r="N24" s="4">
        <v>28</v>
      </c>
      <c r="O24" s="4">
        <v>30</v>
      </c>
      <c r="P24" s="4">
        <v>32</v>
      </c>
      <c r="Q24" s="4">
        <v>34</v>
      </c>
      <c r="R24" s="25">
        <v>36</v>
      </c>
      <c r="S24" s="25">
        <v>38</v>
      </c>
      <c r="T24" s="5">
        <v>40</v>
      </c>
    </row>
    <row r="25" spans="2:20" ht="13.5" thickTop="1">
      <c r="B25" s="6">
        <v>20</v>
      </c>
      <c r="C25" s="45">
        <v>420</v>
      </c>
      <c r="D25" s="7">
        <f>0.35*SQRT(B25)</f>
        <v>1.5652475842498528</v>
      </c>
      <c r="E25" s="7">
        <f>+D25/1.5</f>
        <v>1.043498389499902</v>
      </c>
      <c r="F25" s="48">
        <f>+C25/1.15</f>
        <v>365.21739130434787</v>
      </c>
      <c r="G25" s="19">
        <f aca="true" t="shared" si="4" ref="G25:P31">1.5*MAX(0.12*$F$25*G$24/$E25,20*G$24)</f>
        <v>881.9829866033954</v>
      </c>
      <c r="H25" s="20">
        <f t="shared" si="4"/>
        <v>1007.9805561181661</v>
      </c>
      <c r="I25" s="20">
        <f t="shared" si="4"/>
        <v>1133.9781256329368</v>
      </c>
      <c r="J25" s="20">
        <f t="shared" si="4"/>
        <v>1259.9756951477077</v>
      </c>
      <c r="K25" s="20">
        <f t="shared" si="4"/>
        <v>1385.9732646624784</v>
      </c>
      <c r="L25" s="20">
        <f t="shared" si="4"/>
        <v>1511.970834177249</v>
      </c>
      <c r="M25" s="20">
        <f t="shared" si="4"/>
        <v>1637.9684036920198</v>
      </c>
      <c r="N25" s="20">
        <f t="shared" si="4"/>
        <v>1763.9659732067907</v>
      </c>
      <c r="O25" s="20">
        <f t="shared" si="4"/>
        <v>1889.9635427215612</v>
      </c>
      <c r="P25" s="20">
        <f t="shared" si="4"/>
        <v>2015.9611122363322</v>
      </c>
      <c r="Q25" s="20">
        <f>1.5*MAX(0.12*$F$25*Q$24/$E25,20*Q$24)*(100/(132-Q$24))</f>
        <v>2185.672124235819</v>
      </c>
      <c r="R25" s="20">
        <f>1.5*MAX(0.12*$F$25*R$24/$E25,20*R$24)*(100/(132-R$24))</f>
        <v>2362.4544284019516</v>
      </c>
      <c r="S25" s="20">
        <f>1.5*MAX(0.12*$F$25*S$24/$E25,20*S$24)*(100/(132-S$24))</f>
        <v>2546.759383809196</v>
      </c>
      <c r="T25" s="29">
        <f>1.5*MAX(0.12*$F$25*T$24/$E25,20*T$24)*(100/(132-T$24))</f>
        <v>2739.0775981471907</v>
      </c>
    </row>
    <row r="26" spans="2:20" ht="12.75">
      <c r="B26" s="10">
        <v>25</v>
      </c>
      <c r="C26" s="46"/>
      <c r="D26" s="11">
        <f aca="true" t="shared" si="5" ref="D26:D31">0.35*SQRT(B26)</f>
        <v>1.75</v>
      </c>
      <c r="E26" s="11">
        <f aca="true" t="shared" si="6" ref="E26:E31">+D26/1.5</f>
        <v>1.1666666666666667</v>
      </c>
      <c r="F26" s="49"/>
      <c r="G26" s="8">
        <f t="shared" si="4"/>
        <v>788.8695652173913</v>
      </c>
      <c r="H26" s="9">
        <f t="shared" si="4"/>
        <v>901.5652173913045</v>
      </c>
      <c r="I26" s="9">
        <f t="shared" si="4"/>
        <v>1014.2608695652174</v>
      </c>
      <c r="J26" s="9">
        <f t="shared" si="4"/>
        <v>1126.9565217391305</v>
      </c>
      <c r="K26" s="9">
        <f t="shared" si="4"/>
        <v>1239.6521739130435</v>
      </c>
      <c r="L26" s="9">
        <f t="shared" si="4"/>
        <v>1352.3478260869565</v>
      </c>
      <c r="M26" s="9">
        <f t="shared" si="4"/>
        <v>1465.0434782608695</v>
      </c>
      <c r="N26" s="9">
        <f t="shared" si="4"/>
        <v>1577.7391304347825</v>
      </c>
      <c r="O26" s="9">
        <f t="shared" si="4"/>
        <v>1690.4347826086957</v>
      </c>
      <c r="P26" s="9">
        <f t="shared" si="4"/>
        <v>1803.130434782609</v>
      </c>
      <c r="Q26" s="13">
        <f aca="true" t="shared" si="7" ref="Q26:T31">1.5*MAX(0.12*$F$25*Q$24/$E26,20*Q$24)*(100/(132-Q$24))</f>
        <v>1954.9245785270627</v>
      </c>
      <c r="R26" s="13">
        <f t="shared" si="7"/>
        <v>2113.0434782608695</v>
      </c>
      <c r="S26" s="13">
        <f t="shared" si="7"/>
        <v>2277.890841813136</v>
      </c>
      <c r="T26" s="30">
        <f t="shared" si="7"/>
        <v>2449.9054820415877</v>
      </c>
    </row>
    <row r="27" spans="2:20" ht="12.75">
      <c r="B27" s="10">
        <v>30</v>
      </c>
      <c r="C27" s="46"/>
      <c r="D27" s="11">
        <f t="shared" si="5"/>
        <v>1.9170289512680814</v>
      </c>
      <c r="E27" s="11">
        <f t="shared" si="6"/>
        <v>1.2780193008453875</v>
      </c>
      <c r="F27" s="49"/>
      <c r="G27" s="8">
        <f t="shared" si="4"/>
        <v>720.1360929980967</v>
      </c>
      <c r="H27" s="9">
        <f t="shared" si="4"/>
        <v>823.0126777121106</v>
      </c>
      <c r="I27" s="9">
        <f t="shared" si="4"/>
        <v>925.8892624261243</v>
      </c>
      <c r="J27" s="9">
        <f t="shared" si="4"/>
        <v>1028.7658471401382</v>
      </c>
      <c r="K27" s="9">
        <f t="shared" si="4"/>
        <v>1131.6424318541522</v>
      </c>
      <c r="L27" s="9">
        <f t="shared" si="4"/>
        <v>1234.5190165681659</v>
      </c>
      <c r="M27" s="9">
        <f t="shared" si="4"/>
        <v>1337.3956012821798</v>
      </c>
      <c r="N27" s="9">
        <f t="shared" si="4"/>
        <v>1440.2721859961935</v>
      </c>
      <c r="O27" s="9">
        <f t="shared" si="4"/>
        <v>1543.1487707102074</v>
      </c>
      <c r="P27" s="9">
        <f t="shared" si="4"/>
        <v>1646.0253554242213</v>
      </c>
      <c r="Q27" s="13">
        <f t="shared" si="7"/>
        <v>1784.5938164675865</v>
      </c>
      <c r="R27" s="13">
        <f t="shared" si="7"/>
        <v>1928.935963387759</v>
      </c>
      <c r="S27" s="13">
        <f t="shared" si="7"/>
        <v>2079.420329325811</v>
      </c>
      <c r="T27" s="30">
        <f t="shared" si="7"/>
        <v>2236.447493782909</v>
      </c>
    </row>
    <row r="28" spans="2:20" ht="12.75">
      <c r="B28" s="10">
        <v>35</v>
      </c>
      <c r="C28" s="46"/>
      <c r="D28" s="11">
        <f t="shared" si="5"/>
        <v>2.0706279240848655</v>
      </c>
      <c r="E28" s="11">
        <f t="shared" si="6"/>
        <v>1.380418616056577</v>
      </c>
      <c r="F28" s="49"/>
      <c r="G28" s="8">
        <f t="shared" si="4"/>
        <v>666.7164694693133</v>
      </c>
      <c r="H28" s="9">
        <f t="shared" si="4"/>
        <v>761.961679393501</v>
      </c>
      <c r="I28" s="9">
        <f t="shared" si="4"/>
        <v>857.2068893176886</v>
      </c>
      <c r="J28" s="9">
        <f t="shared" si="4"/>
        <v>952.4520992418762</v>
      </c>
      <c r="K28" s="9">
        <f t="shared" si="4"/>
        <v>1047.6973091660639</v>
      </c>
      <c r="L28" s="9">
        <f t="shared" si="4"/>
        <v>1142.9425190902514</v>
      </c>
      <c r="M28" s="9">
        <f t="shared" si="4"/>
        <v>1238.187729014439</v>
      </c>
      <c r="N28" s="9">
        <f t="shared" si="4"/>
        <v>1333.4329389386266</v>
      </c>
      <c r="O28" s="9">
        <f t="shared" si="4"/>
        <v>1428.6781488628144</v>
      </c>
      <c r="P28" s="9">
        <f t="shared" si="4"/>
        <v>1523.923358787002</v>
      </c>
      <c r="Q28" s="13">
        <f t="shared" si="7"/>
        <v>1652.2128252154994</v>
      </c>
      <c r="R28" s="13">
        <f t="shared" si="7"/>
        <v>1785.847686078518</v>
      </c>
      <c r="S28" s="13">
        <f t="shared" si="7"/>
        <v>1925.1691367654946</v>
      </c>
      <c r="T28" s="30">
        <f t="shared" si="7"/>
        <v>2070.5480418301654</v>
      </c>
    </row>
    <row r="29" spans="2:20" ht="12.75">
      <c r="B29" s="10">
        <v>40</v>
      </c>
      <c r="C29" s="46"/>
      <c r="D29" s="11">
        <f t="shared" si="5"/>
        <v>2.2135943621178655</v>
      </c>
      <c r="E29" s="11">
        <f t="shared" si="6"/>
        <v>1.4757295747452437</v>
      </c>
      <c r="F29" s="49"/>
      <c r="G29" s="8">
        <f t="shared" si="4"/>
        <v>623.6561507184248</v>
      </c>
      <c r="H29" s="9">
        <f t="shared" si="4"/>
        <v>712.7498865353426</v>
      </c>
      <c r="I29" s="9">
        <f t="shared" si="4"/>
        <v>801.8436223522604</v>
      </c>
      <c r="J29" s="9">
        <f t="shared" si="4"/>
        <v>890.9373581691782</v>
      </c>
      <c r="K29" s="9">
        <f t="shared" si="4"/>
        <v>980.0310939860962</v>
      </c>
      <c r="L29" s="9">
        <f t="shared" si="4"/>
        <v>1069.1248298030137</v>
      </c>
      <c r="M29" s="9">
        <f t="shared" si="4"/>
        <v>1158.2185656199317</v>
      </c>
      <c r="N29" s="9">
        <f t="shared" si="4"/>
        <v>1247.3123014368496</v>
      </c>
      <c r="O29" s="9">
        <f t="shared" si="4"/>
        <v>1336.4060372537674</v>
      </c>
      <c r="P29" s="9">
        <f t="shared" si="4"/>
        <v>1425.4997730706853</v>
      </c>
      <c r="Q29" s="13">
        <f t="shared" si="7"/>
        <v>1545.5035804975541</v>
      </c>
      <c r="R29" s="13">
        <f t="shared" si="7"/>
        <v>1670.5075465672091</v>
      </c>
      <c r="S29" s="13">
        <f t="shared" si="7"/>
        <v>1800.830830341956</v>
      </c>
      <c r="T29" s="30">
        <f t="shared" si="7"/>
        <v>1936.8203438460393</v>
      </c>
    </row>
    <row r="30" spans="2:20" ht="12.75">
      <c r="B30" s="10">
        <v>45</v>
      </c>
      <c r="C30" s="46"/>
      <c r="D30" s="11">
        <f t="shared" si="5"/>
        <v>2.347871376374779</v>
      </c>
      <c r="E30" s="11">
        <f t="shared" si="6"/>
        <v>1.5652475842498526</v>
      </c>
      <c r="F30" s="49"/>
      <c r="G30" s="8">
        <f t="shared" si="4"/>
        <v>587.988657735597</v>
      </c>
      <c r="H30" s="9">
        <f t="shared" si="4"/>
        <v>671.9870374121108</v>
      </c>
      <c r="I30" s="9">
        <f t="shared" si="4"/>
        <v>755.9854170886247</v>
      </c>
      <c r="J30" s="9">
        <f t="shared" si="4"/>
        <v>839.9837967651385</v>
      </c>
      <c r="K30" s="9">
        <f t="shared" si="4"/>
        <v>923.9821764416525</v>
      </c>
      <c r="L30" s="9">
        <f t="shared" si="4"/>
        <v>1007.9805561181662</v>
      </c>
      <c r="M30" s="9">
        <f t="shared" si="4"/>
        <v>1091.9789357946802</v>
      </c>
      <c r="N30" s="9">
        <f t="shared" si="4"/>
        <v>1175.977315471194</v>
      </c>
      <c r="O30" s="9">
        <f t="shared" si="4"/>
        <v>1259.975695147708</v>
      </c>
      <c r="P30" s="9">
        <f t="shared" si="4"/>
        <v>1343.9740748242216</v>
      </c>
      <c r="Q30" s="13">
        <f t="shared" si="7"/>
        <v>1457.1147494905467</v>
      </c>
      <c r="R30" s="13">
        <f t="shared" si="7"/>
        <v>1574.9696189346348</v>
      </c>
      <c r="S30" s="13">
        <f t="shared" si="7"/>
        <v>1697.8395892061312</v>
      </c>
      <c r="T30" s="30">
        <f t="shared" si="7"/>
        <v>1826.051732098127</v>
      </c>
    </row>
    <row r="31" spans="2:20" ht="13.5" thickBot="1">
      <c r="B31" s="14">
        <v>50</v>
      </c>
      <c r="C31" s="47"/>
      <c r="D31" s="15">
        <f t="shared" si="5"/>
        <v>2.4748737341529163</v>
      </c>
      <c r="E31" s="15">
        <f t="shared" si="6"/>
        <v>1.6499158227686108</v>
      </c>
      <c r="F31" s="50"/>
      <c r="G31" s="21">
        <f t="shared" si="4"/>
        <v>557.8150190369008</v>
      </c>
      <c r="H31" s="22">
        <f t="shared" si="4"/>
        <v>637.5028788993152</v>
      </c>
      <c r="I31" s="22">
        <f t="shared" si="4"/>
        <v>717.1907387617297</v>
      </c>
      <c r="J31" s="22">
        <f t="shared" si="4"/>
        <v>796.8785986241442</v>
      </c>
      <c r="K31" s="22">
        <f t="shared" si="4"/>
        <v>876.5664584865585</v>
      </c>
      <c r="L31" s="22">
        <f t="shared" si="4"/>
        <v>956.2543183489728</v>
      </c>
      <c r="M31" s="22">
        <f t="shared" si="4"/>
        <v>1035.9421782113873</v>
      </c>
      <c r="N31" s="22">
        <f t="shared" si="4"/>
        <v>1115.6300380738016</v>
      </c>
      <c r="O31" s="22">
        <f t="shared" si="4"/>
        <v>1195.317897936216</v>
      </c>
      <c r="P31" s="22">
        <f t="shared" si="4"/>
        <v>1275.0057577986304</v>
      </c>
      <c r="Q31" s="17">
        <f t="shared" si="7"/>
        <v>1382.3404261847397</v>
      </c>
      <c r="R31" s="17">
        <f t="shared" si="7"/>
        <v>1494.1473724202704</v>
      </c>
      <c r="S31" s="17">
        <f t="shared" si="7"/>
        <v>1610.7120610488018</v>
      </c>
      <c r="T31" s="31">
        <f t="shared" si="7"/>
        <v>1732.3447796177047</v>
      </c>
    </row>
    <row r="32" ht="12.75">
      <c r="C32" s="18"/>
    </row>
    <row r="33" ht="12.75">
      <c r="C33" s="18"/>
    </row>
    <row r="34" spans="2:3" ht="22.5" thickBot="1">
      <c r="B34" s="1" t="s">
        <v>8</v>
      </c>
      <c r="C34" s="18"/>
    </row>
    <row r="35" spans="2:20" ht="19.5" customHeight="1">
      <c r="B35" s="53" t="s">
        <v>0</v>
      </c>
      <c r="C35" s="51" t="s">
        <v>1</v>
      </c>
      <c r="D35" s="41" t="s">
        <v>2</v>
      </c>
      <c r="E35" s="41" t="s">
        <v>3</v>
      </c>
      <c r="F35" s="43" t="s">
        <v>4</v>
      </c>
      <c r="G35" s="55" t="s">
        <v>5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/>
    </row>
    <row r="36" spans="2:20" ht="24.75" customHeight="1" thickBot="1">
      <c r="B36" s="54"/>
      <c r="C36" s="52"/>
      <c r="D36" s="42"/>
      <c r="E36" s="42"/>
      <c r="F36" s="44"/>
      <c r="G36" s="3">
        <v>14</v>
      </c>
      <c r="H36" s="4">
        <v>16</v>
      </c>
      <c r="I36" s="4">
        <v>18</v>
      </c>
      <c r="J36" s="4">
        <v>20</v>
      </c>
      <c r="K36" s="4">
        <v>22</v>
      </c>
      <c r="L36" s="4">
        <v>24</v>
      </c>
      <c r="M36" s="4">
        <v>26</v>
      </c>
      <c r="N36" s="4">
        <v>28</v>
      </c>
      <c r="O36" s="4">
        <v>30</v>
      </c>
      <c r="P36" s="4">
        <v>32</v>
      </c>
      <c r="Q36" s="4">
        <v>34</v>
      </c>
      <c r="R36" s="25">
        <v>36</v>
      </c>
      <c r="S36" s="25">
        <v>38</v>
      </c>
      <c r="T36" s="5">
        <v>40</v>
      </c>
    </row>
    <row r="37" spans="2:20" ht="13.5" thickTop="1">
      <c r="B37" s="6">
        <v>20</v>
      </c>
      <c r="C37" s="45">
        <v>500</v>
      </c>
      <c r="D37" s="7">
        <f aca="true" t="shared" si="8" ref="D37:D43">0.35*SQRT(B37)</f>
        <v>1.5652475842498528</v>
      </c>
      <c r="E37" s="7">
        <f aca="true" t="shared" si="9" ref="E37:E43">+D37/1.5</f>
        <v>1.043498389499902</v>
      </c>
      <c r="F37" s="48">
        <f>+C37/1.15</f>
        <v>434.7826086956522</v>
      </c>
      <c r="G37" s="19">
        <f aca="true" t="shared" si="10" ref="G37:P43">1.5*MAX(0.12*$F$37*G$36/$E37,20*G$36)</f>
        <v>1049.979745956423</v>
      </c>
      <c r="H37" s="20">
        <f t="shared" si="10"/>
        <v>1199.9768525216261</v>
      </c>
      <c r="I37" s="20">
        <f t="shared" si="10"/>
        <v>1349.9739590868294</v>
      </c>
      <c r="J37" s="20">
        <f t="shared" si="10"/>
        <v>1499.9710656520328</v>
      </c>
      <c r="K37" s="20">
        <f t="shared" si="10"/>
        <v>1649.9681722172359</v>
      </c>
      <c r="L37" s="20">
        <f t="shared" si="10"/>
        <v>1799.9652787824393</v>
      </c>
      <c r="M37" s="20">
        <f t="shared" si="10"/>
        <v>1949.9623853476423</v>
      </c>
      <c r="N37" s="20">
        <f t="shared" si="10"/>
        <v>2099.959491912846</v>
      </c>
      <c r="O37" s="20">
        <f t="shared" si="10"/>
        <v>2249.956598478049</v>
      </c>
      <c r="P37" s="26">
        <f t="shared" si="10"/>
        <v>2399.9537050432523</v>
      </c>
      <c r="Q37" s="20">
        <f>1.5*MAX(0.12*$F$37*Q$36/$E37,20*Q$36)*(100/(132-Q$36))</f>
        <v>2601.9906240902606</v>
      </c>
      <c r="R37" s="20">
        <f>1.5*MAX(0.12*$F$37*R$36/$E37,20*R$36)*(100/(132-R$36))</f>
        <v>2812.4457480975616</v>
      </c>
      <c r="S37" s="20">
        <f>1.5*MAX(0.12*$F$37*S$36/$E37,20*S$36)*(100/(132-S$36))</f>
        <v>3031.8564092966612</v>
      </c>
      <c r="T37" s="29">
        <f>1.5*MAX(0.12*$F$37*T$36/$E37,20*T$36)*(100/(132-T$36))</f>
        <v>3260.8066644609407</v>
      </c>
    </row>
    <row r="38" spans="2:20" ht="12.75">
      <c r="B38" s="10">
        <v>25</v>
      </c>
      <c r="C38" s="46"/>
      <c r="D38" s="11">
        <f t="shared" si="8"/>
        <v>1.75</v>
      </c>
      <c r="E38" s="11">
        <f t="shared" si="9"/>
        <v>1.1666666666666667</v>
      </c>
      <c r="F38" s="49"/>
      <c r="G38" s="8">
        <f t="shared" si="10"/>
        <v>939.1304347826087</v>
      </c>
      <c r="H38" s="9">
        <f t="shared" si="10"/>
        <v>1073.2919254658384</v>
      </c>
      <c r="I38" s="9">
        <f t="shared" si="10"/>
        <v>1207.453416149068</v>
      </c>
      <c r="J38" s="9">
        <f t="shared" si="10"/>
        <v>1341.6149068322982</v>
      </c>
      <c r="K38" s="9">
        <f t="shared" si="10"/>
        <v>1475.7763975155278</v>
      </c>
      <c r="L38" s="9">
        <f t="shared" si="10"/>
        <v>1609.9378881987577</v>
      </c>
      <c r="M38" s="9">
        <f t="shared" si="10"/>
        <v>1744.0993788819874</v>
      </c>
      <c r="N38" s="9">
        <f t="shared" si="10"/>
        <v>1878.2608695652175</v>
      </c>
      <c r="O38" s="9">
        <f t="shared" si="10"/>
        <v>2012.422360248447</v>
      </c>
      <c r="P38" s="27">
        <f t="shared" si="10"/>
        <v>2146.583850931677</v>
      </c>
      <c r="Q38" s="13">
        <f aca="true" t="shared" si="11" ref="Q38:T43">1.5*MAX(0.12*$F$37*Q$36/$E38,20*Q$36)*(100/(132-Q$36))</f>
        <v>2327.2911649131697</v>
      </c>
      <c r="R38" s="13">
        <f t="shared" si="11"/>
        <v>2515.5279503105585</v>
      </c>
      <c r="S38" s="13">
        <f t="shared" si="11"/>
        <v>2711.7748116823045</v>
      </c>
      <c r="T38" s="30">
        <f t="shared" si="11"/>
        <v>2916.5541452876046</v>
      </c>
    </row>
    <row r="39" spans="2:20" ht="12.75">
      <c r="B39" s="10">
        <v>30</v>
      </c>
      <c r="C39" s="46"/>
      <c r="D39" s="11">
        <f t="shared" si="8"/>
        <v>1.9170289512680814</v>
      </c>
      <c r="E39" s="11">
        <f t="shared" si="9"/>
        <v>1.2780193008453875</v>
      </c>
      <c r="F39" s="49"/>
      <c r="G39" s="8">
        <f t="shared" si="10"/>
        <v>857.3048726167817</v>
      </c>
      <c r="H39" s="9">
        <f t="shared" si="10"/>
        <v>979.7769972763219</v>
      </c>
      <c r="I39" s="9">
        <f t="shared" si="10"/>
        <v>1102.2491219358621</v>
      </c>
      <c r="J39" s="9">
        <f t="shared" si="10"/>
        <v>1224.7212465954026</v>
      </c>
      <c r="K39" s="9">
        <f t="shared" si="10"/>
        <v>1347.193371254943</v>
      </c>
      <c r="L39" s="9">
        <f t="shared" si="10"/>
        <v>1469.665495914483</v>
      </c>
      <c r="M39" s="9">
        <f t="shared" si="10"/>
        <v>1592.1376205740232</v>
      </c>
      <c r="N39" s="9">
        <f t="shared" si="10"/>
        <v>1714.6097452335634</v>
      </c>
      <c r="O39" s="9">
        <f t="shared" si="10"/>
        <v>1837.0818698931039</v>
      </c>
      <c r="P39" s="27">
        <f t="shared" si="10"/>
        <v>1959.5539945526439</v>
      </c>
      <c r="Q39" s="13">
        <f t="shared" si="11"/>
        <v>2124.5164481756983</v>
      </c>
      <c r="R39" s="13">
        <f t="shared" si="11"/>
        <v>2296.3523373663797</v>
      </c>
      <c r="S39" s="13">
        <f t="shared" si="11"/>
        <v>2475.500392054537</v>
      </c>
      <c r="T39" s="30">
        <f t="shared" si="11"/>
        <v>2662.4374925987013</v>
      </c>
    </row>
    <row r="40" spans="2:20" ht="12.75">
      <c r="B40" s="10">
        <v>35</v>
      </c>
      <c r="C40" s="46"/>
      <c r="D40" s="11">
        <f t="shared" si="8"/>
        <v>2.0706279240848655</v>
      </c>
      <c r="E40" s="11">
        <f t="shared" si="9"/>
        <v>1.380418616056577</v>
      </c>
      <c r="F40" s="49"/>
      <c r="G40" s="8">
        <f t="shared" si="10"/>
        <v>793.7100827015635</v>
      </c>
      <c r="H40" s="9">
        <f t="shared" si="10"/>
        <v>907.0972373732154</v>
      </c>
      <c r="I40" s="9">
        <f t="shared" si="10"/>
        <v>1020.4843920448673</v>
      </c>
      <c r="J40" s="9">
        <f t="shared" si="10"/>
        <v>1133.871546716519</v>
      </c>
      <c r="K40" s="9">
        <f t="shared" si="10"/>
        <v>1247.2587013881712</v>
      </c>
      <c r="L40" s="9">
        <f t="shared" si="10"/>
        <v>1360.645856059823</v>
      </c>
      <c r="M40" s="9">
        <f t="shared" si="10"/>
        <v>1474.0330107314749</v>
      </c>
      <c r="N40" s="9">
        <f t="shared" si="10"/>
        <v>1587.420165403127</v>
      </c>
      <c r="O40" s="9">
        <f t="shared" si="10"/>
        <v>1700.8073200747785</v>
      </c>
      <c r="P40" s="27">
        <f t="shared" si="10"/>
        <v>1814.1944747464308</v>
      </c>
      <c r="Q40" s="13">
        <f t="shared" si="11"/>
        <v>1966.9200300184516</v>
      </c>
      <c r="R40" s="13">
        <f t="shared" si="11"/>
        <v>2126.0091500934736</v>
      </c>
      <c r="S40" s="13">
        <f t="shared" si="11"/>
        <v>2291.8680199589216</v>
      </c>
      <c r="T40" s="30">
        <f t="shared" si="11"/>
        <v>2464.938145035911</v>
      </c>
    </row>
    <row r="41" spans="2:20" ht="12.75">
      <c r="B41" s="10">
        <v>40</v>
      </c>
      <c r="C41" s="46"/>
      <c r="D41" s="11">
        <f t="shared" si="8"/>
        <v>2.2135943621178655</v>
      </c>
      <c r="E41" s="11">
        <f t="shared" si="9"/>
        <v>1.4757295747452437</v>
      </c>
      <c r="F41" s="49"/>
      <c r="G41" s="8">
        <f t="shared" si="10"/>
        <v>742.4477984743152</v>
      </c>
      <c r="H41" s="9">
        <f t="shared" si="10"/>
        <v>848.5117696849316</v>
      </c>
      <c r="I41" s="9">
        <f t="shared" si="10"/>
        <v>954.575740895548</v>
      </c>
      <c r="J41" s="9">
        <f t="shared" si="10"/>
        <v>1060.6397121061646</v>
      </c>
      <c r="K41" s="9">
        <f t="shared" si="10"/>
        <v>1166.7036833167808</v>
      </c>
      <c r="L41" s="9">
        <f t="shared" si="10"/>
        <v>1272.7676545273973</v>
      </c>
      <c r="M41" s="9">
        <f t="shared" si="10"/>
        <v>1378.8316257380138</v>
      </c>
      <c r="N41" s="9">
        <f t="shared" si="10"/>
        <v>1484.8955969486303</v>
      </c>
      <c r="O41" s="9">
        <f t="shared" si="10"/>
        <v>1590.9595681592468</v>
      </c>
      <c r="P41" s="27">
        <f t="shared" si="10"/>
        <v>1697.023539369863</v>
      </c>
      <c r="Q41" s="13">
        <f t="shared" si="11"/>
        <v>1839.8852148780404</v>
      </c>
      <c r="R41" s="13">
        <f t="shared" si="11"/>
        <v>1988.6994601990586</v>
      </c>
      <c r="S41" s="13">
        <f t="shared" si="11"/>
        <v>2143.8462265975663</v>
      </c>
      <c r="T41" s="30">
        <f t="shared" si="11"/>
        <v>2305.7385045786186</v>
      </c>
    </row>
    <row r="42" spans="2:20" ht="12.75">
      <c r="B42" s="10">
        <v>45</v>
      </c>
      <c r="C42" s="46"/>
      <c r="D42" s="11">
        <f t="shared" si="8"/>
        <v>2.347871376374779</v>
      </c>
      <c r="E42" s="11">
        <f t="shared" si="9"/>
        <v>1.5652475842498526</v>
      </c>
      <c r="F42" s="49"/>
      <c r="G42" s="8">
        <f t="shared" si="10"/>
        <v>699.9864973042821</v>
      </c>
      <c r="H42" s="9">
        <f t="shared" si="10"/>
        <v>799.9845683477508</v>
      </c>
      <c r="I42" s="9">
        <f t="shared" si="10"/>
        <v>899.9826393912198</v>
      </c>
      <c r="J42" s="9">
        <f t="shared" si="10"/>
        <v>999.9807104346887</v>
      </c>
      <c r="K42" s="9">
        <f t="shared" si="10"/>
        <v>1099.9787814781575</v>
      </c>
      <c r="L42" s="9">
        <f t="shared" si="10"/>
        <v>1199.9768525216264</v>
      </c>
      <c r="M42" s="9">
        <f t="shared" si="10"/>
        <v>1299.9749235650952</v>
      </c>
      <c r="N42" s="9">
        <f t="shared" si="10"/>
        <v>1399.9729946085642</v>
      </c>
      <c r="O42" s="9">
        <f t="shared" si="10"/>
        <v>1499.971065652033</v>
      </c>
      <c r="P42" s="27">
        <f t="shared" si="10"/>
        <v>1599.9691366955017</v>
      </c>
      <c r="Q42" s="13">
        <f t="shared" si="11"/>
        <v>1734.6604160601744</v>
      </c>
      <c r="R42" s="13">
        <f t="shared" si="11"/>
        <v>1874.9638320650413</v>
      </c>
      <c r="S42" s="13">
        <f t="shared" si="11"/>
        <v>2021.2376061977745</v>
      </c>
      <c r="T42" s="30">
        <f t="shared" si="11"/>
        <v>2173.8711096406273</v>
      </c>
    </row>
    <row r="43" spans="2:20" ht="13.5" thickBot="1">
      <c r="B43" s="14">
        <v>50</v>
      </c>
      <c r="C43" s="47"/>
      <c r="D43" s="15">
        <f t="shared" si="8"/>
        <v>2.4748737341529163</v>
      </c>
      <c r="E43" s="15">
        <f t="shared" si="9"/>
        <v>1.6499158227686108</v>
      </c>
      <c r="F43" s="50"/>
      <c r="G43" s="21">
        <f t="shared" si="10"/>
        <v>664.0654988534534</v>
      </c>
      <c r="H43" s="22">
        <f t="shared" si="10"/>
        <v>758.9319986896609</v>
      </c>
      <c r="I43" s="22">
        <f t="shared" si="10"/>
        <v>853.7984985258686</v>
      </c>
      <c r="J43" s="22">
        <f t="shared" si="10"/>
        <v>948.6649983620762</v>
      </c>
      <c r="K43" s="22">
        <f t="shared" si="10"/>
        <v>1043.5314981982838</v>
      </c>
      <c r="L43" s="22">
        <f t="shared" si="10"/>
        <v>1138.3979980344916</v>
      </c>
      <c r="M43" s="22">
        <f t="shared" si="10"/>
        <v>1233.264497870699</v>
      </c>
      <c r="N43" s="22">
        <f t="shared" si="10"/>
        <v>1328.1309977069068</v>
      </c>
      <c r="O43" s="22">
        <f t="shared" si="10"/>
        <v>1422.9974975431142</v>
      </c>
      <c r="P43" s="28">
        <f t="shared" si="10"/>
        <v>1517.8639973793217</v>
      </c>
      <c r="Q43" s="17">
        <f t="shared" si="11"/>
        <v>1645.6433645056422</v>
      </c>
      <c r="R43" s="17">
        <f t="shared" si="11"/>
        <v>1778.746871928893</v>
      </c>
      <c r="S43" s="17">
        <f t="shared" si="11"/>
        <v>1917.5143583914305</v>
      </c>
      <c r="T43" s="31">
        <f t="shared" si="11"/>
        <v>2062.3152138306004</v>
      </c>
    </row>
    <row r="46" ht="12.75">
      <c r="B46" s="40" t="s">
        <v>24</v>
      </c>
    </row>
    <row r="47" spans="2:3" ht="22.5" thickBot="1">
      <c r="B47" s="1" t="s">
        <v>20</v>
      </c>
      <c r="C47" s="18"/>
    </row>
    <row r="48" spans="2:20" ht="19.5" customHeight="1">
      <c r="B48" s="53" t="s">
        <v>0</v>
      </c>
      <c r="C48" s="51" t="s">
        <v>1</v>
      </c>
      <c r="D48" s="41" t="s">
        <v>2</v>
      </c>
      <c r="E48" s="41" t="s">
        <v>3</v>
      </c>
      <c r="F48" s="43" t="s">
        <v>4</v>
      </c>
      <c r="G48" s="55" t="s">
        <v>22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7"/>
    </row>
    <row r="49" spans="2:20" ht="24.75" customHeight="1" thickBot="1">
      <c r="B49" s="54"/>
      <c r="C49" s="52"/>
      <c r="D49" s="42"/>
      <c r="E49" s="42"/>
      <c r="F49" s="44"/>
      <c r="G49" s="3">
        <v>14</v>
      </c>
      <c r="H49" s="4">
        <v>16</v>
      </c>
      <c r="I49" s="4">
        <v>18</v>
      </c>
      <c r="J49" s="4">
        <v>20</v>
      </c>
      <c r="K49" s="4">
        <v>22</v>
      </c>
      <c r="L49" s="4">
        <v>24</v>
      </c>
      <c r="M49" s="4">
        <v>26</v>
      </c>
      <c r="N49" s="4">
        <v>28</v>
      </c>
      <c r="O49" s="4">
        <v>30</v>
      </c>
      <c r="P49" s="4">
        <v>32</v>
      </c>
      <c r="Q49" s="4">
        <v>34</v>
      </c>
      <c r="R49" s="25">
        <v>36</v>
      </c>
      <c r="S49" s="25">
        <v>38</v>
      </c>
      <c r="T49" s="5">
        <v>40</v>
      </c>
    </row>
    <row r="50" spans="2:20" ht="13.5" thickTop="1">
      <c r="B50" s="6">
        <v>25</v>
      </c>
      <c r="C50" s="45">
        <v>420</v>
      </c>
      <c r="D50" s="7">
        <f aca="true" t="shared" si="12" ref="D50:D55">0.35*SQRT(B50)</f>
        <v>1.75</v>
      </c>
      <c r="E50" s="7">
        <f aca="true" t="shared" si="13" ref="E50:E55">+D50/1.5</f>
        <v>1.1666666666666667</v>
      </c>
      <c r="F50" s="48">
        <f>+C50/1.15</f>
        <v>365.21739130434787</v>
      </c>
      <c r="G50" s="19">
        <f aca="true" t="shared" si="14" ref="G50:P50">MAX(0.12*$F$50*G$49/$E50,20*G$49)</f>
        <v>525.9130434782609</v>
      </c>
      <c r="H50" s="20">
        <f t="shared" si="14"/>
        <v>601.0434782608696</v>
      </c>
      <c r="I50" s="20">
        <f t="shared" si="14"/>
        <v>676.1739130434783</v>
      </c>
      <c r="J50" s="20">
        <f t="shared" si="14"/>
        <v>751.304347826087</v>
      </c>
      <c r="K50" s="20">
        <f t="shared" si="14"/>
        <v>826.4347826086957</v>
      </c>
      <c r="L50" s="20">
        <f t="shared" si="14"/>
        <v>901.5652173913043</v>
      </c>
      <c r="M50" s="20">
        <f t="shared" si="14"/>
        <v>976.695652173913</v>
      </c>
      <c r="N50" s="20">
        <f t="shared" si="14"/>
        <v>1051.8260869565217</v>
      </c>
      <c r="O50" s="20">
        <f t="shared" si="14"/>
        <v>1126.9565217391305</v>
      </c>
      <c r="P50" s="20">
        <f t="shared" si="14"/>
        <v>1202.0869565217392</v>
      </c>
      <c r="Q50" s="20">
        <f>MAX(0.12*$F$50*Q$49/$E50,20*Q$49)*(100/(132-Q$49))</f>
        <v>1303.2830523513753</v>
      </c>
      <c r="R50" s="20">
        <f>MAX(0.12*$F$50*R$49/$E50,20*R$49)*(100/(132-R$49))</f>
        <v>1408.6956521739132</v>
      </c>
      <c r="S50" s="20">
        <f>MAX(0.12*$F$50*S$49/$E50,20*S$49)*(100/(132-S$49))</f>
        <v>1518.5938945420908</v>
      </c>
      <c r="T50" s="29">
        <f>MAX(0.12*$F$50*T$49/$E50,20*T$49)*(100/(132-T$49))</f>
        <v>1633.2703213610587</v>
      </c>
    </row>
    <row r="51" spans="2:20" ht="12.75">
      <c r="B51" s="10">
        <v>30</v>
      </c>
      <c r="C51" s="46"/>
      <c r="D51" s="11">
        <f t="shared" si="12"/>
        <v>1.9170289512680814</v>
      </c>
      <c r="E51" s="11">
        <f t="shared" si="13"/>
        <v>1.2780193008453875</v>
      </c>
      <c r="F51" s="49"/>
      <c r="G51" s="12">
        <f aca="true" t="shared" si="15" ref="G51:P55">MAX(0.12*$F$50*G$49/$E51,20*G$49)</f>
        <v>480.0907286653978</v>
      </c>
      <c r="H51" s="13">
        <f t="shared" si="15"/>
        <v>548.6751184747404</v>
      </c>
      <c r="I51" s="13">
        <f t="shared" si="15"/>
        <v>617.2595082840829</v>
      </c>
      <c r="J51" s="13">
        <f t="shared" si="15"/>
        <v>685.8438980934255</v>
      </c>
      <c r="K51" s="13">
        <f t="shared" si="15"/>
        <v>754.428287902768</v>
      </c>
      <c r="L51" s="13">
        <f t="shared" si="15"/>
        <v>823.0126777121105</v>
      </c>
      <c r="M51" s="13">
        <f t="shared" si="15"/>
        <v>891.5970675214531</v>
      </c>
      <c r="N51" s="13">
        <f t="shared" si="15"/>
        <v>960.1814573307956</v>
      </c>
      <c r="O51" s="13">
        <f t="shared" si="15"/>
        <v>1028.7658471401382</v>
      </c>
      <c r="P51" s="13">
        <f t="shared" si="15"/>
        <v>1097.3502369494809</v>
      </c>
      <c r="Q51" s="13">
        <f aca="true" t="shared" si="16" ref="Q51:T55">MAX(0.12*$F$50*Q$49/$E51,20*Q$49)*(100/(132-Q$49))</f>
        <v>1189.7292109783912</v>
      </c>
      <c r="R51" s="13">
        <f t="shared" si="16"/>
        <v>1285.9573089251728</v>
      </c>
      <c r="S51" s="13">
        <f t="shared" si="16"/>
        <v>1386.280219550541</v>
      </c>
      <c r="T51" s="30">
        <f t="shared" si="16"/>
        <v>1490.9649958552727</v>
      </c>
    </row>
    <row r="52" spans="2:20" ht="12.75">
      <c r="B52" s="10">
        <v>35</v>
      </c>
      <c r="C52" s="46"/>
      <c r="D52" s="11">
        <f t="shared" si="12"/>
        <v>2.0706279240848655</v>
      </c>
      <c r="E52" s="11">
        <f t="shared" si="13"/>
        <v>1.380418616056577</v>
      </c>
      <c r="F52" s="49"/>
      <c r="G52" s="12">
        <f t="shared" si="15"/>
        <v>444.47764631287555</v>
      </c>
      <c r="H52" s="13">
        <f t="shared" si="15"/>
        <v>507.9744529290006</v>
      </c>
      <c r="I52" s="13">
        <f t="shared" si="15"/>
        <v>571.4712595451257</v>
      </c>
      <c r="J52" s="13">
        <f t="shared" si="15"/>
        <v>634.9680661612508</v>
      </c>
      <c r="K52" s="13">
        <f t="shared" si="15"/>
        <v>698.464872777376</v>
      </c>
      <c r="L52" s="13">
        <f t="shared" si="15"/>
        <v>761.961679393501</v>
      </c>
      <c r="M52" s="13">
        <f t="shared" si="15"/>
        <v>825.458486009626</v>
      </c>
      <c r="N52" s="13">
        <f t="shared" si="15"/>
        <v>888.9552926257511</v>
      </c>
      <c r="O52" s="13">
        <f t="shared" si="15"/>
        <v>952.4520992418762</v>
      </c>
      <c r="P52" s="13">
        <f t="shared" si="15"/>
        <v>1015.9489058580012</v>
      </c>
      <c r="Q52" s="13">
        <f t="shared" si="16"/>
        <v>1101.475216810333</v>
      </c>
      <c r="R52" s="13">
        <f t="shared" si="16"/>
        <v>1190.5651240523453</v>
      </c>
      <c r="S52" s="13">
        <f t="shared" si="16"/>
        <v>1283.4460911769963</v>
      </c>
      <c r="T52" s="30">
        <f t="shared" si="16"/>
        <v>1380.3653612201103</v>
      </c>
    </row>
    <row r="53" spans="2:20" ht="12.75">
      <c r="B53" s="10">
        <v>40</v>
      </c>
      <c r="C53" s="46"/>
      <c r="D53" s="11">
        <f t="shared" si="12"/>
        <v>2.2135943621178655</v>
      </c>
      <c r="E53" s="11">
        <f t="shared" si="13"/>
        <v>1.4757295747452437</v>
      </c>
      <c r="F53" s="49"/>
      <c r="G53" s="12">
        <f t="shared" si="15"/>
        <v>415.7707671456165</v>
      </c>
      <c r="H53" s="13">
        <f t="shared" si="15"/>
        <v>475.16659102356175</v>
      </c>
      <c r="I53" s="13">
        <f t="shared" si="15"/>
        <v>534.5624149015069</v>
      </c>
      <c r="J53" s="13">
        <f t="shared" si="15"/>
        <v>593.9582387794521</v>
      </c>
      <c r="K53" s="13">
        <f t="shared" si="15"/>
        <v>653.3540626573974</v>
      </c>
      <c r="L53" s="13">
        <f t="shared" si="15"/>
        <v>712.7498865353425</v>
      </c>
      <c r="M53" s="13">
        <f t="shared" si="15"/>
        <v>772.1457104132878</v>
      </c>
      <c r="N53" s="13">
        <f t="shared" si="15"/>
        <v>831.541534291233</v>
      </c>
      <c r="O53" s="13">
        <f t="shared" si="15"/>
        <v>890.9373581691782</v>
      </c>
      <c r="P53" s="13">
        <f t="shared" si="15"/>
        <v>950.3331820471235</v>
      </c>
      <c r="Q53" s="13">
        <f t="shared" si="16"/>
        <v>1030.3357203317028</v>
      </c>
      <c r="R53" s="13">
        <f t="shared" si="16"/>
        <v>1113.671697711473</v>
      </c>
      <c r="S53" s="13">
        <f t="shared" si="16"/>
        <v>1200.5538868946373</v>
      </c>
      <c r="T53" s="30">
        <f t="shared" si="16"/>
        <v>1291.2135625640262</v>
      </c>
    </row>
    <row r="54" spans="2:20" ht="12.75">
      <c r="B54" s="10">
        <v>45</v>
      </c>
      <c r="C54" s="46"/>
      <c r="D54" s="11">
        <f t="shared" si="12"/>
        <v>2.347871376374779</v>
      </c>
      <c r="E54" s="11">
        <f t="shared" si="13"/>
        <v>1.5652475842498526</v>
      </c>
      <c r="F54" s="49"/>
      <c r="G54" s="12">
        <f t="shared" si="15"/>
        <v>391.992438490398</v>
      </c>
      <c r="H54" s="13">
        <f t="shared" si="15"/>
        <v>447.99135827474055</v>
      </c>
      <c r="I54" s="13">
        <f t="shared" si="15"/>
        <v>503.99027805908315</v>
      </c>
      <c r="J54" s="13">
        <f t="shared" si="15"/>
        <v>559.9891978434257</v>
      </c>
      <c r="K54" s="13">
        <f t="shared" si="15"/>
        <v>615.9881176277684</v>
      </c>
      <c r="L54" s="13">
        <f t="shared" si="15"/>
        <v>671.9870374121108</v>
      </c>
      <c r="M54" s="13">
        <f t="shared" si="15"/>
        <v>727.9859571964535</v>
      </c>
      <c r="N54" s="13">
        <f t="shared" si="15"/>
        <v>783.984876980796</v>
      </c>
      <c r="O54" s="13">
        <f t="shared" si="15"/>
        <v>839.9837967651385</v>
      </c>
      <c r="P54" s="13">
        <f t="shared" si="15"/>
        <v>895.9827165494811</v>
      </c>
      <c r="Q54" s="13">
        <f t="shared" si="16"/>
        <v>971.4098329936977</v>
      </c>
      <c r="R54" s="13">
        <f t="shared" si="16"/>
        <v>1049.9797459564234</v>
      </c>
      <c r="S54" s="13">
        <f t="shared" si="16"/>
        <v>1131.8930594707542</v>
      </c>
      <c r="T54" s="30">
        <f t="shared" si="16"/>
        <v>1217.3678213987514</v>
      </c>
    </row>
    <row r="55" spans="2:20" ht="13.5" thickBot="1">
      <c r="B55" s="14">
        <v>50</v>
      </c>
      <c r="C55" s="47"/>
      <c r="D55" s="15">
        <f t="shared" si="12"/>
        <v>2.4748737341529163</v>
      </c>
      <c r="E55" s="15">
        <f t="shared" si="13"/>
        <v>1.6499158227686108</v>
      </c>
      <c r="F55" s="50"/>
      <c r="G55" s="16">
        <f t="shared" si="15"/>
        <v>371.8766793579339</v>
      </c>
      <c r="H55" s="17">
        <f t="shared" si="15"/>
        <v>425.00191926621017</v>
      </c>
      <c r="I55" s="17">
        <f t="shared" si="15"/>
        <v>478.12715917448645</v>
      </c>
      <c r="J55" s="17">
        <f t="shared" si="15"/>
        <v>531.2523990827627</v>
      </c>
      <c r="K55" s="17">
        <f t="shared" si="15"/>
        <v>584.377638991039</v>
      </c>
      <c r="L55" s="17">
        <f t="shared" si="15"/>
        <v>637.5028788993152</v>
      </c>
      <c r="M55" s="17">
        <f t="shared" si="15"/>
        <v>690.6281188075915</v>
      </c>
      <c r="N55" s="17">
        <f t="shared" si="15"/>
        <v>743.7533587158678</v>
      </c>
      <c r="O55" s="17">
        <f t="shared" si="15"/>
        <v>796.878598624144</v>
      </c>
      <c r="P55" s="17">
        <f t="shared" si="15"/>
        <v>850.0038385324203</v>
      </c>
      <c r="Q55" s="17">
        <f t="shared" si="16"/>
        <v>921.5602841231598</v>
      </c>
      <c r="R55" s="17">
        <f t="shared" si="16"/>
        <v>996.0982482801802</v>
      </c>
      <c r="S55" s="17">
        <f t="shared" si="16"/>
        <v>1073.8080406992012</v>
      </c>
      <c r="T55" s="31">
        <f t="shared" si="16"/>
        <v>1154.8965197451364</v>
      </c>
    </row>
    <row r="56" ht="12.75">
      <c r="C56" s="18"/>
    </row>
    <row r="57" ht="12.75">
      <c r="C57" s="18"/>
    </row>
    <row r="58" spans="2:3" ht="12.75">
      <c r="B58" s="40" t="s">
        <v>24</v>
      </c>
      <c r="C58" s="18"/>
    </row>
    <row r="59" spans="2:3" ht="22.5" thickBot="1">
      <c r="B59" s="1" t="s">
        <v>21</v>
      </c>
      <c r="C59" s="18"/>
    </row>
    <row r="60" spans="2:20" ht="19.5" customHeight="1">
      <c r="B60" s="53" t="s">
        <v>0</v>
      </c>
      <c r="C60" s="51" t="s">
        <v>1</v>
      </c>
      <c r="D60" s="41" t="s">
        <v>2</v>
      </c>
      <c r="E60" s="41" t="s">
        <v>3</v>
      </c>
      <c r="F60" s="43" t="s">
        <v>4</v>
      </c>
      <c r="G60" s="55" t="s">
        <v>22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7"/>
    </row>
    <row r="61" spans="2:20" ht="24.75" customHeight="1" thickBot="1">
      <c r="B61" s="54"/>
      <c r="C61" s="52"/>
      <c r="D61" s="42"/>
      <c r="E61" s="42"/>
      <c r="F61" s="44"/>
      <c r="G61" s="3">
        <v>14</v>
      </c>
      <c r="H61" s="4">
        <v>16</v>
      </c>
      <c r="I61" s="4">
        <v>18</v>
      </c>
      <c r="J61" s="4">
        <v>20</v>
      </c>
      <c r="K61" s="4">
        <v>22</v>
      </c>
      <c r="L61" s="4">
        <v>24</v>
      </c>
      <c r="M61" s="4">
        <v>26</v>
      </c>
      <c r="N61" s="4">
        <v>28</v>
      </c>
      <c r="O61" s="4">
        <v>30</v>
      </c>
      <c r="P61" s="4">
        <v>32</v>
      </c>
      <c r="Q61" s="4">
        <v>34</v>
      </c>
      <c r="R61" s="25">
        <v>36</v>
      </c>
      <c r="S61" s="25">
        <v>38</v>
      </c>
      <c r="T61" s="5">
        <v>40</v>
      </c>
    </row>
    <row r="62" spans="2:20" ht="13.5" thickTop="1">
      <c r="B62" s="6">
        <v>25</v>
      </c>
      <c r="C62" s="45">
        <v>500</v>
      </c>
      <c r="D62" s="7">
        <f aca="true" t="shared" si="17" ref="D62:D67">0.35*SQRT(B62)</f>
        <v>1.75</v>
      </c>
      <c r="E62" s="7">
        <f aca="true" t="shared" si="18" ref="E62:E67">+D62/1.5</f>
        <v>1.1666666666666667</v>
      </c>
      <c r="F62" s="48">
        <f>+C62/1.15</f>
        <v>434.7826086956522</v>
      </c>
      <c r="G62" s="19">
        <f aca="true" t="shared" si="19" ref="G62:G67">MAX(0.12*$F$62*G$61/$E62,20*G$36)</f>
        <v>626.0869565217391</v>
      </c>
      <c r="H62" s="20">
        <f aca="true" t="shared" si="20" ref="H62:P62">MAX(0.12*$F$62*H$61/$E62,20*H$61)</f>
        <v>715.5279503105589</v>
      </c>
      <c r="I62" s="20">
        <f t="shared" si="20"/>
        <v>804.9689440993787</v>
      </c>
      <c r="J62" s="20">
        <f t="shared" si="20"/>
        <v>894.4099378881988</v>
      </c>
      <c r="K62" s="20">
        <f t="shared" si="20"/>
        <v>983.8509316770186</v>
      </c>
      <c r="L62" s="20">
        <f t="shared" si="20"/>
        <v>1073.2919254658384</v>
      </c>
      <c r="M62" s="20">
        <f t="shared" si="20"/>
        <v>1162.7329192546583</v>
      </c>
      <c r="N62" s="20">
        <f t="shared" si="20"/>
        <v>1252.1739130434783</v>
      </c>
      <c r="O62" s="20">
        <f t="shared" si="20"/>
        <v>1341.614906832298</v>
      </c>
      <c r="P62" s="26">
        <f t="shared" si="20"/>
        <v>1431.0559006211179</v>
      </c>
      <c r="Q62" s="20">
        <f aca="true" t="shared" si="21" ref="Q62:T67">MAX(0.12*$F$62*Q$61/$E62,20*Q$61)*(100/(132-Q$61))</f>
        <v>1551.5274432754468</v>
      </c>
      <c r="R62" s="20">
        <f t="shared" si="21"/>
        <v>1677.0186335403725</v>
      </c>
      <c r="S62" s="20">
        <f t="shared" si="21"/>
        <v>1807.8498744548695</v>
      </c>
      <c r="T62" s="29">
        <f t="shared" si="21"/>
        <v>1944.3694301917365</v>
      </c>
    </row>
    <row r="63" spans="2:20" ht="12.75">
      <c r="B63" s="10">
        <v>30</v>
      </c>
      <c r="C63" s="46"/>
      <c r="D63" s="11">
        <f t="shared" si="17"/>
        <v>1.9170289512680814</v>
      </c>
      <c r="E63" s="11">
        <f t="shared" si="18"/>
        <v>1.2780193008453875</v>
      </c>
      <c r="F63" s="49"/>
      <c r="G63" s="12">
        <f t="shared" si="19"/>
        <v>571.5365817445212</v>
      </c>
      <c r="H63" s="13">
        <f aca="true" t="shared" si="22" ref="H63:P67">MAX(0.12*$F$62*H$61/$E63,20*H$61)</f>
        <v>653.1846648508813</v>
      </c>
      <c r="I63" s="13">
        <f t="shared" si="22"/>
        <v>734.8327479572415</v>
      </c>
      <c r="J63" s="13">
        <f t="shared" si="22"/>
        <v>816.4808310636017</v>
      </c>
      <c r="K63" s="13">
        <f t="shared" si="22"/>
        <v>898.128914169962</v>
      </c>
      <c r="L63" s="13">
        <f t="shared" si="22"/>
        <v>979.776997276322</v>
      </c>
      <c r="M63" s="13">
        <f t="shared" si="22"/>
        <v>1061.4250803826822</v>
      </c>
      <c r="N63" s="13">
        <f t="shared" si="22"/>
        <v>1143.0731634890424</v>
      </c>
      <c r="O63" s="13">
        <f t="shared" si="22"/>
        <v>1224.7212465954026</v>
      </c>
      <c r="P63" s="34">
        <f t="shared" si="22"/>
        <v>1306.3693297017626</v>
      </c>
      <c r="Q63" s="13">
        <f t="shared" si="21"/>
        <v>1416.3442987837989</v>
      </c>
      <c r="R63" s="13">
        <f t="shared" si="21"/>
        <v>1530.9015582442532</v>
      </c>
      <c r="S63" s="13">
        <f t="shared" si="21"/>
        <v>1650.3335947030248</v>
      </c>
      <c r="T63" s="30">
        <f t="shared" si="21"/>
        <v>1774.9583283991342</v>
      </c>
    </row>
    <row r="64" spans="2:20" ht="12.75">
      <c r="B64" s="10">
        <v>35</v>
      </c>
      <c r="C64" s="46"/>
      <c r="D64" s="11">
        <f t="shared" si="17"/>
        <v>2.0706279240848655</v>
      </c>
      <c r="E64" s="11">
        <f t="shared" si="18"/>
        <v>1.380418616056577</v>
      </c>
      <c r="F64" s="49"/>
      <c r="G64" s="12">
        <f t="shared" si="19"/>
        <v>529.1400551343756</v>
      </c>
      <c r="H64" s="13">
        <f t="shared" si="22"/>
        <v>604.7314915821436</v>
      </c>
      <c r="I64" s="13">
        <f t="shared" si="22"/>
        <v>680.3229280299115</v>
      </c>
      <c r="J64" s="13">
        <f t="shared" si="22"/>
        <v>755.9143644776794</v>
      </c>
      <c r="K64" s="13">
        <f t="shared" si="22"/>
        <v>831.5058009254474</v>
      </c>
      <c r="L64" s="13">
        <f t="shared" si="22"/>
        <v>907.0972373732153</v>
      </c>
      <c r="M64" s="13">
        <f t="shared" si="22"/>
        <v>982.6886738209832</v>
      </c>
      <c r="N64" s="13">
        <f t="shared" si="22"/>
        <v>1058.2801102687513</v>
      </c>
      <c r="O64" s="13">
        <f t="shared" si="22"/>
        <v>1133.871546716519</v>
      </c>
      <c r="P64" s="34">
        <f t="shared" si="22"/>
        <v>1209.4629831642872</v>
      </c>
      <c r="Q64" s="13">
        <f t="shared" si="21"/>
        <v>1311.280020012301</v>
      </c>
      <c r="R64" s="13">
        <f t="shared" si="21"/>
        <v>1417.3394333956492</v>
      </c>
      <c r="S64" s="13">
        <f t="shared" si="21"/>
        <v>1527.9120133059478</v>
      </c>
      <c r="T64" s="30">
        <f t="shared" si="21"/>
        <v>1643.2920966906074</v>
      </c>
    </row>
    <row r="65" spans="2:20" ht="12.75">
      <c r="B65" s="10">
        <v>40</v>
      </c>
      <c r="C65" s="46"/>
      <c r="D65" s="11">
        <f t="shared" si="17"/>
        <v>2.2135943621178655</v>
      </c>
      <c r="E65" s="11">
        <f t="shared" si="18"/>
        <v>1.4757295747452437</v>
      </c>
      <c r="F65" s="49"/>
      <c r="G65" s="12">
        <f t="shared" si="19"/>
        <v>494.96519898287676</v>
      </c>
      <c r="H65" s="13">
        <f t="shared" si="22"/>
        <v>565.6745131232877</v>
      </c>
      <c r="I65" s="13">
        <f t="shared" si="22"/>
        <v>636.3838272636987</v>
      </c>
      <c r="J65" s="13">
        <f t="shared" si="22"/>
        <v>707.0931414041097</v>
      </c>
      <c r="K65" s="13">
        <f t="shared" si="22"/>
        <v>777.8024555445206</v>
      </c>
      <c r="L65" s="13">
        <f t="shared" si="22"/>
        <v>848.5117696849316</v>
      </c>
      <c r="M65" s="13">
        <f t="shared" si="22"/>
        <v>919.2210838253426</v>
      </c>
      <c r="N65" s="13">
        <f t="shared" si="22"/>
        <v>989.9303979657535</v>
      </c>
      <c r="O65" s="13">
        <f t="shared" si="22"/>
        <v>1060.6397121061646</v>
      </c>
      <c r="P65" s="34">
        <f t="shared" si="22"/>
        <v>1131.3490262465755</v>
      </c>
      <c r="Q65" s="13">
        <f t="shared" si="21"/>
        <v>1226.590143252027</v>
      </c>
      <c r="R65" s="13">
        <f t="shared" si="21"/>
        <v>1325.7996401327057</v>
      </c>
      <c r="S65" s="13">
        <f t="shared" si="21"/>
        <v>1429.2308177317109</v>
      </c>
      <c r="T65" s="30">
        <f t="shared" si="21"/>
        <v>1537.1590030524123</v>
      </c>
    </row>
    <row r="66" spans="2:20" ht="12.75">
      <c r="B66" s="10">
        <v>45</v>
      </c>
      <c r="C66" s="46"/>
      <c r="D66" s="11">
        <f t="shared" si="17"/>
        <v>2.347871376374779</v>
      </c>
      <c r="E66" s="11">
        <f t="shared" si="18"/>
        <v>1.5652475842498526</v>
      </c>
      <c r="F66" s="49"/>
      <c r="G66" s="12">
        <f t="shared" si="19"/>
        <v>466.6576648695214</v>
      </c>
      <c r="H66" s="13">
        <f t="shared" si="22"/>
        <v>533.3230455651673</v>
      </c>
      <c r="I66" s="13">
        <f t="shared" si="22"/>
        <v>599.9884262608132</v>
      </c>
      <c r="J66" s="13">
        <f t="shared" si="22"/>
        <v>666.6538069564591</v>
      </c>
      <c r="K66" s="13">
        <f t="shared" si="22"/>
        <v>733.319187652105</v>
      </c>
      <c r="L66" s="13">
        <f t="shared" si="22"/>
        <v>799.984568347751</v>
      </c>
      <c r="M66" s="13">
        <f t="shared" si="22"/>
        <v>866.6499490433969</v>
      </c>
      <c r="N66" s="13">
        <f t="shared" si="22"/>
        <v>933.3153297390428</v>
      </c>
      <c r="O66" s="13">
        <f t="shared" si="22"/>
        <v>999.9807104346887</v>
      </c>
      <c r="P66" s="34">
        <f t="shared" si="22"/>
        <v>1066.6460911303345</v>
      </c>
      <c r="Q66" s="13">
        <f t="shared" si="21"/>
        <v>1156.4402773734496</v>
      </c>
      <c r="R66" s="13">
        <f t="shared" si="21"/>
        <v>1249.9758880433608</v>
      </c>
      <c r="S66" s="13">
        <f t="shared" si="21"/>
        <v>1347.4917374651832</v>
      </c>
      <c r="T66" s="30">
        <f t="shared" si="21"/>
        <v>1449.247406427085</v>
      </c>
    </row>
    <row r="67" spans="2:20" ht="13.5" thickBot="1">
      <c r="B67" s="14">
        <v>50</v>
      </c>
      <c r="C67" s="47"/>
      <c r="D67" s="15">
        <f t="shared" si="17"/>
        <v>2.4748737341529163</v>
      </c>
      <c r="E67" s="15">
        <f t="shared" si="18"/>
        <v>1.6499158227686108</v>
      </c>
      <c r="F67" s="50"/>
      <c r="G67" s="16">
        <f t="shared" si="19"/>
        <v>442.7103325689689</v>
      </c>
      <c r="H67" s="17">
        <f t="shared" si="22"/>
        <v>505.95466579310727</v>
      </c>
      <c r="I67" s="17">
        <f t="shared" si="22"/>
        <v>569.1989990172457</v>
      </c>
      <c r="J67" s="17">
        <f t="shared" si="22"/>
        <v>632.4433322413842</v>
      </c>
      <c r="K67" s="17">
        <f t="shared" si="22"/>
        <v>695.6876654655225</v>
      </c>
      <c r="L67" s="17">
        <f t="shared" si="22"/>
        <v>758.931998689661</v>
      </c>
      <c r="M67" s="17">
        <f t="shared" si="22"/>
        <v>822.1763319137993</v>
      </c>
      <c r="N67" s="17">
        <f t="shared" si="22"/>
        <v>885.4206651379378</v>
      </c>
      <c r="O67" s="17">
        <f t="shared" si="22"/>
        <v>948.6649983620762</v>
      </c>
      <c r="P67" s="35">
        <f t="shared" si="22"/>
        <v>1011.9093315862145</v>
      </c>
      <c r="Q67" s="17">
        <f t="shared" si="21"/>
        <v>1097.0955763370948</v>
      </c>
      <c r="R67" s="17">
        <f t="shared" si="21"/>
        <v>1185.8312479525953</v>
      </c>
      <c r="S67" s="17">
        <f t="shared" si="21"/>
        <v>1278.342905594287</v>
      </c>
      <c r="T67" s="31">
        <f t="shared" si="21"/>
        <v>1374.8768092204002</v>
      </c>
    </row>
    <row r="68" spans="2:20" ht="12.75">
      <c r="B68" s="36"/>
      <c r="C68" s="37"/>
      <c r="D68" s="38"/>
      <c r="E68" s="38"/>
      <c r="F68" s="38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ht="12.75">
      <c r="B69" s="32" t="s">
        <v>17</v>
      </c>
    </row>
    <row r="70" ht="12.75">
      <c r="B70" s="32" t="s">
        <v>18</v>
      </c>
    </row>
    <row r="71" ht="12.75">
      <c r="B71" s="33" t="s">
        <v>19</v>
      </c>
    </row>
  </sheetData>
  <sheetProtection password="A040" sheet="1"/>
  <mergeCells count="41">
    <mergeCell ref="G60:T60"/>
    <mergeCell ref="C62:C67"/>
    <mergeCell ref="F62:F67"/>
    <mergeCell ref="C50:C55"/>
    <mergeCell ref="F50:F55"/>
    <mergeCell ref="B60:B61"/>
    <mergeCell ref="C60:C61"/>
    <mergeCell ref="D60:D61"/>
    <mergeCell ref="E60:E61"/>
    <mergeCell ref="F60:F61"/>
    <mergeCell ref="B48:B49"/>
    <mergeCell ref="C48:C49"/>
    <mergeCell ref="D48:D49"/>
    <mergeCell ref="E48:E49"/>
    <mergeCell ref="F48:F49"/>
    <mergeCell ref="G48:T48"/>
    <mergeCell ref="G11:T11"/>
    <mergeCell ref="G23:T23"/>
    <mergeCell ref="G35:T35"/>
    <mergeCell ref="B4:T5"/>
    <mergeCell ref="C11:C12"/>
    <mergeCell ref="E23:E24"/>
    <mergeCell ref="F13:F19"/>
    <mergeCell ref="F11:F12"/>
    <mergeCell ref="F23:F24"/>
    <mergeCell ref="B35:B36"/>
    <mergeCell ref="C25:C31"/>
    <mergeCell ref="F25:F31"/>
    <mergeCell ref="E11:E12"/>
    <mergeCell ref="B11:B12"/>
    <mergeCell ref="B23:B24"/>
    <mergeCell ref="C23:C24"/>
    <mergeCell ref="D23:D24"/>
    <mergeCell ref="C13:C19"/>
    <mergeCell ref="D11:D12"/>
    <mergeCell ref="E35:E36"/>
    <mergeCell ref="F35:F36"/>
    <mergeCell ref="C37:C43"/>
    <mergeCell ref="F37:F43"/>
    <mergeCell ref="C35:C36"/>
    <mergeCell ref="D35:D36"/>
  </mergeCells>
  <hyperlinks>
    <hyperlink ref="B71" r:id="rId1" display="www.betoncelik.com"/>
  </hyperlinks>
  <printOptions/>
  <pageMargins left="0.35433070866141736" right="0.35433070866141736" top="0.3937007874015748" bottom="0.1968503937007874" header="0" footer="0"/>
  <pageSetup fitToHeight="1" fitToWidth="1" horizontalDpi="200" verticalDpi="2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</dc:creator>
  <cp:keywords/>
  <dc:description/>
  <cp:lastModifiedBy>Gurcan Berberoglu</cp:lastModifiedBy>
  <cp:lastPrinted>2012-12-19T09:53:48Z</cp:lastPrinted>
  <dcterms:created xsi:type="dcterms:W3CDTF">2009-06-11T19:45:20Z</dcterms:created>
  <dcterms:modified xsi:type="dcterms:W3CDTF">2021-05-06T16:35:24Z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