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<sst xmlns="http://schemas.openxmlformats.org/spreadsheetml/2006/main" count="65" uniqueCount="44">
  <si>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A</t>
  </si>
  <si>
    <t>B</t>
  </si>
  <si>
    <t>B = ( 0.5 * Pd * L² + Mb - Ma ) / L =</t>
  </si>
  <si>
    <t>L =</t>
  </si>
  <si>
    <t>A = Pd * L - B =</t>
  </si>
  <si>
    <t>d=</t>
  </si>
  <si>
    <t>mesnet yüzünden d mesafe</t>
  </si>
  <si>
    <t>mesnet yüzü</t>
  </si>
  <si>
    <t>eksen</t>
  </si>
  <si>
    <t>mesnet yüzünden d mesafede</t>
  </si>
  <si>
    <t>mesnet genişliği</t>
  </si>
  <si>
    <t>KN</t>
  </si>
  <si>
    <t>KNm</t>
  </si>
  <si>
    <t>m</t>
  </si>
  <si>
    <t xml:space="preserve">M (KNm) moment diyagramı </t>
  </si>
  <si>
    <t>V (KN) kesme kuvveti diyagramı</t>
  </si>
  <si>
    <t>KN/m</t>
  </si>
  <si>
    <t>a1=</t>
  </si>
  <si>
    <t>a2=</t>
  </si>
  <si>
    <t>sol mesnet yüzü moment = eksen mesnet momenti - (A + mesnet yüzü kesme kuv.) / 2 * a1 / 2 =</t>
  </si>
  <si>
    <t xml:space="preserve">  mesnet yüzü moment</t>
  </si>
  <si>
    <t>x1=</t>
  </si>
  <si>
    <t>x2=</t>
  </si>
  <si>
    <t>x3=</t>
  </si>
  <si>
    <t>(sol mesnetten kesme kuvveti sıfır olan mesafe)</t>
  </si>
  <si>
    <t>pilye kırımı için</t>
  </si>
  <si>
    <r>
      <t xml:space="preserve">x2 =  ( A 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(A² - 4 * Pd / 2 * Ma ) ) / 2  =</t>
    </r>
  </si>
  <si>
    <r>
      <t xml:space="preserve">x3 =  ( B 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(B² - 4 * Pd / 2 * Mb ) ) / 2  =</t>
    </r>
  </si>
  <si>
    <t>sağ mesnet yüzü moment = eksen mesnet momenti - (B + mesnet yüzü kesme kuv.) / 2 * a2 / 2 =</t>
  </si>
  <si>
    <t xml:space="preserve">  (sol mesnetten moment sıfır olan mesafe)</t>
  </si>
  <si>
    <t>sol mesnet yüzü kesme kuvveti = A - Pd * a1 / 2 =</t>
  </si>
  <si>
    <t>sağ mesnet yüzü kesme kuvveti =  B - Pd * a2 / 2 =</t>
  </si>
  <si>
    <r>
      <t xml:space="preserve">KİRİŞ HESAP KESME KUVVETİ VE MOMENT HESABI                                                                                                               </t>
    </r>
    <r>
      <rPr>
        <b/>
        <sz val="8"/>
        <color indexed="60"/>
        <rFont val="Arial"/>
        <family val="2"/>
      </rPr>
      <t>(inş.müh.Gürcan BERBEROĞLU 0532 366 02 04 www.betoncelik.com )</t>
    </r>
  </si>
  <si>
    <r>
      <t>TS500</t>
    </r>
    <r>
      <rPr>
        <sz val="8"/>
        <rFont val="Arial"/>
        <family val="2"/>
      </rPr>
      <t xml:space="preserve"> `e göre sağ mesnet yüzü moment = Mb - B * a2 / 3 =</t>
    </r>
  </si>
  <si>
    <r>
      <t xml:space="preserve">TS500 </t>
    </r>
    <r>
      <rPr>
        <sz val="8"/>
        <rFont val="Arial"/>
        <family val="2"/>
      </rPr>
      <t>`e göre sol mesnet yüzü moment = Ma - A * a1 / 3 =</t>
    </r>
  </si>
  <si>
    <t xml:space="preserve">  (sağ mesnetten moment sıfır olan mesafe)</t>
  </si>
  <si>
    <t>Dikkat sadece sarı hücrelere data giriniz.</t>
  </si>
  <si>
    <t>Ma  =</t>
  </si>
  <si>
    <t>Mb   =</t>
  </si>
  <si>
    <t>Pd   =</t>
  </si>
  <si>
    <t>x1= A * L / ( A + B )=</t>
  </si>
  <si>
    <t>sol mesnet yüzünden d mesafede  kesme kuvveti = A - Pd * ( d + a1 / 2 ) =</t>
  </si>
  <si>
    <t>sağ mesnet yüzünden d mesafede  kesme kuvveti = B - Pd * ( d + a2 / 2 ) =</t>
  </si>
  <si>
    <t>açıklık momenti   Maç= ( [ (Ma - Mb ) / L + Pd * L * 0.5 ]² / ( 2 * Pd )) - Ma =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</si>
</sst>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</numFmts>
  <fonts count="2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24"/>
      <color indexed="60"/>
      <name val="Arial"/>
      <family val="2"/>
    </font>
    <font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24" borderId="30" xfId="0" applyFont="1" applyFill="1" applyBorder="1" applyAlignment="1" applyProtection="1">
      <alignment vertical="center"/>
      <protection hidden="1"/>
    </xf>
    <xf numFmtId="0" fontId="1" fillId="24" borderId="31" xfId="0" applyFont="1" applyFill="1" applyBorder="1" applyAlignment="1" applyProtection="1">
      <alignment vertical="center"/>
      <protection hidden="1"/>
    </xf>
    <xf numFmtId="0" fontId="1" fillId="24" borderId="32" xfId="0" applyFont="1" applyFill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173" fontId="1" fillId="0" borderId="27" xfId="0" applyNumberFormat="1" applyFont="1" applyBorder="1" applyAlignment="1" applyProtection="1">
      <alignment horizontal="center" vertical="center" textRotation="90"/>
      <protection hidden="1"/>
    </xf>
    <xf numFmtId="173" fontId="1" fillId="0" borderId="29" xfId="0" applyNumberFormat="1" applyFont="1" applyBorder="1" applyAlignment="1" applyProtection="1">
      <alignment horizontal="center" vertical="center" textRotation="90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3" fontId="1" fillId="0" borderId="0" xfId="0" applyNumberFormat="1" applyFont="1" applyBorder="1" applyAlignment="1" applyProtection="1">
      <alignment horizontal="center" vertical="center" textRotation="90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2" fontId="1" fillId="0" borderId="0" xfId="0" applyNumberFormat="1" applyFont="1" applyBorder="1" applyAlignment="1" applyProtection="1">
      <alignment horizontal="center" vertical="center"/>
      <protection hidden="1"/>
    </xf>
    <xf numFmtId="173" fontId="1" fillId="0" borderId="0" xfId="0" applyNumberFormat="1" applyFont="1" applyBorder="1" applyAlignment="1" applyProtection="1">
      <alignment horizontal="center" vertical="center"/>
      <protection hidden="1"/>
    </xf>
    <xf numFmtId="0" fontId="1" fillId="2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0</xdr:rowOff>
    </xdr:from>
    <xdr:to>
      <xdr:col>5</xdr:col>
      <xdr:colOff>104775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" y="1276350"/>
          <a:ext cx="228600" cy="1524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0</xdr:rowOff>
    </xdr:from>
    <xdr:to>
      <xdr:col>16</xdr:col>
      <xdr:colOff>104775</xdr:colOff>
      <xdr:row>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28950" y="1276350"/>
          <a:ext cx="200025" cy="1524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9525</xdr:rowOff>
    </xdr:from>
    <xdr:to>
      <xdr:col>10</xdr:col>
      <xdr:colOff>171450</xdr:colOff>
      <xdr:row>6</xdr:row>
      <xdr:rowOff>28575</xdr:rowOff>
    </xdr:to>
    <xdr:sp>
      <xdr:nvSpPr>
        <xdr:cNvPr id="3" name="Line 5"/>
        <xdr:cNvSpPr>
          <a:spLocks/>
        </xdr:cNvSpPr>
      </xdr:nvSpPr>
      <xdr:spPr>
        <a:xfrm flipH="1">
          <a:off x="1790700" y="838200"/>
          <a:ext cx="314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952500" y="142875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124200" y="1428750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0</xdr:rowOff>
    </xdr:from>
    <xdr:to>
      <xdr:col>16</xdr:col>
      <xdr:colOff>85725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828675" y="18669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11</xdr:row>
      <xdr:rowOff>114300</xdr:rowOff>
    </xdr:to>
    <xdr:sp>
      <xdr:nvSpPr>
        <xdr:cNvPr id="7" name="Line 9"/>
        <xdr:cNvSpPr>
          <a:spLocks/>
        </xdr:cNvSpPr>
      </xdr:nvSpPr>
      <xdr:spPr>
        <a:xfrm>
          <a:off x="952500" y="1781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114300</xdr:rowOff>
    </xdr:from>
    <xdr:to>
      <xdr:col>5</xdr:col>
      <xdr:colOff>38100</xdr:colOff>
      <xdr:row>11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904875" y="183832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10</xdr:row>
      <xdr:rowOff>114300</xdr:rowOff>
    </xdr:from>
    <xdr:to>
      <xdr:col>16</xdr:col>
      <xdr:colOff>47625</xdr:colOff>
      <xdr:row>11</xdr:row>
      <xdr:rowOff>38100</xdr:rowOff>
    </xdr:to>
    <xdr:sp>
      <xdr:nvSpPr>
        <xdr:cNvPr id="9" name="Line 11"/>
        <xdr:cNvSpPr>
          <a:spLocks/>
        </xdr:cNvSpPr>
      </xdr:nvSpPr>
      <xdr:spPr>
        <a:xfrm flipH="1">
          <a:off x="3076575" y="18383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57150</xdr:rowOff>
    </xdr:from>
    <xdr:to>
      <xdr:col>16</xdr:col>
      <xdr:colOff>0</xdr:colOff>
      <xdr:row>11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3124200" y="1781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19050</xdr:rowOff>
    </xdr:from>
    <xdr:to>
      <xdr:col>5</xdr:col>
      <xdr:colOff>19050</xdr:colOff>
      <xdr:row>6</xdr:row>
      <xdr:rowOff>133350</xdr:rowOff>
    </xdr:to>
    <xdr:sp>
      <xdr:nvSpPr>
        <xdr:cNvPr id="11" name="Arc 13"/>
        <xdr:cNvSpPr>
          <a:spLocks/>
        </xdr:cNvSpPr>
      </xdr:nvSpPr>
      <xdr:spPr>
        <a:xfrm flipH="1">
          <a:off x="628650" y="990600"/>
          <a:ext cx="342900" cy="266700"/>
        </a:xfrm>
        <a:custGeom>
          <a:pathLst>
            <a:path fill="none" h="21600" w="2160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5</xdr:row>
      <xdr:rowOff>28575</xdr:rowOff>
    </xdr:from>
    <xdr:to>
      <xdr:col>17</xdr:col>
      <xdr:colOff>85725</xdr:colOff>
      <xdr:row>6</xdr:row>
      <xdr:rowOff>133350</xdr:rowOff>
    </xdr:to>
    <xdr:sp>
      <xdr:nvSpPr>
        <xdr:cNvPr id="12" name="Arc 14"/>
        <xdr:cNvSpPr>
          <a:spLocks/>
        </xdr:cNvSpPr>
      </xdr:nvSpPr>
      <xdr:spPr>
        <a:xfrm>
          <a:off x="3105150" y="1000125"/>
          <a:ext cx="314325" cy="257175"/>
        </a:xfrm>
        <a:custGeom>
          <a:pathLst>
            <a:path fill="none" h="21600" w="2160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133350</xdr:rowOff>
    </xdr:from>
    <xdr:to>
      <xdr:col>5</xdr:col>
      <xdr:colOff>0</xdr:colOff>
      <xdr:row>35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952500" y="49244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47625</xdr:rowOff>
    </xdr:from>
    <xdr:to>
      <xdr:col>16</xdr:col>
      <xdr:colOff>0</xdr:colOff>
      <xdr:row>34</xdr:row>
      <xdr:rowOff>142875</xdr:rowOff>
    </xdr:to>
    <xdr:sp>
      <xdr:nvSpPr>
        <xdr:cNvPr id="14" name="Line 21"/>
        <xdr:cNvSpPr>
          <a:spLocks/>
        </xdr:cNvSpPr>
      </xdr:nvSpPr>
      <xdr:spPr>
        <a:xfrm flipV="1">
          <a:off x="3124200" y="483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95250</xdr:rowOff>
    </xdr:from>
    <xdr:to>
      <xdr:col>16</xdr:col>
      <xdr:colOff>0</xdr:colOff>
      <xdr:row>26</xdr:row>
      <xdr:rowOff>28575</xdr:rowOff>
    </xdr:to>
    <xdr:sp>
      <xdr:nvSpPr>
        <xdr:cNvPr id="15" name="Line 22"/>
        <xdr:cNvSpPr>
          <a:spLocks/>
        </xdr:cNvSpPr>
      </xdr:nvSpPr>
      <xdr:spPr>
        <a:xfrm>
          <a:off x="942975" y="3409950"/>
          <a:ext cx="21812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0</xdr:rowOff>
    </xdr:from>
    <xdr:to>
      <xdr:col>10</xdr:col>
      <xdr:colOff>180975</xdr:colOff>
      <xdr:row>26</xdr:row>
      <xdr:rowOff>0</xdr:rowOff>
    </xdr:to>
    <xdr:sp>
      <xdr:nvSpPr>
        <xdr:cNvPr id="16" name="Line 23"/>
        <xdr:cNvSpPr>
          <a:spLocks/>
        </xdr:cNvSpPr>
      </xdr:nvSpPr>
      <xdr:spPr>
        <a:xfrm>
          <a:off x="857250" y="4076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36</xdr:row>
      <xdr:rowOff>19050</xdr:rowOff>
    </xdr:to>
    <xdr:sp>
      <xdr:nvSpPr>
        <xdr:cNvPr id="17" name="Line 24"/>
        <xdr:cNvSpPr>
          <a:spLocks/>
        </xdr:cNvSpPr>
      </xdr:nvSpPr>
      <xdr:spPr>
        <a:xfrm flipV="1">
          <a:off x="2038350" y="5372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24</xdr:row>
      <xdr:rowOff>76200</xdr:rowOff>
    </xdr:from>
    <xdr:to>
      <xdr:col>10</xdr:col>
      <xdr:colOff>104775</xdr:colOff>
      <xdr:row>26</xdr:row>
      <xdr:rowOff>57150</xdr:rowOff>
    </xdr:to>
    <xdr:sp>
      <xdr:nvSpPr>
        <xdr:cNvPr id="18" name="Line 25"/>
        <xdr:cNvSpPr>
          <a:spLocks/>
        </xdr:cNvSpPr>
      </xdr:nvSpPr>
      <xdr:spPr>
        <a:xfrm flipV="1">
          <a:off x="2038350" y="3848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26</xdr:row>
      <xdr:rowOff>76200</xdr:rowOff>
    </xdr:to>
    <xdr:sp>
      <xdr:nvSpPr>
        <xdr:cNvPr id="19" name="Line 26"/>
        <xdr:cNvSpPr>
          <a:spLocks/>
        </xdr:cNvSpPr>
      </xdr:nvSpPr>
      <xdr:spPr>
        <a:xfrm>
          <a:off x="952500" y="3867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123825</xdr:rowOff>
    </xdr:from>
    <xdr:to>
      <xdr:col>5</xdr:col>
      <xdr:colOff>38100</xdr:colOff>
      <xdr:row>26</xdr:row>
      <xdr:rowOff>28575</xdr:rowOff>
    </xdr:to>
    <xdr:sp>
      <xdr:nvSpPr>
        <xdr:cNvPr id="20" name="Line 27"/>
        <xdr:cNvSpPr>
          <a:spLocks/>
        </xdr:cNvSpPr>
      </xdr:nvSpPr>
      <xdr:spPr>
        <a:xfrm flipH="1">
          <a:off x="914400" y="40576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123825</xdr:rowOff>
    </xdr:from>
    <xdr:to>
      <xdr:col>10</xdr:col>
      <xdr:colOff>142875</xdr:colOff>
      <xdr:row>26</xdr:row>
      <xdr:rowOff>28575</xdr:rowOff>
    </xdr:to>
    <xdr:sp>
      <xdr:nvSpPr>
        <xdr:cNvPr id="21" name="Line 28"/>
        <xdr:cNvSpPr>
          <a:spLocks/>
        </xdr:cNvSpPr>
      </xdr:nvSpPr>
      <xdr:spPr>
        <a:xfrm flipH="1">
          <a:off x="2000250" y="40576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123825</xdr:rowOff>
    </xdr:from>
    <xdr:to>
      <xdr:col>4</xdr:col>
      <xdr:colOff>0</xdr:colOff>
      <xdr:row>13</xdr:row>
      <xdr:rowOff>47625</xdr:rowOff>
    </xdr:to>
    <xdr:sp>
      <xdr:nvSpPr>
        <xdr:cNvPr id="22" name="Line 29"/>
        <xdr:cNvSpPr>
          <a:spLocks/>
        </xdr:cNvSpPr>
      </xdr:nvSpPr>
      <xdr:spPr>
        <a:xfrm>
          <a:off x="742950" y="1990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0</xdr:rowOff>
    </xdr:from>
    <xdr:to>
      <xdr:col>6</xdr:col>
      <xdr:colOff>85725</xdr:colOff>
      <xdr:row>13</xdr:row>
      <xdr:rowOff>0</xdr:rowOff>
    </xdr:to>
    <xdr:sp>
      <xdr:nvSpPr>
        <xdr:cNvPr id="23" name="Line 30"/>
        <xdr:cNvSpPr>
          <a:spLocks/>
        </xdr:cNvSpPr>
      </xdr:nvSpPr>
      <xdr:spPr>
        <a:xfrm>
          <a:off x="638175" y="2152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95250</xdr:rowOff>
    </xdr:to>
    <xdr:sp>
      <xdr:nvSpPr>
        <xdr:cNvPr id="24" name="Line 31"/>
        <xdr:cNvSpPr>
          <a:spLocks/>
        </xdr:cNvSpPr>
      </xdr:nvSpPr>
      <xdr:spPr>
        <a:xfrm>
          <a:off x="1133475" y="2009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114300</xdr:rowOff>
    </xdr:from>
    <xdr:to>
      <xdr:col>4</xdr:col>
      <xdr:colOff>38100</xdr:colOff>
      <xdr:row>13</xdr:row>
      <xdr:rowOff>28575</xdr:rowOff>
    </xdr:to>
    <xdr:sp>
      <xdr:nvSpPr>
        <xdr:cNvPr id="25" name="Line 32"/>
        <xdr:cNvSpPr>
          <a:spLocks/>
        </xdr:cNvSpPr>
      </xdr:nvSpPr>
      <xdr:spPr>
        <a:xfrm flipH="1">
          <a:off x="704850" y="21240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114300</xdr:rowOff>
    </xdr:from>
    <xdr:to>
      <xdr:col>6</xdr:col>
      <xdr:colOff>38100</xdr:colOff>
      <xdr:row>13</xdr:row>
      <xdr:rowOff>28575</xdr:rowOff>
    </xdr:to>
    <xdr:sp>
      <xdr:nvSpPr>
        <xdr:cNvPr id="26" name="Line 33"/>
        <xdr:cNvSpPr>
          <a:spLocks/>
        </xdr:cNvSpPr>
      </xdr:nvSpPr>
      <xdr:spPr>
        <a:xfrm flipH="1">
          <a:off x="1095375" y="21240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123825</xdr:rowOff>
    </xdr:from>
    <xdr:to>
      <xdr:col>15</xdr:col>
      <xdr:colOff>0</xdr:colOff>
      <xdr:row>16</xdr:row>
      <xdr:rowOff>133350</xdr:rowOff>
    </xdr:to>
    <xdr:sp>
      <xdr:nvSpPr>
        <xdr:cNvPr id="27" name="Line 34"/>
        <xdr:cNvSpPr>
          <a:spLocks/>
        </xdr:cNvSpPr>
      </xdr:nvSpPr>
      <xdr:spPr>
        <a:xfrm>
          <a:off x="2943225" y="1990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17</xdr:col>
      <xdr:colOff>66675</xdr:colOff>
      <xdr:row>13</xdr:row>
      <xdr:rowOff>0</xdr:rowOff>
    </xdr:to>
    <xdr:sp>
      <xdr:nvSpPr>
        <xdr:cNvPr id="28" name="Line 35"/>
        <xdr:cNvSpPr>
          <a:spLocks/>
        </xdr:cNvSpPr>
      </xdr:nvSpPr>
      <xdr:spPr>
        <a:xfrm>
          <a:off x="2847975" y="2152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66675</xdr:rowOff>
    </xdr:to>
    <xdr:sp>
      <xdr:nvSpPr>
        <xdr:cNvPr id="29" name="Line 36"/>
        <xdr:cNvSpPr>
          <a:spLocks/>
        </xdr:cNvSpPr>
      </xdr:nvSpPr>
      <xdr:spPr>
        <a:xfrm>
          <a:off x="3333750" y="2009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12</xdr:row>
      <xdr:rowOff>114300</xdr:rowOff>
    </xdr:from>
    <xdr:to>
      <xdr:col>15</xdr:col>
      <xdr:colOff>38100</xdr:colOff>
      <xdr:row>13</xdr:row>
      <xdr:rowOff>28575</xdr:rowOff>
    </xdr:to>
    <xdr:sp>
      <xdr:nvSpPr>
        <xdr:cNvPr id="30" name="Line 37"/>
        <xdr:cNvSpPr>
          <a:spLocks/>
        </xdr:cNvSpPr>
      </xdr:nvSpPr>
      <xdr:spPr>
        <a:xfrm flipH="1">
          <a:off x="2895600" y="212407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12</xdr:row>
      <xdr:rowOff>114300</xdr:rowOff>
    </xdr:from>
    <xdr:to>
      <xdr:col>17</xdr:col>
      <xdr:colOff>47625</xdr:colOff>
      <xdr:row>13</xdr:row>
      <xdr:rowOff>28575</xdr:rowOff>
    </xdr:to>
    <xdr:sp>
      <xdr:nvSpPr>
        <xdr:cNvPr id="31" name="Line 38"/>
        <xdr:cNvSpPr>
          <a:spLocks/>
        </xdr:cNvSpPr>
      </xdr:nvSpPr>
      <xdr:spPr>
        <a:xfrm flipH="1">
          <a:off x="3286125" y="2124075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9</xdr:row>
      <xdr:rowOff>57150</xdr:rowOff>
    </xdr:from>
    <xdr:to>
      <xdr:col>21</xdr:col>
      <xdr:colOff>114300</xdr:colOff>
      <xdr:row>9</xdr:row>
      <xdr:rowOff>114300</xdr:rowOff>
    </xdr:to>
    <xdr:sp>
      <xdr:nvSpPr>
        <xdr:cNvPr id="32" name="Oval 39"/>
        <xdr:cNvSpPr>
          <a:spLocks/>
        </xdr:cNvSpPr>
      </xdr:nvSpPr>
      <xdr:spPr>
        <a:xfrm>
          <a:off x="4114800" y="16287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9</xdr:row>
      <xdr:rowOff>57150</xdr:rowOff>
    </xdr:from>
    <xdr:to>
      <xdr:col>22</xdr:col>
      <xdr:colOff>123825</xdr:colOff>
      <xdr:row>9</xdr:row>
      <xdr:rowOff>114300</xdr:rowOff>
    </xdr:to>
    <xdr:sp>
      <xdr:nvSpPr>
        <xdr:cNvPr id="33" name="Oval 40"/>
        <xdr:cNvSpPr>
          <a:spLocks/>
        </xdr:cNvSpPr>
      </xdr:nvSpPr>
      <xdr:spPr>
        <a:xfrm>
          <a:off x="4305300" y="16287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6</xdr:row>
      <xdr:rowOff>0</xdr:rowOff>
    </xdr:from>
    <xdr:to>
      <xdr:col>27</xdr:col>
      <xdr:colOff>85725</xdr:colOff>
      <xdr:row>6</xdr:row>
      <xdr:rowOff>0</xdr:rowOff>
    </xdr:to>
    <xdr:sp>
      <xdr:nvSpPr>
        <xdr:cNvPr id="34" name="Line 41"/>
        <xdr:cNvSpPr>
          <a:spLocks/>
        </xdr:cNvSpPr>
      </xdr:nvSpPr>
      <xdr:spPr>
        <a:xfrm>
          <a:off x="4905375" y="1123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95250</xdr:rowOff>
    </xdr:from>
    <xdr:to>
      <xdr:col>27</xdr:col>
      <xdr:colOff>0</xdr:colOff>
      <xdr:row>9</xdr:row>
      <xdr:rowOff>142875</xdr:rowOff>
    </xdr:to>
    <xdr:sp>
      <xdr:nvSpPr>
        <xdr:cNvPr id="35" name="Line 42"/>
        <xdr:cNvSpPr>
          <a:spLocks/>
        </xdr:cNvSpPr>
      </xdr:nvSpPr>
      <xdr:spPr>
        <a:xfrm>
          <a:off x="5143500" y="1066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76200</xdr:rowOff>
    </xdr:from>
    <xdr:to>
      <xdr:col>27</xdr:col>
      <xdr:colOff>47625</xdr:colOff>
      <xdr:row>9</xdr:row>
      <xdr:rowOff>76200</xdr:rowOff>
    </xdr:to>
    <xdr:sp>
      <xdr:nvSpPr>
        <xdr:cNvPr id="36" name="Line 43"/>
        <xdr:cNvSpPr>
          <a:spLocks/>
        </xdr:cNvSpPr>
      </xdr:nvSpPr>
      <xdr:spPr>
        <a:xfrm>
          <a:off x="4448175" y="1647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9</xdr:row>
      <xdr:rowOff>47625</xdr:rowOff>
    </xdr:from>
    <xdr:to>
      <xdr:col>27</xdr:col>
      <xdr:colOff>28575</xdr:colOff>
      <xdr:row>9</xdr:row>
      <xdr:rowOff>104775</xdr:rowOff>
    </xdr:to>
    <xdr:sp>
      <xdr:nvSpPr>
        <xdr:cNvPr id="37" name="Line 44"/>
        <xdr:cNvSpPr>
          <a:spLocks/>
        </xdr:cNvSpPr>
      </xdr:nvSpPr>
      <xdr:spPr>
        <a:xfrm flipH="1">
          <a:off x="5114925" y="16192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5</xdr:row>
      <xdr:rowOff>133350</xdr:rowOff>
    </xdr:from>
    <xdr:to>
      <xdr:col>27</xdr:col>
      <xdr:colOff>38100</xdr:colOff>
      <xdr:row>6</xdr:row>
      <xdr:rowOff>28575</xdr:rowOff>
    </xdr:to>
    <xdr:sp>
      <xdr:nvSpPr>
        <xdr:cNvPr id="38" name="Line 45"/>
        <xdr:cNvSpPr>
          <a:spLocks/>
        </xdr:cNvSpPr>
      </xdr:nvSpPr>
      <xdr:spPr>
        <a:xfrm flipH="1">
          <a:off x="5105400" y="110490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95250</xdr:rowOff>
    </xdr:from>
    <xdr:to>
      <xdr:col>6</xdr:col>
      <xdr:colOff>0</xdr:colOff>
      <xdr:row>16</xdr:row>
      <xdr:rowOff>123825</xdr:rowOff>
    </xdr:to>
    <xdr:sp>
      <xdr:nvSpPr>
        <xdr:cNvPr id="39" name="Line 46"/>
        <xdr:cNvSpPr>
          <a:spLocks/>
        </xdr:cNvSpPr>
      </xdr:nvSpPr>
      <xdr:spPr>
        <a:xfrm>
          <a:off x="1133475" y="2247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0</xdr:rowOff>
    </xdr:from>
    <xdr:to>
      <xdr:col>8</xdr:col>
      <xdr:colOff>57150</xdr:colOff>
      <xdr:row>16</xdr:row>
      <xdr:rowOff>0</xdr:rowOff>
    </xdr:to>
    <xdr:sp>
      <xdr:nvSpPr>
        <xdr:cNvPr id="40" name="Line 47"/>
        <xdr:cNvSpPr>
          <a:spLocks/>
        </xdr:cNvSpPr>
      </xdr:nvSpPr>
      <xdr:spPr>
        <a:xfrm>
          <a:off x="1057275" y="2581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114300</xdr:rowOff>
    </xdr:from>
    <xdr:to>
      <xdr:col>6</xdr:col>
      <xdr:colOff>28575</xdr:colOff>
      <xdr:row>16</xdr:row>
      <xdr:rowOff>28575</xdr:rowOff>
    </xdr:to>
    <xdr:sp>
      <xdr:nvSpPr>
        <xdr:cNvPr id="41" name="Line 48"/>
        <xdr:cNvSpPr>
          <a:spLocks/>
        </xdr:cNvSpPr>
      </xdr:nvSpPr>
      <xdr:spPr>
        <a:xfrm flipH="1">
          <a:off x="1095375" y="25527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66675</xdr:rowOff>
    </xdr:from>
    <xdr:to>
      <xdr:col>8</xdr:col>
      <xdr:colOff>0</xdr:colOff>
      <xdr:row>16</xdr:row>
      <xdr:rowOff>114300</xdr:rowOff>
    </xdr:to>
    <xdr:sp>
      <xdr:nvSpPr>
        <xdr:cNvPr id="42" name="Line 49"/>
        <xdr:cNvSpPr>
          <a:spLocks/>
        </xdr:cNvSpPr>
      </xdr:nvSpPr>
      <xdr:spPr>
        <a:xfrm>
          <a:off x="1533525" y="2505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123825</xdr:rowOff>
    </xdr:from>
    <xdr:to>
      <xdr:col>8</xdr:col>
      <xdr:colOff>28575</xdr:colOff>
      <xdr:row>16</xdr:row>
      <xdr:rowOff>28575</xdr:rowOff>
    </xdr:to>
    <xdr:sp>
      <xdr:nvSpPr>
        <xdr:cNvPr id="43" name="Line 50"/>
        <xdr:cNvSpPr>
          <a:spLocks/>
        </xdr:cNvSpPr>
      </xdr:nvSpPr>
      <xdr:spPr>
        <a:xfrm flipH="1">
          <a:off x="1504950" y="25622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133350</xdr:rowOff>
    </xdr:from>
    <xdr:to>
      <xdr:col>8</xdr:col>
      <xdr:colOff>0</xdr:colOff>
      <xdr:row>24</xdr:row>
      <xdr:rowOff>0</xdr:rowOff>
    </xdr:to>
    <xdr:sp>
      <xdr:nvSpPr>
        <xdr:cNvPr id="44" name="Line 51"/>
        <xdr:cNvSpPr>
          <a:spLocks/>
        </xdr:cNvSpPr>
      </xdr:nvSpPr>
      <xdr:spPr>
        <a:xfrm>
          <a:off x="1533525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45" name="Line 52"/>
        <xdr:cNvSpPr>
          <a:spLocks/>
        </xdr:cNvSpPr>
      </xdr:nvSpPr>
      <xdr:spPr>
        <a:xfrm>
          <a:off x="1133475" y="5076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47625</xdr:rowOff>
    </xdr:from>
    <xdr:to>
      <xdr:col>15</xdr:col>
      <xdr:colOff>0</xdr:colOff>
      <xdr:row>35</xdr:row>
      <xdr:rowOff>0</xdr:rowOff>
    </xdr:to>
    <xdr:sp>
      <xdr:nvSpPr>
        <xdr:cNvPr id="46" name="Line 53"/>
        <xdr:cNvSpPr>
          <a:spLocks/>
        </xdr:cNvSpPr>
      </xdr:nvSpPr>
      <xdr:spPr>
        <a:xfrm>
          <a:off x="2943225" y="4981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24</xdr:row>
      <xdr:rowOff>0</xdr:rowOff>
    </xdr:to>
    <xdr:sp>
      <xdr:nvSpPr>
        <xdr:cNvPr id="47" name="Line 54"/>
        <xdr:cNvSpPr>
          <a:spLocks/>
        </xdr:cNvSpPr>
      </xdr:nvSpPr>
      <xdr:spPr>
        <a:xfrm>
          <a:off x="1133475" y="3476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114300</xdr:rowOff>
    </xdr:to>
    <xdr:sp>
      <xdr:nvSpPr>
        <xdr:cNvPr id="48" name="Line 55"/>
        <xdr:cNvSpPr>
          <a:spLocks/>
        </xdr:cNvSpPr>
      </xdr:nvSpPr>
      <xdr:spPr>
        <a:xfrm flipV="1">
          <a:off x="2943225" y="3781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</xdr:rowOff>
    </xdr:from>
    <xdr:to>
      <xdr:col>13</xdr:col>
      <xdr:colOff>0</xdr:colOff>
      <xdr:row>24</xdr:row>
      <xdr:rowOff>152400</xdr:rowOff>
    </xdr:to>
    <xdr:sp>
      <xdr:nvSpPr>
        <xdr:cNvPr id="49" name="Line 56"/>
        <xdr:cNvSpPr>
          <a:spLocks/>
        </xdr:cNvSpPr>
      </xdr:nvSpPr>
      <xdr:spPr>
        <a:xfrm flipV="1">
          <a:off x="2543175" y="3781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95250</xdr:rowOff>
    </xdr:from>
    <xdr:to>
      <xdr:col>8</xdr:col>
      <xdr:colOff>38100</xdr:colOff>
      <xdr:row>31</xdr:row>
      <xdr:rowOff>66675</xdr:rowOff>
    </xdr:to>
    <xdr:sp>
      <xdr:nvSpPr>
        <xdr:cNvPr id="50" name="Line 57"/>
        <xdr:cNvSpPr>
          <a:spLocks/>
        </xdr:cNvSpPr>
      </xdr:nvSpPr>
      <xdr:spPr>
        <a:xfrm flipV="1">
          <a:off x="1314450" y="474345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30</xdr:row>
      <xdr:rowOff>104775</xdr:rowOff>
    </xdr:from>
    <xdr:to>
      <xdr:col>14</xdr:col>
      <xdr:colOff>19050</xdr:colOff>
      <xdr:row>31</xdr:row>
      <xdr:rowOff>9525</xdr:rowOff>
    </xdr:to>
    <xdr:sp>
      <xdr:nvSpPr>
        <xdr:cNvPr id="51" name="Line 58"/>
        <xdr:cNvSpPr>
          <a:spLocks/>
        </xdr:cNvSpPr>
      </xdr:nvSpPr>
      <xdr:spPr>
        <a:xfrm flipH="1" flipV="1">
          <a:off x="2609850" y="4752975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133350</xdr:rowOff>
    </xdr:from>
    <xdr:to>
      <xdr:col>6</xdr:col>
      <xdr:colOff>28575</xdr:colOff>
      <xdr:row>19</xdr:row>
      <xdr:rowOff>152400</xdr:rowOff>
    </xdr:to>
    <xdr:sp>
      <xdr:nvSpPr>
        <xdr:cNvPr id="52" name="Line 59"/>
        <xdr:cNvSpPr>
          <a:spLocks/>
        </xdr:cNvSpPr>
      </xdr:nvSpPr>
      <xdr:spPr>
        <a:xfrm>
          <a:off x="952500" y="3000375"/>
          <a:ext cx="209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57150</xdr:rowOff>
    </xdr:from>
    <xdr:to>
      <xdr:col>4</xdr:col>
      <xdr:colOff>19050</xdr:colOff>
      <xdr:row>21</xdr:row>
      <xdr:rowOff>76200</xdr:rowOff>
    </xdr:to>
    <xdr:sp>
      <xdr:nvSpPr>
        <xdr:cNvPr id="53" name="Line 60"/>
        <xdr:cNvSpPr>
          <a:spLocks/>
        </xdr:cNvSpPr>
      </xdr:nvSpPr>
      <xdr:spPr>
        <a:xfrm flipH="1">
          <a:off x="666750" y="337185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47625</xdr:rowOff>
    </xdr:from>
    <xdr:to>
      <xdr:col>4</xdr:col>
      <xdr:colOff>38100</xdr:colOff>
      <xdr:row>32</xdr:row>
      <xdr:rowOff>28575</xdr:rowOff>
    </xdr:to>
    <xdr:sp>
      <xdr:nvSpPr>
        <xdr:cNvPr id="54" name="Line 61"/>
        <xdr:cNvSpPr>
          <a:spLocks/>
        </xdr:cNvSpPr>
      </xdr:nvSpPr>
      <xdr:spPr>
        <a:xfrm flipH="1">
          <a:off x="619125" y="483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18</xdr:row>
      <xdr:rowOff>133350</xdr:rowOff>
    </xdr:from>
    <xdr:to>
      <xdr:col>9</xdr:col>
      <xdr:colOff>85725</xdr:colOff>
      <xdr:row>19</xdr:row>
      <xdr:rowOff>152400</xdr:rowOff>
    </xdr:to>
    <xdr:sp>
      <xdr:nvSpPr>
        <xdr:cNvPr id="55" name="Line 62"/>
        <xdr:cNvSpPr>
          <a:spLocks/>
        </xdr:cNvSpPr>
      </xdr:nvSpPr>
      <xdr:spPr>
        <a:xfrm flipH="1">
          <a:off x="1695450" y="30003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16</xdr:row>
      <xdr:rowOff>0</xdr:rowOff>
    </xdr:from>
    <xdr:to>
      <xdr:col>15</xdr:col>
      <xdr:colOff>57150</xdr:colOff>
      <xdr:row>16</xdr:row>
      <xdr:rowOff>0</xdr:rowOff>
    </xdr:to>
    <xdr:sp>
      <xdr:nvSpPr>
        <xdr:cNvPr id="56" name="Line 63"/>
        <xdr:cNvSpPr>
          <a:spLocks/>
        </xdr:cNvSpPr>
      </xdr:nvSpPr>
      <xdr:spPr>
        <a:xfrm>
          <a:off x="2438400" y="2581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114300</xdr:rowOff>
    </xdr:from>
    <xdr:to>
      <xdr:col>13</xdr:col>
      <xdr:colOff>38100</xdr:colOff>
      <xdr:row>16</xdr:row>
      <xdr:rowOff>28575</xdr:rowOff>
    </xdr:to>
    <xdr:sp>
      <xdr:nvSpPr>
        <xdr:cNvPr id="57" name="Line 64"/>
        <xdr:cNvSpPr>
          <a:spLocks/>
        </xdr:cNvSpPr>
      </xdr:nvSpPr>
      <xdr:spPr>
        <a:xfrm flipH="1">
          <a:off x="2495550" y="2552700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15</xdr:row>
      <xdr:rowOff>114300</xdr:rowOff>
    </xdr:from>
    <xdr:to>
      <xdr:col>15</xdr:col>
      <xdr:colOff>38100</xdr:colOff>
      <xdr:row>16</xdr:row>
      <xdr:rowOff>38100</xdr:rowOff>
    </xdr:to>
    <xdr:sp>
      <xdr:nvSpPr>
        <xdr:cNvPr id="58" name="Line 66"/>
        <xdr:cNvSpPr>
          <a:spLocks/>
        </xdr:cNvSpPr>
      </xdr:nvSpPr>
      <xdr:spPr>
        <a:xfrm flipH="1">
          <a:off x="2886075" y="255270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47625</xdr:rowOff>
    </xdr:from>
    <xdr:to>
      <xdr:col>13</xdr:col>
      <xdr:colOff>0</xdr:colOff>
      <xdr:row>16</xdr:row>
      <xdr:rowOff>133350</xdr:rowOff>
    </xdr:to>
    <xdr:sp>
      <xdr:nvSpPr>
        <xdr:cNvPr id="59" name="Line 67"/>
        <xdr:cNvSpPr>
          <a:spLocks/>
        </xdr:cNvSpPr>
      </xdr:nvSpPr>
      <xdr:spPr>
        <a:xfrm>
          <a:off x="2543175" y="2486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24</xdr:row>
      <xdr:rowOff>19050</xdr:rowOff>
    </xdr:from>
    <xdr:to>
      <xdr:col>10</xdr:col>
      <xdr:colOff>104775</xdr:colOff>
      <xdr:row>34</xdr:row>
      <xdr:rowOff>133350</xdr:rowOff>
    </xdr:to>
    <xdr:sp>
      <xdr:nvSpPr>
        <xdr:cNvPr id="60" name="Line 68"/>
        <xdr:cNvSpPr>
          <a:spLocks/>
        </xdr:cNvSpPr>
      </xdr:nvSpPr>
      <xdr:spPr>
        <a:xfrm flipV="1">
          <a:off x="2038350" y="3790950"/>
          <a:ext cx="0" cy="15621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85725</xdr:rowOff>
    </xdr:from>
    <xdr:to>
      <xdr:col>5</xdr:col>
      <xdr:colOff>0</xdr:colOff>
      <xdr:row>24</xdr:row>
      <xdr:rowOff>0</xdr:rowOff>
    </xdr:to>
    <xdr:sp>
      <xdr:nvSpPr>
        <xdr:cNvPr id="61" name="Line 69"/>
        <xdr:cNvSpPr>
          <a:spLocks/>
        </xdr:cNvSpPr>
      </xdr:nvSpPr>
      <xdr:spPr>
        <a:xfrm flipV="1">
          <a:off x="952500" y="3400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26</xdr:row>
      <xdr:rowOff>28575</xdr:rowOff>
    </xdr:to>
    <xdr:sp>
      <xdr:nvSpPr>
        <xdr:cNvPr id="62" name="Line 70"/>
        <xdr:cNvSpPr>
          <a:spLocks/>
        </xdr:cNvSpPr>
      </xdr:nvSpPr>
      <xdr:spPr>
        <a:xfrm flipV="1">
          <a:off x="3124200" y="377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0</xdr:rowOff>
    </xdr:from>
    <xdr:to>
      <xdr:col>8</xdr:col>
      <xdr:colOff>47625</xdr:colOff>
      <xdr:row>40</xdr:row>
      <xdr:rowOff>0</xdr:rowOff>
    </xdr:to>
    <xdr:sp>
      <xdr:nvSpPr>
        <xdr:cNvPr id="63" name="Line 71"/>
        <xdr:cNvSpPr>
          <a:spLocks/>
        </xdr:cNvSpPr>
      </xdr:nvSpPr>
      <xdr:spPr>
        <a:xfrm>
          <a:off x="857250" y="6105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35</xdr:row>
      <xdr:rowOff>85725</xdr:rowOff>
    </xdr:from>
    <xdr:to>
      <xdr:col>7</xdr:col>
      <xdr:colOff>161925</xdr:colOff>
      <xdr:row>40</xdr:row>
      <xdr:rowOff>66675</xdr:rowOff>
    </xdr:to>
    <xdr:sp>
      <xdr:nvSpPr>
        <xdr:cNvPr id="64" name="Line 72"/>
        <xdr:cNvSpPr>
          <a:spLocks/>
        </xdr:cNvSpPr>
      </xdr:nvSpPr>
      <xdr:spPr>
        <a:xfrm flipV="1">
          <a:off x="1514475" y="54578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40</xdr:row>
      <xdr:rowOff>57150</xdr:rowOff>
    </xdr:to>
    <xdr:sp>
      <xdr:nvSpPr>
        <xdr:cNvPr id="65" name="Line 73"/>
        <xdr:cNvSpPr>
          <a:spLocks/>
        </xdr:cNvSpPr>
      </xdr:nvSpPr>
      <xdr:spPr>
        <a:xfrm>
          <a:off x="952500" y="5448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39</xdr:row>
      <xdr:rowOff>114300</xdr:rowOff>
    </xdr:from>
    <xdr:to>
      <xdr:col>5</xdr:col>
      <xdr:colOff>38100</xdr:colOff>
      <xdr:row>40</xdr:row>
      <xdr:rowOff>38100</xdr:rowOff>
    </xdr:to>
    <xdr:sp>
      <xdr:nvSpPr>
        <xdr:cNvPr id="66" name="Line 74"/>
        <xdr:cNvSpPr>
          <a:spLocks/>
        </xdr:cNvSpPr>
      </xdr:nvSpPr>
      <xdr:spPr>
        <a:xfrm flipH="1">
          <a:off x="904875" y="60769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114300</xdr:rowOff>
    </xdr:from>
    <xdr:to>
      <xdr:col>8</xdr:col>
      <xdr:colOff>9525</xdr:colOff>
      <xdr:row>40</xdr:row>
      <xdr:rowOff>28575</xdr:rowOff>
    </xdr:to>
    <xdr:sp>
      <xdr:nvSpPr>
        <xdr:cNvPr id="67" name="Line 75"/>
        <xdr:cNvSpPr>
          <a:spLocks/>
        </xdr:cNvSpPr>
      </xdr:nvSpPr>
      <xdr:spPr>
        <a:xfrm flipH="1">
          <a:off x="1485900" y="60769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35</xdr:row>
      <xdr:rowOff>66675</xdr:rowOff>
    </xdr:from>
    <xdr:to>
      <xdr:col>12</xdr:col>
      <xdr:colOff>171450</xdr:colOff>
      <xdr:row>40</xdr:row>
      <xdr:rowOff>57150</xdr:rowOff>
    </xdr:to>
    <xdr:sp>
      <xdr:nvSpPr>
        <xdr:cNvPr id="68" name="Line 76"/>
        <xdr:cNvSpPr>
          <a:spLocks/>
        </xdr:cNvSpPr>
      </xdr:nvSpPr>
      <xdr:spPr>
        <a:xfrm>
          <a:off x="2495550" y="54387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40</xdr:row>
      <xdr:rowOff>0</xdr:rowOff>
    </xdr:from>
    <xdr:to>
      <xdr:col>16</xdr:col>
      <xdr:colOff>57150</xdr:colOff>
      <xdr:row>40</xdr:row>
      <xdr:rowOff>0</xdr:rowOff>
    </xdr:to>
    <xdr:sp>
      <xdr:nvSpPr>
        <xdr:cNvPr id="69" name="Line 77"/>
        <xdr:cNvSpPr>
          <a:spLocks/>
        </xdr:cNvSpPr>
      </xdr:nvSpPr>
      <xdr:spPr>
        <a:xfrm>
          <a:off x="2428875" y="6105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0</xdr:colOff>
      <xdr:row>40</xdr:row>
      <xdr:rowOff>66675</xdr:rowOff>
    </xdr:to>
    <xdr:sp>
      <xdr:nvSpPr>
        <xdr:cNvPr id="70" name="Line 78"/>
        <xdr:cNvSpPr>
          <a:spLocks/>
        </xdr:cNvSpPr>
      </xdr:nvSpPr>
      <xdr:spPr>
        <a:xfrm>
          <a:off x="3124200" y="54673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39</xdr:row>
      <xdr:rowOff>114300</xdr:rowOff>
    </xdr:from>
    <xdr:to>
      <xdr:col>12</xdr:col>
      <xdr:colOff>200025</xdr:colOff>
      <xdr:row>40</xdr:row>
      <xdr:rowOff>38100</xdr:rowOff>
    </xdr:to>
    <xdr:sp>
      <xdr:nvSpPr>
        <xdr:cNvPr id="71" name="Line 79"/>
        <xdr:cNvSpPr>
          <a:spLocks/>
        </xdr:cNvSpPr>
      </xdr:nvSpPr>
      <xdr:spPr>
        <a:xfrm flipH="1">
          <a:off x="2457450" y="60769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39</xdr:row>
      <xdr:rowOff>104775</xdr:rowOff>
    </xdr:from>
    <xdr:to>
      <xdr:col>16</xdr:col>
      <xdr:colOff>38100</xdr:colOff>
      <xdr:row>40</xdr:row>
      <xdr:rowOff>38100</xdr:rowOff>
    </xdr:to>
    <xdr:sp>
      <xdr:nvSpPr>
        <xdr:cNvPr id="72" name="Line 80"/>
        <xdr:cNvSpPr>
          <a:spLocks/>
        </xdr:cNvSpPr>
      </xdr:nvSpPr>
      <xdr:spPr>
        <a:xfrm flipH="1">
          <a:off x="3095625" y="606742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54</xdr:row>
      <xdr:rowOff>28575</xdr:rowOff>
    </xdr:from>
    <xdr:to>
      <xdr:col>26</xdr:col>
      <xdr:colOff>123825</xdr:colOff>
      <xdr:row>56</xdr:row>
      <xdr:rowOff>9525</xdr:rowOff>
    </xdr:to>
    <xdr:sp>
      <xdr:nvSpPr>
        <xdr:cNvPr id="73" name="AutoShape 81"/>
        <xdr:cNvSpPr>
          <a:spLocks/>
        </xdr:cNvSpPr>
      </xdr:nvSpPr>
      <xdr:spPr>
        <a:xfrm>
          <a:off x="4981575" y="8172450"/>
          <a:ext cx="1047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29</xdr:row>
      <xdr:rowOff>85725</xdr:rowOff>
    </xdr:from>
    <xdr:to>
      <xdr:col>17</xdr:col>
      <xdr:colOff>161925</xdr:colOff>
      <xdr:row>30</xdr:row>
      <xdr:rowOff>9525</xdr:rowOff>
    </xdr:to>
    <xdr:sp>
      <xdr:nvSpPr>
        <xdr:cNvPr id="74" name="Line 600"/>
        <xdr:cNvSpPr>
          <a:spLocks/>
        </xdr:cNvSpPr>
      </xdr:nvSpPr>
      <xdr:spPr>
        <a:xfrm flipH="1">
          <a:off x="3314700" y="4591050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16</xdr:col>
      <xdr:colOff>9525</xdr:colOff>
      <xdr:row>36</xdr:row>
      <xdr:rowOff>38100</xdr:rowOff>
    </xdr:to>
    <xdr:sp>
      <xdr:nvSpPr>
        <xdr:cNvPr id="75" name="AutoShape 601"/>
        <xdr:cNvSpPr>
          <a:spLocks/>
        </xdr:cNvSpPr>
      </xdr:nvSpPr>
      <xdr:spPr>
        <a:xfrm>
          <a:off x="952500" y="4848225"/>
          <a:ext cx="2181225" cy="723900"/>
        </a:xfrm>
        <a:custGeom>
          <a:pathLst>
            <a:path h="82" w="221">
              <a:moveTo>
                <a:pt x="0" y="8"/>
              </a:moveTo>
              <a:cubicBezTo>
                <a:pt x="37" y="45"/>
                <a:pt x="75" y="82"/>
                <a:pt x="112" y="81"/>
              </a:cubicBezTo>
              <a:cubicBezTo>
                <a:pt x="149" y="80"/>
                <a:pt x="199" y="12"/>
                <a:pt x="221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7"/>
  <sheetViews>
    <sheetView showGridLines="0" tabSelected="1" zoomScalePageLayoutView="0" workbookViewId="0" topLeftCell="A1">
      <selection activeCell="Y13" sqref="Y13"/>
    </sheetView>
  </sheetViews>
  <sheetFormatPr defaultColWidth="2.7109375" defaultRowHeight="12.75"/>
  <cols>
    <col min="1" max="3" width="2.7109375" style="1" customWidth="1"/>
    <col min="4" max="4" width="3.00390625" style="1" bestFit="1" customWidth="1"/>
    <col min="5" max="5" width="3.140625" style="1" bestFit="1" customWidth="1"/>
    <col min="6" max="6" width="2.7109375" style="1" customWidth="1"/>
    <col min="7" max="7" width="3.28125" style="1" bestFit="1" customWidth="1"/>
    <col min="8" max="8" width="2.7109375" style="1" customWidth="1"/>
    <col min="9" max="9" width="3.28125" style="1" bestFit="1" customWidth="1"/>
    <col min="10" max="10" width="2.7109375" style="1" customWidth="1"/>
    <col min="11" max="11" width="3.140625" style="1" bestFit="1" customWidth="1"/>
    <col min="12" max="12" width="2.7109375" style="1" customWidth="1"/>
    <col min="13" max="13" width="3.28125" style="1" bestFit="1" customWidth="1"/>
    <col min="14" max="14" width="2.7109375" style="1" customWidth="1"/>
    <col min="15" max="15" width="3.28125" style="1" bestFit="1" customWidth="1"/>
    <col min="16" max="16" width="2.7109375" style="1" customWidth="1"/>
    <col min="17" max="17" width="3.140625" style="1" bestFit="1" customWidth="1"/>
    <col min="18" max="16384" width="2.7109375" style="1" customWidth="1"/>
  </cols>
  <sheetData>
    <row r="1" ht="12" thickBot="1"/>
    <row r="2" spans="2:33" ht="30.75" thickTop="1">
      <c r="B2" s="44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3"/>
    </row>
    <row r="3" spans="2:33" ht="11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8" t="s">
        <v>36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3"/>
    </row>
    <row r="4" spans="2:33" ht="11.25">
      <c r="B4" s="2"/>
      <c r="C4" s="3"/>
      <c r="D4" s="3"/>
      <c r="E4" s="3"/>
      <c r="F4" s="3"/>
      <c r="G4" s="3"/>
      <c r="H4" s="3"/>
      <c r="I4" s="3" t="s">
        <v>39</v>
      </c>
      <c r="J4" s="3"/>
      <c r="K4" s="41">
        <v>239.5</v>
      </c>
      <c r="L4" s="41"/>
      <c r="M4" s="3" t="s">
        <v>16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3"/>
    </row>
    <row r="5" spans="2:33" ht="11.25">
      <c r="B5" s="2"/>
      <c r="C5" s="3"/>
      <c r="D5" s="3" t="s">
        <v>37</v>
      </c>
      <c r="E5" s="3"/>
      <c r="F5" s="41">
        <v>243.1</v>
      </c>
      <c r="G5" s="41"/>
      <c r="H5" s="3" t="s">
        <v>12</v>
      </c>
      <c r="I5" s="3"/>
      <c r="J5" s="3"/>
      <c r="K5" s="3"/>
      <c r="L5" s="3"/>
      <c r="M5" s="3"/>
      <c r="N5" s="3"/>
      <c r="O5" s="3" t="s">
        <v>38</v>
      </c>
      <c r="P5" s="3"/>
      <c r="Q5" s="41">
        <v>341.2</v>
      </c>
      <c r="R5" s="41"/>
      <c r="S5" s="3" t="s">
        <v>12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3"/>
    </row>
    <row r="6" spans="2:33" ht="12" thickBo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3"/>
    </row>
    <row r="7" spans="2:33" ht="12" thickBot="1">
      <c r="B7" s="2"/>
      <c r="C7" s="3"/>
      <c r="D7" s="3"/>
      <c r="E7" s="3"/>
      <c r="F7" s="30"/>
      <c r="G7" s="31"/>
      <c r="H7" s="31"/>
      <c r="I7" s="31"/>
      <c r="J7" s="31"/>
      <c r="K7" s="31"/>
      <c r="L7" s="31"/>
      <c r="M7" s="31"/>
      <c r="N7" s="31"/>
      <c r="O7" s="31"/>
      <c r="P7" s="32"/>
      <c r="Q7" s="3"/>
      <c r="R7" s="3"/>
      <c r="S7" s="3"/>
      <c r="T7" s="5"/>
      <c r="U7" s="6"/>
      <c r="V7" s="7"/>
      <c r="W7" s="7"/>
      <c r="X7" s="6"/>
      <c r="Y7" s="8"/>
      <c r="Z7" s="3"/>
      <c r="AA7" s="3"/>
      <c r="AB7" s="3"/>
      <c r="AC7" s="3"/>
      <c r="AD7" s="3"/>
      <c r="AE7" s="3"/>
      <c r="AF7" s="4"/>
      <c r="AG7" s="3"/>
    </row>
    <row r="8" spans="2:33" ht="12" thickTop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9"/>
      <c r="W8" s="10"/>
      <c r="X8" s="3"/>
      <c r="Y8" s="3"/>
      <c r="Z8" s="3"/>
      <c r="AA8" s="3"/>
      <c r="AB8" s="3" t="s">
        <v>5</v>
      </c>
      <c r="AC8" s="41">
        <v>0.64</v>
      </c>
      <c r="AD8" s="41"/>
      <c r="AE8" s="3" t="s">
        <v>13</v>
      </c>
      <c r="AF8" s="4"/>
      <c r="AG8" s="3"/>
    </row>
    <row r="9" spans="2:33" ht="11.2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9"/>
      <c r="W9" s="10"/>
      <c r="X9" s="3"/>
      <c r="Y9" s="3"/>
      <c r="Z9" s="3"/>
      <c r="AA9" s="3"/>
      <c r="AB9" s="3"/>
      <c r="AC9" s="3"/>
      <c r="AD9" s="3"/>
      <c r="AE9" s="3"/>
      <c r="AF9" s="4"/>
      <c r="AG9" s="3"/>
    </row>
    <row r="10" spans="2:33" ht="12" thickBot="1">
      <c r="B10" s="2"/>
      <c r="C10" s="3"/>
      <c r="D10" s="3"/>
      <c r="E10" s="13" t="s">
        <v>0</v>
      </c>
      <c r="F10" s="3"/>
      <c r="G10" s="3"/>
      <c r="H10" s="3"/>
      <c r="M10" s="3"/>
      <c r="N10" s="3"/>
      <c r="O10" s="3"/>
      <c r="P10" s="3"/>
      <c r="Q10" s="13" t="s">
        <v>1</v>
      </c>
      <c r="R10" s="3"/>
      <c r="S10" s="3"/>
      <c r="T10" s="3"/>
      <c r="U10" s="3"/>
      <c r="V10" s="11"/>
      <c r="W10" s="12"/>
      <c r="X10" s="3"/>
      <c r="Y10" s="3"/>
      <c r="Z10" s="3"/>
      <c r="AA10" s="3"/>
      <c r="AB10" s="3"/>
      <c r="AC10" s="3"/>
      <c r="AD10" s="3"/>
      <c r="AE10" s="3"/>
      <c r="AF10" s="4"/>
      <c r="AG10" s="3"/>
    </row>
    <row r="11" spans="2:33" ht="11.25">
      <c r="B11" s="2"/>
      <c r="C11" s="3"/>
      <c r="D11" s="3"/>
      <c r="E11" s="3"/>
      <c r="F11" s="3"/>
      <c r="G11" s="3"/>
      <c r="H11" s="3"/>
      <c r="J11" s="3" t="s">
        <v>3</v>
      </c>
      <c r="K11" s="41">
        <v>3.8</v>
      </c>
      <c r="L11" s="41"/>
      <c r="M11" s="3" t="s">
        <v>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3"/>
    </row>
    <row r="12" spans="2:33" ht="11.2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3"/>
    </row>
    <row r="13" spans="2:33" ht="11.25">
      <c r="B13" s="2"/>
      <c r="C13" s="3"/>
      <c r="D13" s="3" t="s">
        <v>17</v>
      </c>
      <c r="E13" s="41">
        <v>0.35</v>
      </c>
      <c r="F13" s="41"/>
      <c r="G13" s="3" t="s">
        <v>13</v>
      </c>
      <c r="H13" s="3"/>
      <c r="I13" s="3"/>
      <c r="J13" s="3"/>
      <c r="K13" s="3"/>
      <c r="L13" s="3"/>
      <c r="M13" s="3"/>
      <c r="N13" s="3"/>
      <c r="O13" s="3" t="s">
        <v>18</v>
      </c>
      <c r="P13" s="41">
        <v>0.35</v>
      </c>
      <c r="Q13" s="41"/>
      <c r="R13" s="3" t="s">
        <v>10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3"/>
    </row>
    <row r="14" spans="2:33" ht="11.25">
      <c r="B14" s="2"/>
      <c r="C14" s="3"/>
      <c r="D14" s="3"/>
      <c r="E14" s="3"/>
      <c r="F14" s="20"/>
      <c r="G14" s="3"/>
      <c r="H14" s="3"/>
      <c r="I14" s="3"/>
      <c r="J14" s="3"/>
      <c r="K14" s="3"/>
      <c r="L14" s="3"/>
      <c r="M14" s="3"/>
      <c r="N14" s="3"/>
      <c r="O14" s="3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3"/>
    </row>
    <row r="15" spans="2:33" ht="11.25">
      <c r="B15" s="2"/>
      <c r="C15" s="3"/>
      <c r="D15" s="3"/>
      <c r="E15" s="3"/>
      <c r="F15" s="20"/>
      <c r="G15" s="3"/>
      <c r="H15" s="3" t="s">
        <v>6</v>
      </c>
      <c r="I15" s="3"/>
      <c r="J15" s="3"/>
      <c r="K15" s="3"/>
      <c r="L15" s="3"/>
      <c r="M15" s="3"/>
      <c r="N15" s="3"/>
      <c r="O15" s="3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3"/>
    </row>
    <row r="16" spans="2:33" ht="11.25">
      <c r="B16" s="2"/>
      <c r="C16" s="3"/>
      <c r="D16" s="3"/>
      <c r="E16" s="3"/>
      <c r="F16" s="20"/>
      <c r="G16" s="47">
        <f>+AC8</f>
        <v>0.64</v>
      </c>
      <c r="H16" s="47"/>
      <c r="I16" s="3"/>
      <c r="J16" s="3"/>
      <c r="K16" s="3"/>
      <c r="L16" s="3"/>
      <c r="M16" s="3"/>
      <c r="N16" s="47">
        <f>+G16</f>
        <v>0.64</v>
      </c>
      <c r="O16" s="47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3"/>
    </row>
    <row r="17" spans="2:33" ht="11.25">
      <c r="B17" s="2"/>
      <c r="C17" s="3"/>
      <c r="D17" s="3"/>
      <c r="E17" s="3"/>
      <c r="F17" s="20"/>
      <c r="G17" s="3"/>
      <c r="H17" s="3"/>
      <c r="I17" s="3"/>
      <c r="J17" s="3"/>
      <c r="K17" s="3"/>
      <c r="L17" s="3"/>
      <c r="M17" s="3"/>
      <c r="N17" s="3"/>
      <c r="O17" s="3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3"/>
    </row>
    <row r="18" spans="2:33" ht="11.25">
      <c r="B18" s="2"/>
      <c r="C18" s="3"/>
      <c r="D18" s="3"/>
      <c r="E18" s="3"/>
      <c r="F18" s="20"/>
      <c r="G18" s="3"/>
      <c r="H18" s="23"/>
      <c r="I18" s="3"/>
      <c r="J18" s="3"/>
      <c r="K18" s="3"/>
      <c r="L18" s="3"/>
      <c r="M18" s="3"/>
      <c r="N18" s="25"/>
      <c r="O18" s="3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3"/>
    </row>
    <row r="19" spans="2:33" ht="11.25">
      <c r="B19" s="2"/>
      <c r="C19" s="3" t="s">
        <v>7</v>
      </c>
      <c r="E19" s="3"/>
      <c r="F19" s="20"/>
      <c r="H19" s="23"/>
      <c r="I19" s="3" t="s">
        <v>9</v>
      </c>
      <c r="J19" s="3"/>
      <c r="K19" s="3"/>
      <c r="L19" s="3"/>
      <c r="M19" s="3"/>
      <c r="N19" s="25"/>
      <c r="O19" s="3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3"/>
    </row>
    <row r="20" spans="2:33" ht="12.75" customHeight="1">
      <c r="B20" s="2"/>
      <c r="C20" s="3"/>
      <c r="D20" s="3"/>
      <c r="E20" s="34">
        <f>+G43</f>
        <v>429.2342105263157</v>
      </c>
      <c r="F20" s="20"/>
      <c r="G20" s="35">
        <f>+O47</f>
        <v>387.32171052631566</v>
      </c>
      <c r="H20" s="23"/>
      <c r="J20" s="3"/>
      <c r="K20" s="3"/>
      <c r="L20" s="3"/>
      <c r="M20" s="3"/>
      <c r="N20" s="25"/>
      <c r="O20" s="3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3"/>
    </row>
    <row r="21" spans="2:33" ht="11.25" customHeight="1">
      <c r="B21" s="2"/>
      <c r="C21" s="3"/>
      <c r="D21" s="3"/>
      <c r="E21" s="34"/>
      <c r="F21" s="20"/>
      <c r="G21" s="35"/>
      <c r="H21" s="23"/>
      <c r="I21" s="35">
        <f>+U48</f>
        <v>234.04171052631568</v>
      </c>
      <c r="J21" s="3"/>
      <c r="K21" s="3"/>
      <c r="L21" s="3"/>
      <c r="M21" s="3"/>
      <c r="N21" s="25"/>
      <c r="P21" s="2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3"/>
    </row>
    <row r="22" spans="2:33" ht="12.75" customHeight="1">
      <c r="B22" s="2"/>
      <c r="C22" s="3" t="s">
        <v>8</v>
      </c>
      <c r="E22" s="34"/>
      <c r="F22" s="20"/>
      <c r="G22" s="35"/>
      <c r="H22" s="23"/>
      <c r="I22" s="35"/>
      <c r="L22" s="3"/>
      <c r="N22" s="25"/>
      <c r="P22" s="2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3"/>
    </row>
    <row r="23" spans="2:33" ht="11.25">
      <c r="B23" s="2"/>
      <c r="C23" s="3"/>
      <c r="H23" s="23"/>
      <c r="I23" s="35"/>
      <c r="L23" s="3"/>
      <c r="N23" s="25"/>
      <c r="O23" s="3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3"/>
    </row>
    <row r="24" spans="2:33" ht="12" thickBot="1">
      <c r="B24" s="2"/>
      <c r="C24" s="3"/>
      <c r="D24" s="3"/>
      <c r="E24" s="3"/>
      <c r="F24" s="21"/>
      <c r="G24" s="15"/>
      <c r="H24" s="24"/>
      <c r="I24" s="15"/>
      <c r="J24" s="15"/>
      <c r="K24" s="15"/>
      <c r="L24" s="15"/>
      <c r="M24" s="15"/>
      <c r="N24" s="33"/>
      <c r="O24" s="15"/>
      <c r="P24" s="21"/>
      <c r="Q24" s="3"/>
      <c r="R24" s="3"/>
      <c r="S24" s="3" t="s">
        <v>15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3"/>
    </row>
    <row r="25" spans="2:33" ht="12.75" customHeight="1">
      <c r="B25" s="2"/>
      <c r="C25" s="3"/>
      <c r="D25" s="3"/>
      <c r="E25" s="3"/>
      <c r="F25" s="22"/>
      <c r="G25" s="3"/>
      <c r="H25" s="3"/>
      <c r="I25" s="3"/>
      <c r="J25" s="3"/>
      <c r="K25" s="3"/>
      <c r="L25" s="3"/>
      <c r="M25" s="3"/>
      <c r="N25" s="3"/>
      <c r="O25" s="3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3"/>
    </row>
    <row r="26" spans="2:33" ht="11.25" customHeight="1">
      <c r="B26" s="2"/>
      <c r="C26" s="3"/>
      <c r="D26" s="3"/>
      <c r="E26" s="3"/>
      <c r="F26" s="20"/>
      <c r="G26" s="3" t="s">
        <v>21</v>
      </c>
      <c r="H26" s="39">
        <f>+H45</f>
        <v>1.7922096472915061</v>
      </c>
      <c r="I26" s="39"/>
      <c r="J26" s="3" t="s">
        <v>13</v>
      </c>
      <c r="K26" s="3"/>
      <c r="L26" s="3"/>
      <c r="M26" s="37">
        <f>+U52</f>
        <v>285.67328947368424</v>
      </c>
      <c r="N26" s="3"/>
      <c r="O26" s="3"/>
      <c r="P26" s="20"/>
      <c r="Q26" s="35">
        <f>+K44</f>
        <v>480.86578947368423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3"/>
    </row>
    <row r="27" spans="2:33" ht="11.25" customHeight="1">
      <c r="B27" s="2"/>
      <c r="C27" s="3"/>
      <c r="D27" s="3"/>
      <c r="E27" s="3"/>
      <c r="F27" s="20"/>
      <c r="G27" s="3"/>
      <c r="H27" s="3"/>
      <c r="I27" s="3"/>
      <c r="J27" s="3"/>
      <c r="K27" s="3"/>
      <c r="L27" s="3"/>
      <c r="M27" s="37"/>
      <c r="N27" s="3"/>
      <c r="O27" s="34">
        <f>+O51</f>
        <v>438.9532894736842</v>
      </c>
      <c r="P27" s="20"/>
      <c r="Q27" s="3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3"/>
    </row>
    <row r="28" spans="2:33" ht="11.25">
      <c r="B28" s="2"/>
      <c r="C28" s="3"/>
      <c r="D28" s="3"/>
      <c r="F28" s="20"/>
      <c r="H28" s="3"/>
      <c r="I28" s="3"/>
      <c r="K28" s="3"/>
      <c r="L28" s="3"/>
      <c r="M28" s="37"/>
      <c r="N28" s="3"/>
      <c r="O28" s="34"/>
      <c r="P28" s="20"/>
      <c r="Q28" s="3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3"/>
    </row>
    <row r="29" spans="2:33" ht="11.25">
      <c r="B29" s="2"/>
      <c r="D29" s="3"/>
      <c r="E29" s="14"/>
      <c r="F29" s="20"/>
      <c r="G29" s="3"/>
      <c r="H29" s="3"/>
      <c r="I29" s="3"/>
      <c r="J29" s="3"/>
      <c r="K29" s="3"/>
      <c r="L29" s="3"/>
      <c r="M29" s="3"/>
      <c r="N29" s="3"/>
      <c r="O29" s="34"/>
      <c r="P29" s="2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3"/>
    </row>
    <row r="30" spans="2:33" ht="11.25" customHeight="1">
      <c r="B30" s="2"/>
      <c r="C30" s="3"/>
      <c r="D30" s="3"/>
      <c r="E30" s="3"/>
      <c r="F30" s="20"/>
      <c r="G30" s="3"/>
      <c r="H30" s="3"/>
      <c r="I30" s="3"/>
      <c r="J30" s="3"/>
      <c r="L30" s="3"/>
      <c r="M30" s="3"/>
      <c r="N30" s="3"/>
      <c r="O30" s="3"/>
      <c r="P30" s="20"/>
      <c r="Q30" s="35">
        <f>+Q5</f>
        <v>341.2</v>
      </c>
      <c r="R30" s="3"/>
      <c r="S30" s="3" t="s">
        <v>8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3"/>
    </row>
    <row r="31" spans="2:33" ht="11.25" customHeight="1">
      <c r="B31" s="2"/>
      <c r="C31" s="3"/>
      <c r="D31" s="3"/>
      <c r="E31" s="34">
        <f>+F5</f>
        <v>243.1</v>
      </c>
      <c r="F31" s="20"/>
      <c r="G31" s="35">
        <f>+Z49</f>
        <v>171.65135690789475</v>
      </c>
      <c r="H31" s="3"/>
      <c r="I31" s="3" t="s">
        <v>20</v>
      </c>
      <c r="J31" s="3"/>
      <c r="L31" s="3"/>
      <c r="M31" s="3"/>
      <c r="N31" s="3"/>
      <c r="O31" s="34">
        <f>+Z53</f>
        <v>260.71583059210525</v>
      </c>
      <c r="P31" s="20"/>
      <c r="Q31" s="3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3"/>
    </row>
    <row r="32" spans="2:33" ht="11.25" customHeight="1">
      <c r="B32" s="2"/>
      <c r="D32" s="3"/>
      <c r="E32" s="34"/>
      <c r="F32" s="20"/>
      <c r="G32" s="35"/>
      <c r="H32" s="3"/>
      <c r="I32" s="3"/>
      <c r="J32" s="3"/>
      <c r="L32" s="3"/>
      <c r="M32" s="3"/>
      <c r="N32" s="3"/>
      <c r="O32" s="34"/>
      <c r="P32" s="20"/>
      <c r="Q32" s="35"/>
      <c r="R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4"/>
      <c r="AG32" s="3"/>
    </row>
    <row r="33" spans="2:33" ht="11.25">
      <c r="B33" s="2"/>
      <c r="C33" s="3" t="s">
        <v>8</v>
      </c>
      <c r="D33" s="3"/>
      <c r="E33" s="34"/>
      <c r="F33" s="20"/>
      <c r="G33" s="35"/>
      <c r="H33" s="3"/>
      <c r="I33" s="3"/>
      <c r="J33" s="3"/>
      <c r="L33" s="3"/>
      <c r="M33" s="3"/>
      <c r="N33" s="3"/>
      <c r="O33" s="34"/>
      <c r="P33" s="2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  <c r="AG33" s="3"/>
    </row>
    <row r="34" spans="2:33" ht="11.25">
      <c r="B34" s="2"/>
      <c r="D34" s="3"/>
      <c r="F34" s="20"/>
      <c r="G34" s="3"/>
      <c r="H34" s="3"/>
      <c r="I34" s="3"/>
      <c r="J34" s="3"/>
      <c r="L34" s="3"/>
      <c r="M34" s="3"/>
      <c r="N34" s="3"/>
      <c r="P34" s="2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  <c r="AG34" s="3"/>
    </row>
    <row r="35" spans="2:33" ht="12" thickBot="1">
      <c r="B35" s="2"/>
      <c r="C35" s="3"/>
      <c r="D35" s="3"/>
      <c r="E35" s="3"/>
      <c r="F35" s="21"/>
      <c r="G35" s="15"/>
      <c r="H35" s="15"/>
      <c r="I35" s="15"/>
      <c r="J35" s="15"/>
      <c r="K35" s="15"/>
      <c r="L35" s="15"/>
      <c r="M35" s="15"/>
      <c r="N35" s="15"/>
      <c r="O35" s="15"/>
      <c r="P35" s="21"/>
      <c r="Q35" s="3"/>
      <c r="R35" s="3"/>
      <c r="S35" s="3" t="s">
        <v>14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3"/>
    </row>
    <row r="36" spans="2:33" ht="12.75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3"/>
    </row>
    <row r="37" spans="2:33" ht="11.25" customHeight="1">
      <c r="B37" s="2"/>
      <c r="C37" s="3"/>
      <c r="D37" s="3"/>
      <c r="E37" s="3"/>
      <c r="F37" s="3"/>
      <c r="H37" s="3"/>
      <c r="I37" s="3"/>
      <c r="J37" s="3"/>
      <c r="K37" s="37">
        <f>+T46</f>
        <v>141.53884652640826</v>
      </c>
      <c r="L37" s="3"/>
      <c r="M37" s="3"/>
      <c r="N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3"/>
    </row>
    <row r="38" spans="2:33" ht="11.25">
      <c r="B38" s="2"/>
      <c r="C38" s="3"/>
      <c r="D38" s="3"/>
      <c r="E38" s="3"/>
      <c r="F38" s="3"/>
      <c r="H38" s="3"/>
      <c r="I38" s="3"/>
      <c r="J38" s="3"/>
      <c r="K38" s="37"/>
      <c r="L38" s="3"/>
      <c r="M38" s="3"/>
      <c r="N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3"/>
    </row>
    <row r="39" spans="2:33" ht="11.25">
      <c r="B39" s="2"/>
      <c r="D39" s="3"/>
      <c r="E39" s="3"/>
      <c r="F39" s="3"/>
      <c r="G39" s="3"/>
      <c r="H39" s="3"/>
      <c r="I39" s="3"/>
      <c r="J39" s="3"/>
      <c r="K39" s="3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  <c r="AG39" s="3"/>
    </row>
    <row r="40" spans="2:33" ht="11.25">
      <c r="B40" s="2"/>
      <c r="C40" s="3"/>
      <c r="D40" s="3"/>
      <c r="E40" s="3" t="s">
        <v>22</v>
      </c>
      <c r="F40" s="40">
        <f>+M55</f>
        <v>0.70503312557823</v>
      </c>
      <c r="G40" s="40"/>
      <c r="H40" s="26" t="s">
        <v>13</v>
      </c>
      <c r="I40" s="3"/>
      <c r="J40" s="3"/>
      <c r="K40" s="3"/>
      <c r="L40" s="3"/>
      <c r="M40" s="3"/>
      <c r="N40" s="3" t="s">
        <v>23</v>
      </c>
      <c r="O40" s="40">
        <f>+M56</f>
        <v>0.9206138309952167</v>
      </c>
      <c r="P40" s="40"/>
      <c r="Q40" s="3" t="s">
        <v>13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  <c r="AG40" s="3"/>
    </row>
    <row r="41" spans="2:33" ht="11.2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3"/>
    </row>
    <row r="42" spans="2:33" ht="11.25">
      <c r="B42" s="2"/>
      <c r="C42" s="3"/>
      <c r="D42" s="3"/>
      <c r="E42" s="3"/>
      <c r="F42" s="3"/>
      <c r="G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3"/>
    </row>
    <row r="43" spans="2:33" ht="11.25">
      <c r="B43" s="2"/>
      <c r="C43" s="3" t="s">
        <v>4</v>
      </c>
      <c r="D43" s="3"/>
      <c r="E43" s="3"/>
      <c r="F43" s="3"/>
      <c r="G43" s="38">
        <f>+K4*K11-K44</f>
        <v>429.2342105263157</v>
      </c>
      <c r="H43" s="38"/>
      <c r="I43" s="38"/>
      <c r="J43" s="3" t="s">
        <v>11</v>
      </c>
      <c r="K43" s="3"/>
      <c r="S43" s="3"/>
      <c r="T43" s="3"/>
      <c r="U43" s="3"/>
      <c r="Y43" s="3"/>
      <c r="Z43" s="3"/>
      <c r="AA43" s="3"/>
      <c r="AB43" s="3"/>
      <c r="AC43" s="3"/>
      <c r="AD43" s="3"/>
      <c r="AE43" s="3"/>
      <c r="AF43" s="4"/>
      <c r="AG43" s="3"/>
    </row>
    <row r="44" spans="2:33" ht="11.25">
      <c r="B44" s="2"/>
      <c r="C44" s="3" t="s">
        <v>2</v>
      </c>
      <c r="D44" s="3"/>
      <c r="E44" s="3"/>
      <c r="F44" s="3"/>
      <c r="G44" s="3"/>
      <c r="H44" s="3"/>
      <c r="I44" s="3"/>
      <c r="J44" s="3"/>
      <c r="K44" s="38">
        <f>(0.5*K4*K11^2+Q5-F5)/K11</f>
        <v>480.86578947368423</v>
      </c>
      <c r="L44" s="38"/>
      <c r="M44" s="38"/>
      <c r="N44" s="3" t="s">
        <v>11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3"/>
    </row>
    <row r="45" spans="2:33" ht="11.25">
      <c r="B45" s="2"/>
      <c r="C45" s="3" t="s">
        <v>40</v>
      </c>
      <c r="D45" s="3"/>
      <c r="E45" s="3"/>
      <c r="F45" s="3"/>
      <c r="G45" s="3"/>
      <c r="H45" s="38">
        <f>+G43*K11/(G43+K44)</f>
        <v>1.7922096472915061</v>
      </c>
      <c r="I45" s="38"/>
      <c r="J45" s="3" t="s">
        <v>13</v>
      </c>
      <c r="L45" s="3" t="s">
        <v>24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3"/>
    </row>
    <row r="46" spans="2:33" ht="11.25">
      <c r="B46" s="2"/>
      <c r="C46" s="3" t="s">
        <v>43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8">
        <f>(((F5-Q5)/K11+K4*K11*0.5)^2/(2*K4))-F5</f>
        <v>141.53884652640826</v>
      </c>
      <c r="U46" s="38"/>
      <c r="V46" s="38"/>
      <c r="W46" s="3" t="s">
        <v>12</v>
      </c>
      <c r="Y46" s="3"/>
      <c r="Z46" s="3"/>
      <c r="AA46" s="3"/>
      <c r="AB46" s="3"/>
      <c r="AC46" s="3"/>
      <c r="AD46" s="3"/>
      <c r="AE46" s="3"/>
      <c r="AF46" s="4"/>
      <c r="AG46" s="3"/>
    </row>
    <row r="47" spans="2:33" ht="11.25">
      <c r="B47" s="2"/>
      <c r="C47" s="3" t="s">
        <v>30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6">
        <f>G43-K4*E13/2</f>
        <v>387.32171052631566</v>
      </c>
      <c r="P47" s="36"/>
      <c r="Q47" s="36"/>
      <c r="R47" s="3" t="s">
        <v>11</v>
      </c>
      <c r="S47" s="3"/>
      <c r="Y47" s="3"/>
      <c r="Z47" s="3"/>
      <c r="AA47" s="3"/>
      <c r="AB47" s="3"/>
      <c r="AC47" s="3"/>
      <c r="AD47" s="3"/>
      <c r="AE47" s="3"/>
      <c r="AF47" s="4"/>
      <c r="AG47" s="3"/>
    </row>
    <row r="48" spans="2:33" ht="11.25">
      <c r="B48" s="2"/>
      <c r="C48" s="3" t="s">
        <v>41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3"/>
      <c r="T48" s="13"/>
      <c r="U48" s="36">
        <f>G43-K4*(G16+E13/2)</f>
        <v>234.04171052631568</v>
      </c>
      <c r="V48" s="36"/>
      <c r="W48" s="36"/>
      <c r="X48" s="3" t="s">
        <v>11</v>
      </c>
      <c r="Y48" s="3"/>
      <c r="Z48" s="3"/>
      <c r="AE48" s="3"/>
      <c r="AF48" s="4"/>
      <c r="AG48" s="3"/>
    </row>
    <row r="49" spans="2:32" ht="11.25">
      <c r="B49" s="2"/>
      <c r="C49" s="3" t="s">
        <v>19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13"/>
      <c r="X49" s="13"/>
      <c r="Y49" s="13"/>
      <c r="Z49" s="36">
        <f>E31-(E20+G20)/2*E13/2</f>
        <v>171.65135690789475</v>
      </c>
      <c r="AA49" s="36"/>
      <c r="AB49" s="36"/>
      <c r="AC49" s="3" t="s">
        <v>12</v>
      </c>
      <c r="AE49" s="3"/>
      <c r="AF49" s="4"/>
    </row>
    <row r="50" spans="2:33" ht="12.75" customHeight="1">
      <c r="B50" s="2"/>
      <c r="C50" s="29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6">
        <f>F5-G43*E13/3</f>
        <v>193.0226754385965</v>
      </c>
      <c r="R50" s="36"/>
      <c r="S50" s="36"/>
      <c r="T50" s="3" t="s">
        <v>12</v>
      </c>
      <c r="U50" s="3"/>
      <c r="V50" s="13"/>
      <c r="W50" s="13"/>
      <c r="X50" s="3"/>
      <c r="Y50" s="3"/>
      <c r="Z50" s="3"/>
      <c r="AA50" s="3"/>
      <c r="AB50" s="16"/>
      <c r="AC50" s="16"/>
      <c r="AD50" s="3"/>
      <c r="AE50" s="3"/>
      <c r="AF50" s="4"/>
      <c r="AG50" s="27"/>
    </row>
    <row r="51" spans="2:33" ht="12.75" customHeight="1">
      <c r="B51" s="2"/>
      <c r="C51" s="3" t="s">
        <v>31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6">
        <f>+K44-K4*P13/2</f>
        <v>438.9532894736842</v>
      </c>
      <c r="P51" s="36"/>
      <c r="Q51" s="36"/>
      <c r="R51" s="3" t="s">
        <v>11</v>
      </c>
      <c r="S51" s="13"/>
      <c r="T51" s="13"/>
      <c r="U51" s="3"/>
      <c r="Y51" s="3"/>
      <c r="Z51" s="3"/>
      <c r="AA51" s="3"/>
      <c r="AB51" s="3"/>
      <c r="AC51" s="3"/>
      <c r="AD51" s="3"/>
      <c r="AE51" s="3"/>
      <c r="AF51" s="4"/>
      <c r="AG51" s="3"/>
    </row>
    <row r="52" spans="2:33" ht="11.25">
      <c r="B52" s="2"/>
      <c r="C52" s="3" t="s">
        <v>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3"/>
      <c r="T52" s="13"/>
      <c r="U52" s="36">
        <f>+K44-K4*(N16+P13/2)</f>
        <v>285.67328947368424</v>
      </c>
      <c r="V52" s="36"/>
      <c r="W52" s="36"/>
      <c r="X52" s="3" t="s">
        <v>11</v>
      </c>
      <c r="Y52" s="3"/>
      <c r="Z52" s="3"/>
      <c r="AE52" s="3"/>
      <c r="AF52" s="4"/>
      <c r="AG52" s="3"/>
    </row>
    <row r="53" spans="2:33" ht="11.25">
      <c r="B53" s="2"/>
      <c r="C53" s="3" t="s">
        <v>28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3"/>
      <c r="W53" s="13"/>
      <c r="X53" s="13"/>
      <c r="Y53" s="13"/>
      <c r="Z53" s="36">
        <f>Q30-(Q26+O27)/2*P13/2</f>
        <v>260.71583059210525</v>
      </c>
      <c r="AA53" s="36"/>
      <c r="AB53" s="36"/>
      <c r="AC53" s="3" t="s">
        <v>12</v>
      </c>
      <c r="AE53" s="3"/>
      <c r="AF53" s="4"/>
      <c r="AG53" s="3"/>
    </row>
    <row r="54" spans="2:33" ht="11.25">
      <c r="B54" s="2"/>
      <c r="C54" s="29" t="s">
        <v>33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6">
        <f>Q5-K44*P13/3</f>
        <v>285.0989912280702</v>
      </c>
      <c r="R54" s="36"/>
      <c r="S54" s="36"/>
      <c r="T54" s="3" t="s">
        <v>12</v>
      </c>
      <c r="U54" s="3"/>
      <c r="V54" s="13"/>
      <c r="Z54" s="3"/>
      <c r="AA54" s="3"/>
      <c r="AB54" s="16"/>
      <c r="AC54" s="16"/>
      <c r="AD54" s="3"/>
      <c r="AE54" s="3"/>
      <c r="AF54" s="4"/>
      <c r="AG54" s="3"/>
    </row>
    <row r="55" spans="2:33" ht="11.25" customHeight="1">
      <c r="B55" s="2"/>
      <c r="C55" s="3" t="s">
        <v>26</v>
      </c>
      <c r="D55" s="3"/>
      <c r="E55" s="3"/>
      <c r="F55" s="3"/>
      <c r="G55" s="3"/>
      <c r="H55" s="3"/>
      <c r="I55" s="3"/>
      <c r="J55" s="3"/>
      <c r="K55" s="3"/>
      <c r="L55" s="3"/>
      <c r="M55" s="36">
        <f>(G43-SQRT(G43^2-4*K4/2*F5))/K4</f>
        <v>0.70503312557823</v>
      </c>
      <c r="N55" s="36"/>
      <c r="O55" s="3" t="s">
        <v>13</v>
      </c>
      <c r="P55" s="3" t="s">
        <v>29</v>
      </c>
      <c r="R55" s="3"/>
      <c r="S55" s="3"/>
      <c r="T55" s="3"/>
      <c r="U55" s="3"/>
      <c r="V55" s="13"/>
      <c r="W55" s="13"/>
      <c r="X55" s="13"/>
      <c r="Y55" s="13"/>
      <c r="Z55" s="3"/>
      <c r="AA55" s="3"/>
      <c r="AB55" s="42" t="s">
        <v>25</v>
      </c>
      <c r="AC55" s="42"/>
      <c r="AD55" s="42"/>
      <c r="AE55" s="42"/>
      <c r="AF55" s="43"/>
      <c r="AG55" s="3"/>
    </row>
    <row r="56" spans="2:33" ht="11.25">
      <c r="B56" s="2"/>
      <c r="C56" s="3" t="s">
        <v>27</v>
      </c>
      <c r="D56" s="3"/>
      <c r="E56" s="3"/>
      <c r="F56" s="3"/>
      <c r="G56" s="3"/>
      <c r="H56" s="3"/>
      <c r="I56" s="3"/>
      <c r="J56" s="3"/>
      <c r="K56" s="3"/>
      <c r="L56" s="3"/>
      <c r="M56" s="36">
        <f>(K44-SQRT(K44^2-4*K4/2*Q5))/K4</f>
        <v>0.9206138309952167</v>
      </c>
      <c r="N56" s="36"/>
      <c r="O56" s="3" t="s">
        <v>13</v>
      </c>
      <c r="P56" s="3" t="s">
        <v>35</v>
      </c>
      <c r="R56" s="3"/>
      <c r="S56" s="3"/>
      <c r="T56" s="3"/>
      <c r="U56" s="3"/>
      <c r="V56" s="13"/>
      <c r="W56" s="13"/>
      <c r="X56" s="13"/>
      <c r="Y56" s="13"/>
      <c r="Z56" s="3"/>
      <c r="AA56" s="3"/>
      <c r="AB56" s="42"/>
      <c r="AC56" s="42"/>
      <c r="AD56" s="42"/>
      <c r="AE56" s="42"/>
      <c r="AF56" s="43"/>
      <c r="AG56" s="3"/>
    </row>
    <row r="57" spans="2:33" ht="12" thickBot="1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3"/>
    </row>
    <row r="58" ht="12" thickTop="1"/>
  </sheetData>
  <sheetProtection password="B8DA" sheet="1" objects="1" scenarios="1"/>
  <mergeCells count="39">
    <mergeCell ref="K4:L4"/>
    <mergeCell ref="Q5:R5"/>
    <mergeCell ref="B2:AF2"/>
    <mergeCell ref="N16:O16"/>
    <mergeCell ref="K11:L11"/>
    <mergeCell ref="G16:H16"/>
    <mergeCell ref="F5:G5"/>
    <mergeCell ref="E13:F13"/>
    <mergeCell ref="P13:Q13"/>
    <mergeCell ref="M56:N56"/>
    <mergeCell ref="AC8:AD8"/>
    <mergeCell ref="AB55:AF56"/>
    <mergeCell ref="M26:M28"/>
    <mergeCell ref="O40:P40"/>
    <mergeCell ref="O27:O29"/>
    <mergeCell ref="Q30:Q32"/>
    <mergeCell ref="Q54:S54"/>
    <mergeCell ref="O47:Q47"/>
    <mergeCell ref="O31:O33"/>
    <mergeCell ref="H45:I45"/>
    <mergeCell ref="O51:Q51"/>
    <mergeCell ref="M55:N55"/>
    <mergeCell ref="E20:E22"/>
    <mergeCell ref="G20:G22"/>
    <mergeCell ref="I21:I23"/>
    <mergeCell ref="G43:I43"/>
    <mergeCell ref="H26:I26"/>
    <mergeCell ref="F40:G40"/>
    <mergeCell ref="Q26:Q28"/>
    <mergeCell ref="E31:E33"/>
    <mergeCell ref="G31:G33"/>
    <mergeCell ref="U52:W52"/>
    <mergeCell ref="Z53:AB53"/>
    <mergeCell ref="Q50:S50"/>
    <mergeCell ref="K37:K39"/>
    <mergeCell ref="U48:W48"/>
    <mergeCell ref="Z49:AB49"/>
    <mergeCell ref="T46:V46"/>
    <mergeCell ref="K44:M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8515625" style="0" customWidth="1"/>
  </cols>
  <sheetData>
    <row r="1" ht="12.75">
      <c r="A1">
        <f>Sheet1!G43-Sheet1!K4*(Sheet1!G16+Sheet1!E13/2)</f>
        <v>234.04171052631568</v>
      </c>
    </row>
    <row r="2" ht="12.75">
      <c r="A2">
        <f>+Sheet1!U48</f>
        <v>234.04171052631568</v>
      </c>
    </row>
    <row r="4" ht="12.75">
      <c r="A4">
        <f>+Sheet1!K44-Sheet1!K4*(Sheet1!N16+Sheet1!P13/2)</f>
        <v>285.67328947368424</v>
      </c>
    </row>
    <row r="5" ht="12.75">
      <c r="A5">
        <f>+Sheet1!U52</f>
        <v>285.67328947368424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gurcan.berberoglu</dc:creator>
  <cp:keywords/>
  <dc:description/>
  <cp:lastModifiedBy>grcn</cp:lastModifiedBy>
  <dcterms:created xsi:type="dcterms:W3CDTF">2010-10-04T05:57:08Z</dcterms:created>
  <dcterms:modified xsi:type="dcterms:W3CDTF">2012-07-17T20:30:26Z</dcterms:modified>
  <cp:category/>
  <cp:version/>
  <cp:contentType/>
  <cp:contentStatus/>
</cp:coreProperties>
</file>