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rcan Dosyalar\ozel\satis\yeni_yönetmelige_gore_hesaplar(sifreli)\cesitli_hesaplamalar\"/>
    </mc:Choice>
  </mc:AlternateContent>
  <xr:revisionPtr revIDLastSave="0" documentId="13_ncr:1_{9B5B8182-7D01-4FE9-9F18-7F1FA75A8B4C}" xr6:coauthVersionLast="47" xr6:coauthVersionMax="47" xr10:uidLastSave="{00000000-0000-0000-0000-000000000000}"/>
  <bookViews>
    <workbookView xWindow="-120" yWindow="-120" windowWidth="29040" windowHeight="15840" xr2:uid="{B80B3A54-7A4D-46F0-BF45-2B17222145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N57" i="1" s="1"/>
  <c r="E58" i="1"/>
  <c r="N58" i="1" s="1"/>
  <c r="E59" i="1"/>
  <c r="AU59" i="1" s="1"/>
  <c r="E60" i="1"/>
  <c r="AI60" i="1" s="1"/>
  <c r="E61" i="1"/>
  <c r="AI61" i="1" s="1"/>
  <c r="E62" i="1"/>
  <c r="AT62" i="1" s="1"/>
  <c r="E63" i="1"/>
  <c r="S63" i="1" s="1"/>
  <c r="E64" i="1"/>
  <c r="S64" i="1" s="1"/>
  <c r="E65" i="1"/>
  <c r="N65" i="1" s="1"/>
  <c r="E66" i="1"/>
  <c r="N66" i="1" s="1"/>
  <c r="E67" i="1"/>
  <c r="AU67" i="1" s="1"/>
  <c r="E68" i="1"/>
  <c r="AI68" i="1" s="1"/>
  <c r="E69" i="1"/>
  <c r="AI69" i="1" s="1"/>
  <c r="E70" i="1"/>
  <c r="AT70" i="1" s="1"/>
  <c r="E71" i="1"/>
  <c r="S71" i="1" s="1"/>
  <c r="E72" i="1"/>
  <c r="S72" i="1" s="1"/>
  <c r="E73" i="1"/>
  <c r="N73" i="1" s="1"/>
  <c r="E74" i="1"/>
  <c r="N74" i="1" s="1"/>
  <c r="E75" i="1"/>
  <c r="AU75" i="1" s="1"/>
  <c r="E76" i="1"/>
  <c r="AI76" i="1" s="1"/>
  <c r="E77" i="1"/>
  <c r="AI77" i="1" s="1"/>
  <c r="E78" i="1"/>
  <c r="AT78" i="1" s="1"/>
  <c r="E79" i="1"/>
  <c r="S79" i="1" s="1"/>
  <c r="E80" i="1"/>
  <c r="S80" i="1" s="1"/>
  <c r="E81" i="1"/>
  <c r="N81" i="1" s="1"/>
  <c r="E82" i="1"/>
  <c r="N82" i="1" s="1"/>
  <c r="E83" i="1"/>
  <c r="AU83" i="1" s="1"/>
  <c r="E84" i="1"/>
  <c r="AI84" i="1" s="1"/>
  <c r="E85" i="1"/>
  <c r="AI85" i="1" s="1"/>
  <c r="E86" i="1"/>
  <c r="AO86" i="1" s="1"/>
  <c r="E87" i="1"/>
  <c r="AU87" i="1" s="1"/>
  <c r="E88" i="1"/>
  <c r="AT88" i="1" s="1"/>
  <c r="E89" i="1"/>
  <c r="AU89" i="1" s="1"/>
  <c r="E90" i="1"/>
  <c r="Y90" i="1" s="1"/>
  <c r="E91" i="1"/>
  <c r="AU91" i="1" s="1"/>
  <c r="E92" i="1"/>
  <c r="AT92" i="1" s="1"/>
  <c r="E93" i="1"/>
  <c r="AI93" i="1" s="1"/>
  <c r="E94" i="1"/>
  <c r="AO94" i="1" s="1"/>
  <c r="E95" i="1"/>
  <c r="AU95" i="1" s="1"/>
  <c r="E96" i="1"/>
  <c r="AT96" i="1" s="1"/>
  <c r="E97" i="1"/>
  <c r="Y97" i="1" s="1"/>
  <c r="E98" i="1"/>
  <c r="AT98" i="1" s="1"/>
  <c r="E56" i="1"/>
  <c r="AT56" i="1" s="1"/>
  <c r="AT97" i="1" l="1"/>
  <c r="AT85" i="1"/>
  <c r="AT77" i="1"/>
  <c r="AT69" i="1"/>
  <c r="AT61" i="1"/>
  <c r="AU94" i="1"/>
  <c r="AU82" i="1"/>
  <c r="AU74" i="1"/>
  <c r="AU66" i="1"/>
  <c r="AU58" i="1"/>
  <c r="AD94" i="1"/>
  <c r="AD86" i="1"/>
  <c r="AD78" i="1"/>
  <c r="AD70" i="1"/>
  <c r="AD62" i="1"/>
  <c r="N96" i="1"/>
  <c r="N88" i="1"/>
  <c r="N80" i="1"/>
  <c r="N72" i="1"/>
  <c r="N64" i="1"/>
  <c r="AI56" i="1"/>
  <c r="AI91" i="1"/>
  <c r="AI83" i="1"/>
  <c r="AI75" i="1"/>
  <c r="AI67" i="1"/>
  <c r="AI59" i="1"/>
  <c r="S94" i="1"/>
  <c r="S86" i="1"/>
  <c r="S78" i="1"/>
  <c r="S70" i="1"/>
  <c r="S62" i="1"/>
  <c r="Y96" i="1"/>
  <c r="Y88" i="1"/>
  <c r="AO93" i="1"/>
  <c r="AT94" i="1"/>
  <c r="AT84" i="1"/>
  <c r="AT76" i="1"/>
  <c r="AT68" i="1"/>
  <c r="AT60" i="1"/>
  <c r="AU93" i="1"/>
  <c r="AU81" i="1"/>
  <c r="AU73" i="1"/>
  <c r="AU65" i="1"/>
  <c r="AU57" i="1"/>
  <c r="AD93" i="1"/>
  <c r="AD85" i="1"/>
  <c r="AD77" i="1"/>
  <c r="AD69" i="1"/>
  <c r="AD61" i="1"/>
  <c r="N95" i="1"/>
  <c r="N87" i="1"/>
  <c r="N79" i="1"/>
  <c r="N71" i="1"/>
  <c r="N63" i="1"/>
  <c r="AI98" i="1"/>
  <c r="AI90" i="1"/>
  <c r="AI82" i="1"/>
  <c r="AI74" i="1"/>
  <c r="AI66" i="1"/>
  <c r="AI58" i="1"/>
  <c r="S93" i="1"/>
  <c r="S85" i="1"/>
  <c r="S77" i="1"/>
  <c r="S69" i="1"/>
  <c r="S61" i="1"/>
  <c r="Y95" i="1"/>
  <c r="Y87" i="1"/>
  <c r="AO92" i="1"/>
  <c r="AT93" i="1"/>
  <c r="AT83" i="1"/>
  <c r="AT75" i="1"/>
  <c r="AT67" i="1"/>
  <c r="AT59" i="1"/>
  <c r="AU92" i="1"/>
  <c r="AU80" i="1"/>
  <c r="AU72" i="1"/>
  <c r="AU64" i="1"/>
  <c r="N56" i="1"/>
  <c r="AD92" i="1"/>
  <c r="AD84" i="1"/>
  <c r="AD76" i="1"/>
  <c r="AD68" i="1"/>
  <c r="AD60" i="1"/>
  <c r="N94" i="1"/>
  <c r="N86" i="1"/>
  <c r="N78" i="1"/>
  <c r="N70" i="1"/>
  <c r="N62" i="1"/>
  <c r="AI97" i="1"/>
  <c r="AI89" i="1"/>
  <c r="AI81" i="1"/>
  <c r="AI73" i="1"/>
  <c r="AI65" i="1"/>
  <c r="AI57" i="1"/>
  <c r="S92" i="1"/>
  <c r="S84" i="1"/>
  <c r="S76" i="1"/>
  <c r="S68" i="1"/>
  <c r="S60" i="1"/>
  <c r="Y94" i="1"/>
  <c r="Y86" i="1"/>
  <c r="AO91" i="1"/>
  <c r="AT91" i="1"/>
  <c r="AT82" i="1"/>
  <c r="AT74" i="1"/>
  <c r="AT66" i="1"/>
  <c r="AT58" i="1"/>
  <c r="AU90" i="1"/>
  <c r="AU79" i="1"/>
  <c r="AU71" i="1"/>
  <c r="AU63" i="1"/>
  <c r="AD56" i="1"/>
  <c r="AD91" i="1"/>
  <c r="AD83" i="1"/>
  <c r="AD75" i="1"/>
  <c r="AD67" i="1"/>
  <c r="AD59" i="1"/>
  <c r="N93" i="1"/>
  <c r="N85" i="1"/>
  <c r="N77" i="1"/>
  <c r="N69" i="1"/>
  <c r="N61" i="1"/>
  <c r="AI96" i="1"/>
  <c r="AI88" i="1"/>
  <c r="AI80" i="1"/>
  <c r="AI72" i="1"/>
  <c r="AI64" i="1"/>
  <c r="S56" i="1"/>
  <c r="S91" i="1"/>
  <c r="S83" i="1"/>
  <c r="S75" i="1"/>
  <c r="S67" i="1"/>
  <c r="S59" i="1"/>
  <c r="Y93" i="1"/>
  <c r="AO98" i="1"/>
  <c r="AO90" i="1"/>
  <c r="AT90" i="1"/>
  <c r="AT81" i="1"/>
  <c r="AT73" i="1"/>
  <c r="AT65" i="1"/>
  <c r="AT57" i="1"/>
  <c r="AU86" i="1"/>
  <c r="AU78" i="1"/>
  <c r="AU70" i="1"/>
  <c r="AU62" i="1"/>
  <c r="AD98" i="1"/>
  <c r="AD90" i="1"/>
  <c r="AD82" i="1"/>
  <c r="AD74" i="1"/>
  <c r="AD66" i="1"/>
  <c r="AD58" i="1"/>
  <c r="N92" i="1"/>
  <c r="N84" i="1"/>
  <c r="N76" i="1"/>
  <c r="N68" i="1"/>
  <c r="N60" i="1"/>
  <c r="AI95" i="1"/>
  <c r="AI87" i="1"/>
  <c r="AI79" i="1"/>
  <c r="AI71" i="1"/>
  <c r="AI63" i="1"/>
  <c r="S98" i="1"/>
  <c r="S90" i="1"/>
  <c r="S82" i="1"/>
  <c r="S74" i="1"/>
  <c r="S66" i="1"/>
  <c r="S58" i="1"/>
  <c r="Y92" i="1"/>
  <c r="AO97" i="1"/>
  <c r="AO89" i="1"/>
  <c r="AT89" i="1"/>
  <c r="AT80" i="1"/>
  <c r="AT72" i="1"/>
  <c r="AT64" i="1"/>
  <c r="AU56" i="1"/>
  <c r="AU85" i="1"/>
  <c r="AU77" i="1"/>
  <c r="AU69" i="1"/>
  <c r="AU61" i="1"/>
  <c r="AD97" i="1"/>
  <c r="AD89" i="1"/>
  <c r="AD81" i="1"/>
  <c r="AD73" i="1"/>
  <c r="AD65" i="1"/>
  <c r="AD57" i="1"/>
  <c r="N91" i="1"/>
  <c r="N83" i="1"/>
  <c r="N75" i="1"/>
  <c r="N67" i="1"/>
  <c r="N59" i="1"/>
  <c r="AI94" i="1"/>
  <c r="AI86" i="1"/>
  <c r="AI78" i="1"/>
  <c r="AI70" i="1"/>
  <c r="AI62" i="1"/>
  <c r="S97" i="1"/>
  <c r="S89" i="1"/>
  <c r="S81" i="1"/>
  <c r="S73" i="1"/>
  <c r="S65" i="1"/>
  <c r="S57" i="1"/>
  <c r="Y91" i="1"/>
  <c r="AO96" i="1"/>
  <c r="AO88" i="1"/>
  <c r="AT87" i="1"/>
  <c r="AT79" i="1"/>
  <c r="AT71" i="1"/>
  <c r="AT63" i="1"/>
  <c r="AU98" i="1"/>
  <c r="AU84" i="1"/>
  <c r="AU76" i="1"/>
  <c r="AU68" i="1"/>
  <c r="AU60" i="1"/>
  <c r="AD96" i="1"/>
  <c r="AD88" i="1"/>
  <c r="AD80" i="1"/>
  <c r="AD72" i="1"/>
  <c r="AD64" i="1"/>
  <c r="N98" i="1"/>
  <c r="N90" i="1"/>
  <c r="S96" i="1"/>
  <c r="S88" i="1"/>
  <c r="Y98" i="1"/>
  <c r="AO95" i="1"/>
  <c r="AO87" i="1"/>
  <c r="AT86" i="1"/>
  <c r="AU97" i="1"/>
  <c r="AD95" i="1"/>
  <c r="AD87" i="1"/>
  <c r="AD79" i="1"/>
  <c r="AD71" i="1"/>
  <c r="AD63" i="1"/>
  <c r="N97" i="1"/>
  <c r="N89" i="1"/>
  <c r="AI92" i="1"/>
  <c r="S95" i="1"/>
  <c r="S87" i="1"/>
  <c r="Y89" i="1"/>
  <c r="AU96" i="1"/>
  <c r="AU88" i="1"/>
  <c r="AT95" i="1"/>
  <c r="AK50" i="1" l="1"/>
  <c r="AK49" i="1"/>
  <c r="S99" i="1"/>
  <c r="AI99" i="1"/>
  <c r="AO57" i="1" l="1"/>
  <c r="AO65" i="1"/>
  <c r="AO73" i="1"/>
  <c r="AO81" i="1"/>
  <c r="AO59" i="1"/>
  <c r="AO83" i="1"/>
  <c r="AO68" i="1"/>
  <c r="AO61" i="1"/>
  <c r="AO77" i="1"/>
  <c r="AO70" i="1"/>
  <c r="AO56" i="1"/>
  <c r="AO71" i="1"/>
  <c r="AO79" i="1"/>
  <c r="AO72" i="1"/>
  <c r="AO58" i="1"/>
  <c r="AO66" i="1"/>
  <c r="AO74" i="1"/>
  <c r="AO82" i="1"/>
  <c r="AO67" i="1"/>
  <c r="AO75" i="1"/>
  <c r="AO60" i="1"/>
  <c r="AO76" i="1"/>
  <c r="AO84" i="1"/>
  <c r="AO69" i="1"/>
  <c r="AO85" i="1"/>
  <c r="AO62" i="1"/>
  <c r="AO78" i="1"/>
  <c r="AO63" i="1"/>
  <c r="AO64" i="1"/>
  <c r="AO80" i="1"/>
  <c r="Y63" i="1"/>
  <c r="Y71" i="1"/>
  <c r="Y79" i="1"/>
  <c r="Y57" i="1"/>
  <c r="Y73" i="1"/>
  <c r="Y66" i="1"/>
  <c r="Y59" i="1"/>
  <c r="Y75" i="1"/>
  <c r="Y56" i="1"/>
  <c r="Y60" i="1"/>
  <c r="Y76" i="1"/>
  <c r="Y69" i="1"/>
  <c r="Y77" i="1"/>
  <c r="Y70" i="1"/>
  <c r="Y64" i="1"/>
  <c r="Y72" i="1"/>
  <c r="Y80" i="1"/>
  <c r="Y65" i="1"/>
  <c r="Y81" i="1"/>
  <c r="Y58" i="1"/>
  <c r="Y74" i="1"/>
  <c r="Y82" i="1"/>
  <c r="Y67" i="1"/>
  <c r="Y83" i="1"/>
  <c r="Y68" i="1"/>
  <c r="Y84" i="1"/>
  <c r="Y61" i="1"/>
  <c r="Y85" i="1"/>
  <c r="Y62" i="1"/>
  <c r="Y78" i="1"/>
  <c r="Y102" i="1"/>
  <c r="Y103" i="1"/>
  <c r="Y108" i="1"/>
  <c r="Y107" i="1"/>
  <c r="Y106" i="1"/>
  <c r="Y101" i="1"/>
  <c r="G108" i="1" l="1"/>
  <c r="G107" i="1"/>
  <c r="G101" i="1"/>
  <c r="G103" i="1"/>
  <c r="G106" i="1"/>
  <c r="G102" i="1"/>
  <c r="Y99" i="1"/>
  <c r="AO99" i="1"/>
  <c r="G109" i="1" l="1"/>
  <c r="T107" i="1" s="1"/>
  <c r="G104" i="1"/>
  <c r="T101" i="1" s="1"/>
  <c r="T106" i="1" l="1"/>
  <c r="T108" i="1"/>
  <c r="T102" i="1"/>
  <c r="T103" i="1"/>
</calcChain>
</file>

<file path=xl/sharedStrings.xml><?xml version="1.0" encoding="utf-8"?>
<sst xmlns="http://schemas.openxmlformats.org/spreadsheetml/2006/main" count="94" uniqueCount="58">
  <si>
    <t>Vx</t>
  </si>
  <si>
    <t>Vy</t>
  </si>
  <si>
    <t>bx</t>
  </si>
  <si>
    <t>by</t>
  </si>
  <si>
    <t>kolon / perde</t>
  </si>
  <si>
    <t>(cm)</t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</si>
  <si>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 = bx * by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12</t>
    </r>
  </si>
  <si>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 = by * bx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12</t>
    </r>
  </si>
  <si>
    <t xml:space="preserve">Vx = </t>
  </si>
  <si>
    <t>KN</t>
  </si>
  <si>
    <t>(yapıya x yönünde etkiyen kat kesme kuvveti)</t>
  </si>
  <si>
    <t xml:space="preserve">Vy = </t>
  </si>
  <si>
    <t>(yapıya y yönünde etkiyen kat kesme kuvveti)</t>
  </si>
  <si>
    <t>(m4)</t>
  </si>
  <si>
    <t>toplam</t>
  </si>
  <si>
    <r>
      <t xml:space="preserve">Vy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x / </t>
    </r>
    <r>
      <rPr>
        <sz val="8"/>
        <color theme="1"/>
        <rFont val="Symbol"/>
        <family val="1"/>
        <charset val="2"/>
      </rPr>
      <t>å</t>
    </r>
    <r>
      <rPr>
        <sz val="8"/>
        <color theme="1"/>
        <rFont val="Arial"/>
        <family val="2"/>
        <charset val="162"/>
      </rPr>
      <t xml:space="preserve">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x</t>
    </r>
  </si>
  <si>
    <t>(KN)</t>
  </si>
  <si>
    <r>
      <t xml:space="preserve">Vx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y / </t>
    </r>
    <r>
      <rPr>
        <sz val="8"/>
        <color theme="1"/>
        <rFont val="Symbol"/>
        <family val="1"/>
        <charset val="2"/>
      </rPr>
      <t>å</t>
    </r>
    <r>
      <rPr>
        <sz val="8"/>
        <color theme="1"/>
        <rFont val="Arial"/>
        <family val="2"/>
        <charset val="162"/>
      </rPr>
      <t xml:space="preserve">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y</t>
    </r>
  </si>
  <si>
    <t>V y,kolon =</t>
  </si>
  <si>
    <t>V y,perde =</t>
  </si>
  <si>
    <t>V x,kolon =</t>
  </si>
  <si>
    <t>V x,perde =</t>
  </si>
  <si>
    <t>V x,toplam =</t>
  </si>
  <si>
    <t>V y,toplam =</t>
  </si>
  <si>
    <t>adet</t>
  </si>
  <si>
    <t xml:space="preserve">Kat kesme kuvvetinin </t>
  </si>
  <si>
    <t>Kat kesme kuvvetinin</t>
  </si>
  <si>
    <t>S = kolon</t>
  </si>
  <si>
    <t>P = perde</t>
  </si>
  <si>
    <t>y</t>
  </si>
  <si>
    <t>x</t>
  </si>
  <si>
    <t>Dikkat sadece sarı hücrelere data girilecek.</t>
  </si>
  <si>
    <t>bir kattaki kolon ve perdeler</t>
  </si>
  <si>
    <t>tanım</t>
  </si>
  <si>
    <t>x yönü kolona veya perdeye düşen hisse</t>
  </si>
  <si>
    <t>y yönü kolona veya perdeye düşen hisse</t>
  </si>
  <si>
    <t>S101</t>
  </si>
  <si>
    <t>P103</t>
  </si>
  <si>
    <t>adet kolon ile karşılanıyor.</t>
  </si>
  <si>
    <t>adet perde ile karşılanıyor.(sadece kısa kenar doğrultusu dikkate alınan perde tarafından)</t>
  </si>
  <si>
    <t>adet perde ile karşılanıyor.(sadece uzun kenar doğrultusu dikkate alınan perde tarafından)</t>
  </si>
  <si>
    <t>kattaki tüm perde adedi =</t>
  </si>
  <si>
    <t>kattaki tüm kolon adedi  =</t>
  </si>
  <si>
    <t>(x yönü kat kesme kuvveti)</t>
  </si>
  <si>
    <t>(y yönü kat kesme kuvveti)</t>
  </si>
  <si>
    <t>x yönü kat kesme kuvveti için</t>
  </si>
  <si>
    <t>y yönü kat kesme kuvveti için</t>
  </si>
  <si>
    <t>Bu hesap Prof.Dr.Adem Doğangün "Deprem-Zemin ve Depreme Dayanıklı Yapı Tasarımı" adlı kitap esas alınmıştır.</t>
  </si>
  <si>
    <t xml:space="preserve"> 'sini </t>
  </si>
  <si>
    <t>ÖRNEK KAT KOLON APLİKSAYON PLANI</t>
  </si>
  <si>
    <t>Not : TBDY-2018 madde 7.6.1.2 uyarınca enkesit ; büyük kenar küçük kenarın 6 katından fazla olması durumunda perde olarak tanımlanır.</t>
  </si>
  <si>
    <r>
      <rPr>
        <b/>
        <sz val="12"/>
        <color theme="7" tint="-0.499984740745262"/>
        <rFont val="Arial"/>
        <family val="2"/>
        <charset val="162"/>
      </rPr>
      <t xml:space="preserve">KAT KESME KUVVETİNİN PERDEYE VE KOLONA DÜŞEN HİSSE KUVVET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</si>
  <si>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Not: kattaki kolon ve perdelerin kat yüksekliği sabittir.</t>
  </si>
  <si>
    <t>çalışma tipi:
x yönü için 
kolon / perde</t>
  </si>
  <si>
    <t>çalışma tipi:
y yönü için 
kolon / perde</t>
  </si>
  <si>
    <t>bu formatta girmek mecburidir.</t>
  </si>
  <si>
    <t>soldan ikinci terim 3.kat kolonu olduğunu gösterir.</t>
  </si>
  <si>
    <t>soldan ikinci terim 2.kat perde olduğunu gösterir.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</si>
</sst>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"/>
  </numFmts>
  <fonts count="11"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vertAlign val="superscript"/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sz val="8"/>
      <color theme="1"/>
      <name val="Arial"/>
      <family val="1"/>
      <charset val="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  <font>
      <sz val="8"/>
      <color theme="0"/>
      <name val="Arial"/>
      <family val="2"/>
      <charset val="162"/>
    </font>
    <font>
      <b/>
      <i/>
      <u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2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6" xfId="0" applyBorder="1" applyAlignment="1" applyProtection="1">
      <alignment horizontal="right" vertical="center"/>
      <protection hidden="1"/>
    </xf>
    <xf numFmtId="0" fontId="0" fillId="0" borderId="0" xfId="0" quotePrefix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26" xfId="0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18" xfId="0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6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2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textRotation="90"/>
      <protection hidden="1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 wrapText="1"/>
      <protection hidden="1"/>
    </xf>
    <xf numFmtId="0" fontId="0" fillId="4" borderId="24" xfId="0" applyFill="1" applyBorder="1" applyAlignment="1" applyProtection="1">
      <alignment horizontal="center" vertical="center" wrapText="1"/>
      <protection hidden="1"/>
    </xf>
    <xf numFmtId="0" fontId="0" fillId="4" borderId="5" xfId="0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0" fillId="4" borderId="19" xfId="0" applyFill="1" applyBorder="1" applyAlignment="1" applyProtection="1">
      <alignment horizontal="center" vertical="center" wrapText="1"/>
      <protection hidden="1"/>
    </xf>
    <xf numFmtId="0" fontId="0" fillId="4" borderId="20" xfId="0" applyFill="1" applyBorder="1" applyAlignment="1" applyProtection="1">
      <alignment horizontal="center" vertical="center" wrapText="1"/>
      <protection hidden="1"/>
    </xf>
    <xf numFmtId="0" fontId="0" fillId="4" borderId="21" xfId="0" applyFill="1" applyBorder="1" applyAlignment="1" applyProtection="1">
      <alignment horizontal="center" vertical="center" wrapText="1"/>
      <protection hidden="1"/>
    </xf>
    <xf numFmtId="0" fontId="0" fillId="4" borderId="19" xfId="0" applyFill="1" applyBorder="1" applyAlignment="1" applyProtection="1">
      <alignment horizontal="center" vertical="center"/>
      <protection hidden="1"/>
    </xf>
    <xf numFmtId="0" fontId="0" fillId="4" borderId="20" xfId="0" applyFill="1" applyBorder="1" applyAlignment="1" applyProtection="1">
      <alignment horizontal="center" vertical="center"/>
      <protection hidden="1"/>
    </xf>
    <xf numFmtId="0" fontId="0" fillId="4" borderId="21" xfId="0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 wrapText="1"/>
      <protection hidden="1"/>
    </xf>
    <xf numFmtId="0" fontId="0" fillId="4" borderId="27" xfId="0" applyFill="1" applyBorder="1" applyAlignment="1" applyProtection="1">
      <alignment horizontal="center" vertical="center" wrapText="1"/>
      <protection hidden="1"/>
    </xf>
    <xf numFmtId="165" fontId="0" fillId="0" borderId="8" xfId="0" applyNumberFormat="1" applyBorder="1" applyAlignment="1" applyProtection="1">
      <alignment horizontal="center" vertical="center"/>
      <protection hidden="1"/>
    </xf>
    <xf numFmtId="165" fontId="0" fillId="0" borderId="30" xfId="0" applyNumberFormat="1" applyBorder="1" applyAlignment="1" applyProtection="1">
      <alignment horizontal="center" vertical="center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164" fontId="1" fillId="4" borderId="3" xfId="0" applyNumberFormat="1" applyFont="1" applyFill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165" fontId="1" fillId="4" borderId="3" xfId="0" applyNumberFormat="1" applyFont="1" applyFill="1" applyBorder="1" applyAlignment="1" applyProtection="1">
      <alignment horizontal="center" vertical="center"/>
      <protection hidden="1"/>
    </xf>
    <xf numFmtId="165" fontId="1" fillId="4" borderId="26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1" fillId="4" borderId="25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 textRotation="90"/>
      <protection hidden="1"/>
    </xf>
    <xf numFmtId="0" fontId="0" fillId="4" borderId="3" xfId="0" applyFill="1" applyBorder="1" applyAlignment="1" applyProtection="1">
      <alignment horizontal="center" vertical="center" textRotation="90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4763</xdr:rowOff>
    </xdr:from>
    <xdr:to>
      <xdr:col>46</xdr:col>
      <xdr:colOff>57150</xdr:colOff>
      <xdr:row>47</xdr:row>
      <xdr:rowOff>47625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7D2F0E31-50FC-678D-3E26-BF0B6AE49279}"/>
            </a:ext>
          </a:extLst>
        </xdr:cNvPr>
        <xdr:cNvGrpSpPr/>
      </xdr:nvGrpSpPr>
      <xdr:grpSpPr>
        <a:xfrm>
          <a:off x="419100" y="909638"/>
          <a:ext cx="7086600" cy="6329362"/>
          <a:chOff x="419100" y="909638"/>
          <a:chExt cx="7086600" cy="6329362"/>
        </a:xfrm>
      </xdr:grpSpPr>
      <xdr:grpSp>
        <xdr:nvGrpSpPr>
          <xdr:cNvPr id="89" name="Group 88">
            <a:extLst>
              <a:ext uri="{FF2B5EF4-FFF2-40B4-BE49-F238E27FC236}">
                <a16:creationId xmlns:a16="http://schemas.microsoft.com/office/drawing/2014/main" id="{1B26723F-EC2F-4B29-9344-B507056C2E14}"/>
              </a:ext>
            </a:extLst>
          </xdr:cNvPr>
          <xdr:cNvGrpSpPr/>
        </xdr:nvGrpSpPr>
        <xdr:grpSpPr>
          <a:xfrm>
            <a:off x="819150" y="1114425"/>
            <a:ext cx="5829300" cy="5505450"/>
            <a:chOff x="2600325" y="1495425"/>
            <a:chExt cx="5829300" cy="5505450"/>
          </a:xfrm>
          <a:solidFill>
            <a:schemeClr val="bg1">
              <a:lumMod val="95000"/>
            </a:schemeClr>
          </a:solidFill>
        </xdr:grpSpPr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2F6C6C4F-5D39-4ED5-B7DD-AD29B1EFD60B}"/>
                </a:ext>
              </a:extLst>
            </xdr:cNvPr>
            <xdr:cNvSpPr/>
          </xdr:nvSpPr>
          <xdr:spPr>
            <a:xfrm>
              <a:off x="2600325" y="1495425"/>
              <a:ext cx="5819775" cy="5505450"/>
            </a:xfrm>
            <a:prstGeom prst="rect">
              <a:avLst/>
            </a:prstGeom>
            <a:grpFill/>
            <a:ln>
              <a:solidFill>
                <a:schemeClr val="tx1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12" name="Straight Connector 11">
              <a:extLst>
                <a:ext uri="{FF2B5EF4-FFF2-40B4-BE49-F238E27FC236}">
                  <a16:creationId xmlns:a16="http://schemas.microsoft.com/office/drawing/2014/main" id="{11E16064-1E73-4497-9CAA-6E1D17C464A1}"/>
                </a:ext>
              </a:extLst>
            </xdr:cNvPr>
            <xdr:cNvCxnSpPr/>
          </xdr:nvCxnSpPr>
          <xdr:spPr>
            <a:xfrm>
              <a:off x="4695825" y="1495425"/>
              <a:ext cx="0" cy="5505450"/>
            </a:xfrm>
            <a:prstGeom prst="line">
              <a:avLst/>
            </a:prstGeom>
            <a:grpFill/>
            <a:ln>
              <a:solidFill>
                <a:schemeClr val="tx1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  <xdr:cxnSp macro="">
          <xdr:nvCxnSpPr>
            <xdr:cNvPr id="14" name="Straight Connector 13">
              <a:extLst>
                <a:ext uri="{FF2B5EF4-FFF2-40B4-BE49-F238E27FC236}">
                  <a16:creationId xmlns:a16="http://schemas.microsoft.com/office/drawing/2014/main" id="{72B04C2F-9CD4-4B33-9E60-C79F7EA9148D}"/>
                </a:ext>
              </a:extLst>
            </xdr:cNvPr>
            <xdr:cNvCxnSpPr/>
          </xdr:nvCxnSpPr>
          <xdr:spPr>
            <a:xfrm>
              <a:off x="6800850" y="1495425"/>
              <a:ext cx="0" cy="5505450"/>
            </a:xfrm>
            <a:prstGeom prst="line">
              <a:avLst/>
            </a:prstGeom>
            <a:grpFill/>
            <a:ln>
              <a:solidFill>
                <a:schemeClr val="tx1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  <xdr:cxnSp macro="">
          <xdr:nvCxnSpPr>
            <xdr:cNvPr id="16" name="Straight Connector 15">
              <a:extLst>
                <a:ext uri="{FF2B5EF4-FFF2-40B4-BE49-F238E27FC236}">
                  <a16:creationId xmlns:a16="http://schemas.microsoft.com/office/drawing/2014/main" id="{BE7BB9C4-8BC8-44BA-8E2A-B7EDF727048B}"/>
                </a:ext>
              </a:extLst>
            </xdr:cNvPr>
            <xdr:cNvCxnSpPr/>
          </xdr:nvCxnSpPr>
          <xdr:spPr>
            <a:xfrm>
              <a:off x="2600325" y="3000375"/>
              <a:ext cx="5829300" cy="0"/>
            </a:xfrm>
            <a:prstGeom prst="line">
              <a:avLst/>
            </a:prstGeom>
            <a:grpFill/>
            <a:ln>
              <a:solidFill>
                <a:schemeClr val="tx1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  <xdr:cxnSp macro="">
          <xdr:nvCxnSpPr>
            <xdr:cNvPr id="18" name="Straight Connector 17">
              <a:extLst>
                <a:ext uri="{FF2B5EF4-FFF2-40B4-BE49-F238E27FC236}">
                  <a16:creationId xmlns:a16="http://schemas.microsoft.com/office/drawing/2014/main" id="{169808E4-AA56-497A-8EC4-70B28972A8C1}"/>
                </a:ext>
              </a:extLst>
            </xdr:cNvPr>
            <xdr:cNvCxnSpPr/>
          </xdr:nvCxnSpPr>
          <xdr:spPr>
            <a:xfrm>
              <a:off x="2600325" y="4362450"/>
              <a:ext cx="5829300" cy="0"/>
            </a:xfrm>
            <a:prstGeom prst="line">
              <a:avLst/>
            </a:prstGeom>
            <a:grpFill/>
            <a:ln>
              <a:solidFill>
                <a:schemeClr val="tx1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DF9A4C50-318E-43B1-8580-464DBB0A0205}"/>
              </a:ext>
            </a:extLst>
          </xdr:cNvPr>
          <xdr:cNvSpPr/>
        </xdr:nvSpPr>
        <xdr:spPr>
          <a:xfrm rot="5400000">
            <a:off x="4883944" y="3764757"/>
            <a:ext cx="290511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593409D4-DF6D-4F50-830C-B70CD6F07007}"/>
              </a:ext>
            </a:extLst>
          </xdr:cNvPr>
          <xdr:cNvSpPr/>
        </xdr:nvSpPr>
        <xdr:spPr>
          <a:xfrm rot="5400000">
            <a:off x="2733675" y="1838325"/>
            <a:ext cx="314325" cy="1571625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D55318F7-BEA8-4500-8049-4C3FD93EEB5F}"/>
              </a:ext>
            </a:extLst>
          </xdr:cNvPr>
          <xdr:cNvSpPr/>
        </xdr:nvSpPr>
        <xdr:spPr>
          <a:xfrm>
            <a:off x="2752725" y="6315075"/>
            <a:ext cx="314325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402B191-190D-431B-94B8-491FCAD44260}"/>
              </a:ext>
            </a:extLst>
          </xdr:cNvPr>
          <xdr:cNvSpPr/>
        </xdr:nvSpPr>
        <xdr:spPr>
          <a:xfrm>
            <a:off x="4862512" y="5191125"/>
            <a:ext cx="314325" cy="1571625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5B8F86F5-F915-4D3A-B242-DE7E18747489}"/>
              </a:ext>
            </a:extLst>
          </xdr:cNvPr>
          <xdr:cNvSpPr/>
        </xdr:nvSpPr>
        <xdr:spPr>
          <a:xfrm rot="5400000">
            <a:off x="6426994" y="6374608"/>
            <a:ext cx="290511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88FC59E3-B505-4D19-841E-6B8A21EB9C42}"/>
              </a:ext>
            </a:extLst>
          </xdr:cNvPr>
          <xdr:cNvSpPr/>
        </xdr:nvSpPr>
        <xdr:spPr>
          <a:xfrm>
            <a:off x="4867275" y="990600"/>
            <a:ext cx="314325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2A581616-691D-4E00-B49D-A60A6743EBE6}"/>
              </a:ext>
            </a:extLst>
          </xdr:cNvPr>
          <xdr:cNvSpPr/>
        </xdr:nvSpPr>
        <xdr:spPr>
          <a:xfrm rot="5400000">
            <a:off x="6436519" y="897732"/>
            <a:ext cx="290511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685FF7D8-AA68-4652-A0B1-4D583A8DA9ED}"/>
              </a:ext>
            </a:extLst>
          </xdr:cNvPr>
          <xdr:cNvSpPr/>
        </xdr:nvSpPr>
        <xdr:spPr>
          <a:xfrm>
            <a:off x="4867275" y="2466975"/>
            <a:ext cx="314325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E2A26437-7158-48CE-A830-CB5F282DEAC7}"/>
              </a:ext>
            </a:extLst>
          </xdr:cNvPr>
          <xdr:cNvSpPr/>
        </xdr:nvSpPr>
        <xdr:spPr>
          <a:xfrm rot="5400000">
            <a:off x="2778919" y="3764757"/>
            <a:ext cx="290511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9FB7C0A3-1AEA-4A84-9D09-21A25A92CF9E}"/>
              </a:ext>
            </a:extLst>
          </xdr:cNvPr>
          <xdr:cNvSpPr/>
        </xdr:nvSpPr>
        <xdr:spPr>
          <a:xfrm>
            <a:off x="6477000" y="2505075"/>
            <a:ext cx="314325" cy="1571625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2F9442CD-39A4-427E-9EB7-F902F2928B2D}"/>
              </a:ext>
            </a:extLst>
          </xdr:cNvPr>
          <xdr:cNvSpPr/>
        </xdr:nvSpPr>
        <xdr:spPr>
          <a:xfrm>
            <a:off x="657224" y="971550"/>
            <a:ext cx="314325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46BCCCD-8A68-493A-A10C-2F2E493392F2}"/>
              </a:ext>
            </a:extLst>
          </xdr:cNvPr>
          <xdr:cNvSpPr/>
        </xdr:nvSpPr>
        <xdr:spPr>
          <a:xfrm rot="5400000">
            <a:off x="716757" y="2402684"/>
            <a:ext cx="290511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4E4AE80-19C0-45CD-905C-1DE5853A69C2}"/>
              </a:ext>
            </a:extLst>
          </xdr:cNvPr>
          <xdr:cNvSpPr/>
        </xdr:nvSpPr>
        <xdr:spPr>
          <a:xfrm>
            <a:off x="647700" y="3771900"/>
            <a:ext cx="314325" cy="438150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2B9E969A-BF01-4BE9-AFA7-E0690CF2F70F}"/>
              </a:ext>
            </a:extLst>
          </xdr:cNvPr>
          <xdr:cNvSpPr/>
        </xdr:nvSpPr>
        <xdr:spPr>
          <a:xfrm>
            <a:off x="647700" y="5191124"/>
            <a:ext cx="314325" cy="1571625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A7026BFC-78F1-4AB7-8D60-0577AFBD84FB}"/>
              </a:ext>
            </a:extLst>
          </xdr:cNvPr>
          <xdr:cNvSpPr/>
        </xdr:nvSpPr>
        <xdr:spPr>
          <a:xfrm rot="5400000">
            <a:off x="2733675" y="333375"/>
            <a:ext cx="314325" cy="1571625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B8BAB3AF-9D35-451D-8396-2E49D9C6F68E}"/>
              </a:ext>
            </a:extLst>
          </xdr:cNvPr>
          <xdr:cNvCxnSpPr/>
        </xdr:nvCxnSpPr>
        <xdr:spPr>
          <a:xfrm flipH="1">
            <a:off x="6896102" y="3876675"/>
            <a:ext cx="609598" cy="0"/>
          </a:xfrm>
          <a:prstGeom prst="straightConnector1">
            <a:avLst/>
          </a:prstGeom>
          <a:ln w="444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11B9EB4D-96FF-4779-9854-3DDB791260F1}"/>
              </a:ext>
            </a:extLst>
          </xdr:cNvPr>
          <xdr:cNvCxnSpPr/>
        </xdr:nvCxnSpPr>
        <xdr:spPr>
          <a:xfrm flipV="1">
            <a:off x="3714750" y="6734176"/>
            <a:ext cx="0" cy="504824"/>
          </a:xfrm>
          <a:prstGeom prst="straightConnector1">
            <a:avLst/>
          </a:prstGeom>
          <a:ln w="444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2E8CCB5D-E945-4A8C-93E3-16A0E03811B4}"/>
              </a:ext>
            </a:extLst>
          </xdr:cNvPr>
          <xdr:cNvCxnSpPr/>
        </xdr:nvCxnSpPr>
        <xdr:spPr>
          <a:xfrm>
            <a:off x="2705100" y="4176713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1171BA1D-7B2E-4704-B72B-B43448593C5F}"/>
              </a:ext>
            </a:extLst>
          </xdr:cNvPr>
          <xdr:cNvCxnSpPr/>
        </xdr:nvCxnSpPr>
        <xdr:spPr>
          <a:xfrm>
            <a:off x="2633661" y="4333876"/>
            <a:ext cx="58102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437BF180-6DA1-4347-9B6F-2F3A7CCA1947}"/>
              </a:ext>
            </a:extLst>
          </xdr:cNvPr>
          <xdr:cNvCxnSpPr/>
        </xdr:nvCxnSpPr>
        <xdr:spPr>
          <a:xfrm flipH="1">
            <a:off x="2657475" y="4291013"/>
            <a:ext cx="90488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F319C3AB-CA77-4284-BE0C-C19E6571B2FC}"/>
              </a:ext>
            </a:extLst>
          </xdr:cNvPr>
          <xdr:cNvCxnSpPr/>
        </xdr:nvCxnSpPr>
        <xdr:spPr>
          <a:xfrm>
            <a:off x="3143250" y="4176713"/>
            <a:ext cx="0" cy="2286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4E39D9D8-0CBF-4EEC-8014-253C6CD2885B}"/>
              </a:ext>
            </a:extLst>
          </xdr:cNvPr>
          <xdr:cNvCxnSpPr/>
        </xdr:nvCxnSpPr>
        <xdr:spPr>
          <a:xfrm flipH="1">
            <a:off x="3095625" y="4291013"/>
            <a:ext cx="90488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6E5A03D7-A464-4B53-9D37-E7CFAAEE5C0E}"/>
              </a:ext>
            </a:extLst>
          </xdr:cNvPr>
          <xdr:cNvCxnSpPr/>
        </xdr:nvCxnSpPr>
        <xdr:spPr>
          <a:xfrm>
            <a:off x="3181350" y="3838575"/>
            <a:ext cx="3000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14BF7139-4513-4308-9E56-0E82B92105A8}"/>
              </a:ext>
            </a:extLst>
          </xdr:cNvPr>
          <xdr:cNvCxnSpPr/>
        </xdr:nvCxnSpPr>
        <xdr:spPr>
          <a:xfrm>
            <a:off x="3400426" y="3757611"/>
            <a:ext cx="0" cy="4238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FA731221-3C17-40D6-89AD-71803E763835}"/>
              </a:ext>
            </a:extLst>
          </xdr:cNvPr>
          <xdr:cNvCxnSpPr/>
        </xdr:nvCxnSpPr>
        <xdr:spPr>
          <a:xfrm flipH="1">
            <a:off x="3352800" y="3795712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CEE936C2-0100-442F-8670-2F19DBD45936}"/>
              </a:ext>
            </a:extLst>
          </xdr:cNvPr>
          <xdr:cNvCxnSpPr/>
        </xdr:nvCxnSpPr>
        <xdr:spPr>
          <a:xfrm>
            <a:off x="3176589" y="4124324"/>
            <a:ext cx="3000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DFAFC52A-7CE9-4407-97E7-5E3F10A590E6}"/>
              </a:ext>
            </a:extLst>
          </xdr:cNvPr>
          <xdr:cNvCxnSpPr/>
        </xdr:nvCxnSpPr>
        <xdr:spPr>
          <a:xfrm flipH="1">
            <a:off x="3348039" y="4081461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2C4256FB-00C3-4CF4-AC53-8CA3ADF7ECFD}"/>
              </a:ext>
            </a:extLst>
          </xdr:cNvPr>
          <xdr:cNvCxnSpPr/>
        </xdr:nvCxnSpPr>
        <xdr:spPr>
          <a:xfrm>
            <a:off x="4857750" y="6805612"/>
            <a:ext cx="0" cy="3238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5A730D0F-27C6-4B7B-8019-632747D8993C}"/>
              </a:ext>
            </a:extLst>
          </xdr:cNvPr>
          <xdr:cNvCxnSpPr/>
        </xdr:nvCxnSpPr>
        <xdr:spPr>
          <a:xfrm>
            <a:off x="4776788" y="7048500"/>
            <a:ext cx="4762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F3DD76AC-E384-425D-B720-3F5DFADF48EF}"/>
              </a:ext>
            </a:extLst>
          </xdr:cNvPr>
          <xdr:cNvCxnSpPr/>
        </xdr:nvCxnSpPr>
        <xdr:spPr>
          <a:xfrm flipH="1">
            <a:off x="4810125" y="7005637"/>
            <a:ext cx="90487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C4A0C987-4A6B-4551-B736-620A13780AB5}"/>
              </a:ext>
            </a:extLst>
          </xdr:cNvPr>
          <xdr:cNvCxnSpPr/>
        </xdr:nvCxnSpPr>
        <xdr:spPr>
          <a:xfrm>
            <a:off x="5181600" y="6805612"/>
            <a:ext cx="0" cy="3238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E191CB69-CC16-40AB-9DB4-A4C703646F49}"/>
              </a:ext>
            </a:extLst>
          </xdr:cNvPr>
          <xdr:cNvCxnSpPr/>
        </xdr:nvCxnSpPr>
        <xdr:spPr>
          <a:xfrm flipH="1">
            <a:off x="5133975" y="7005637"/>
            <a:ext cx="90487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08E3F9AB-9D91-425F-ADE1-EE67D4E0E573}"/>
              </a:ext>
            </a:extLst>
          </xdr:cNvPr>
          <xdr:cNvCxnSpPr/>
        </xdr:nvCxnSpPr>
        <xdr:spPr>
          <a:xfrm>
            <a:off x="5243513" y="5191125"/>
            <a:ext cx="352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69F6DA61-2728-4C26-84B7-C647A2393710}"/>
              </a:ext>
            </a:extLst>
          </xdr:cNvPr>
          <xdr:cNvCxnSpPr/>
        </xdr:nvCxnSpPr>
        <xdr:spPr>
          <a:xfrm>
            <a:off x="5505450" y="5119688"/>
            <a:ext cx="0" cy="1704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42A929E6-6124-41F3-A35C-BB3B1A12DE5A}"/>
              </a:ext>
            </a:extLst>
          </xdr:cNvPr>
          <xdr:cNvCxnSpPr/>
        </xdr:nvCxnSpPr>
        <xdr:spPr>
          <a:xfrm flipH="1">
            <a:off x="5457826" y="5148262"/>
            <a:ext cx="90487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0271AD36-D9F7-4300-9B67-E91D3B0A572C}"/>
              </a:ext>
            </a:extLst>
          </xdr:cNvPr>
          <xdr:cNvCxnSpPr/>
        </xdr:nvCxnSpPr>
        <xdr:spPr>
          <a:xfrm>
            <a:off x="5243513" y="6762749"/>
            <a:ext cx="3524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1C256746-C8DD-4F41-93D1-836C6F8D0BC2}"/>
              </a:ext>
            </a:extLst>
          </xdr:cNvPr>
          <xdr:cNvCxnSpPr/>
        </xdr:nvCxnSpPr>
        <xdr:spPr>
          <a:xfrm flipH="1">
            <a:off x="5457826" y="6719886"/>
            <a:ext cx="90487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Connector 71">
            <a:extLst>
              <a:ext uri="{FF2B5EF4-FFF2-40B4-BE49-F238E27FC236}">
                <a16:creationId xmlns:a16="http://schemas.microsoft.com/office/drawing/2014/main" id="{FA775079-A882-4395-9AFA-61B7A6DFC55A}"/>
              </a:ext>
            </a:extLst>
          </xdr:cNvPr>
          <xdr:cNvCxnSpPr/>
        </xdr:nvCxnSpPr>
        <xdr:spPr>
          <a:xfrm>
            <a:off x="2105025" y="1338263"/>
            <a:ext cx="0" cy="2143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96928AEB-1626-4AF9-A661-1B1935942154}"/>
              </a:ext>
            </a:extLst>
          </xdr:cNvPr>
          <xdr:cNvCxnSpPr/>
        </xdr:nvCxnSpPr>
        <xdr:spPr>
          <a:xfrm>
            <a:off x="2043113" y="1476375"/>
            <a:ext cx="17002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112874F8-F5D5-4525-94F3-E4D51FD6C3C3}"/>
              </a:ext>
            </a:extLst>
          </xdr:cNvPr>
          <xdr:cNvCxnSpPr/>
        </xdr:nvCxnSpPr>
        <xdr:spPr>
          <a:xfrm flipH="1">
            <a:off x="2052638" y="1433512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75BE5A30-FC5E-41CE-8066-E3739FBA20FB}"/>
              </a:ext>
            </a:extLst>
          </xdr:cNvPr>
          <xdr:cNvCxnSpPr/>
        </xdr:nvCxnSpPr>
        <xdr:spPr>
          <a:xfrm>
            <a:off x="3676650" y="1333505"/>
            <a:ext cx="0" cy="2143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A59CC468-58E6-442E-98F5-5F32057F4114}"/>
              </a:ext>
            </a:extLst>
          </xdr:cNvPr>
          <xdr:cNvCxnSpPr/>
        </xdr:nvCxnSpPr>
        <xdr:spPr>
          <a:xfrm flipH="1">
            <a:off x="3624263" y="1428754"/>
            <a:ext cx="100012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43B1B904-DB8E-4EB0-BD5E-46BAE59DFB1C}"/>
              </a:ext>
            </a:extLst>
          </xdr:cNvPr>
          <xdr:cNvCxnSpPr/>
        </xdr:nvCxnSpPr>
        <xdr:spPr>
          <a:xfrm>
            <a:off x="3714750" y="962025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E4710E01-3A78-4E7E-A111-6B0F74291B1C}"/>
              </a:ext>
            </a:extLst>
          </xdr:cNvPr>
          <xdr:cNvCxnSpPr/>
        </xdr:nvCxnSpPr>
        <xdr:spPr>
          <a:xfrm>
            <a:off x="3886200" y="909638"/>
            <a:ext cx="0" cy="4238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B9D9EE5E-4361-4403-B9B2-CEC627A0C4C2}"/>
              </a:ext>
            </a:extLst>
          </xdr:cNvPr>
          <xdr:cNvCxnSpPr/>
        </xdr:nvCxnSpPr>
        <xdr:spPr>
          <a:xfrm flipH="1">
            <a:off x="3843338" y="923924"/>
            <a:ext cx="80962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6F2E52BF-A6A0-4ADA-B35A-F52D7428FD96}"/>
              </a:ext>
            </a:extLst>
          </xdr:cNvPr>
          <xdr:cNvCxnSpPr/>
        </xdr:nvCxnSpPr>
        <xdr:spPr>
          <a:xfrm>
            <a:off x="3714751" y="1276350"/>
            <a:ext cx="2381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6793499C-5A64-4C87-B5D5-83A8A1C4F738}"/>
              </a:ext>
            </a:extLst>
          </xdr:cNvPr>
          <xdr:cNvCxnSpPr/>
        </xdr:nvCxnSpPr>
        <xdr:spPr>
          <a:xfrm flipH="1">
            <a:off x="3843339" y="1238249"/>
            <a:ext cx="80962" cy="809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AC787543-8D3D-4DF8-83D4-D828CDEECB99}"/>
              </a:ext>
            </a:extLst>
          </xdr:cNvPr>
          <xdr:cNvCxnSpPr/>
        </xdr:nvCxnSpPr>
        <xdr:spPr>
          <a:xfrm flipV="1">
            <a:off x="3486150" y="3076575"/>
            <a:ext cx="0" cy="3714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131115D9-2CBA-433C-875F-8A365ADEF4FB}"/>
              </a:ext>
            </a:extLst>
          </xdr:cNvPr>
          <xdr:cNvCxnSpPr/>
        </xdr:nvCxnSpPr>
        <xdr:spPr>
          <a:xfrm>
            <a:off x="3486150" y="3448050"/>
            <a:ext cx="390525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DCAADA6E-E7B6-4485-A4C6-7A64B5C28F55}"/>
              </a:ext>
            </a:extLst>
          </xdr:cNvPr>
          <xdr:cNvCxnSpPr/>
        </xdr:nvCxnSpPr>
        <xdr:spPr>
          <a:xfrm>
            <a:off x="419100" y="4791075"/>
            <a:ext cx="6591300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7857050A-A0F9-436B-AA6E-20A0896DF027}"/>
              </a:ext>
            </a:extLst>
          </xdr:cNvPr>
          <xdr:cNvCxnSpPr/>
        </xdr:nvCxnSpPr>
        <xdr:spPr>
          <a:xfrm>
            <a:off x="419100" y="4848225"/>
            <a:ext cx="6591300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3571D94E-05F4-4A69-9CF1-CF259797C53B}"/>
              </a:ext>
            </a:extLst>
          </xdr:cNvPr>
          <xdr:cNvCxnSpPr/>
        </xdr:nvCxnSpPr>
        <xdr:spPr>
          <a:xfrm>
            <a:off x="5819775" y="952500"/>
            <a:ext cx="0" cy="590550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E7A257C1-84B7-4557-81BA-5D6995FCF7DD}"/>
              </a:ext>
            </a:extLst>
          </xdr:cNvPr>
          <xdr:cNvCxnSpPr/>
        </xdr:nvCxnSpPr>
        <xdr:spPr>
          <a:xfrm>
            <a:off x="5867400" y="952500"/>
            <a:ext cx="0" cy="590550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C64D39A9-A892-47CC-BB28-9FEBB8AAE376}"/>
              </a:ext>
            </a:extLst>
          </xdr:cNvPr>
          <xdr:cNvCxnSpPr/>
        </xdr:nvCxnSpPr>
        <xdr:spPr>
          <a:xfrm>
            <a:off x="4867275" y="2952750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CE479394-C433-47F2-8894-09E390A5E5C3}"/>
              </a:ext>
            </a:extLst>
          </xdr:cNvPr>
          <xdr:cNvCxnSpPr/>
        </xdr:nvCxnSpPr>
        <xdr:spPr>
          <a:xfrm>
            <a:off x="4795839" y="3048000"/>
            <a:ext cx="46196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BDD9D5F5-38B7-4B4F-8783-2C239AE337C9}"/>
              </a:ext>
            </a:extLst>
          </xdr:cNvPr>
          <xdr:cNvCxnSpPr/>
        </xdr:nvCxnSpPr>
        <xdr:spPr>
          <a:xfrm flipH="1">
            <a:off x="4819651" y="3009900"/>
            <a:ext cx="90487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DB5DBD60-BFF4-45C0-B5FC-BFE1B89CAED7}"/>
              </a:ext>
            </a:extLst>
          </xdr:cNvPr>
          <xdr:cNvCxnSpPr/>
        </xdr:nvCxnSpPr>
        <xdr:spPr>
          <a:xfrm>
            <a:off x="5181599" y="2947990"/>
            <a:ext cx="0" cy="157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B51597CC-ACEC-48E6-9595-AD873C2B5DB2}"/>
              </a:ext>
            </a:extLst>
          </xdr:cNvPr>
          <xdr:cNvCxnSpPr/>
        </xdr:nvCxnSpPr>
        <xdr:spPr>
          <a:xfrm flipH="1">
            <a:off x="5133975" y="3005140"/>
            <a:ext cx="90487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73A2153B-B598-4FD4-9ECC-15282007AAB3}"/>
              </a:ext>
            </a:extLst>
          </xdr:cNvPr>
          <xdr:cNvCxnSpPr/>
        </xdr:nvCxnSpPr>
        <xdr:spPr>
          <a:xfrm>
            <a:off x="5224463" y="2466975"/>
            <a:ext cx="35718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59098BF0-667B-4697-A50E-3B3CC46DBF0C}"/>
              </a:ext>
            </a:extLst>
          </xdr:cNvPr>
          <xdr:cNvCxnSpPr/>
        </xdr:nvCxnSpPr>
        <xdr:spPr>
          <a:xfrm>
            <a:off x="5505451" y="2390775"/>
            <a:ext cx="0" cy="5857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A6BE077D-C9A8-4C32-93AB-09EFF6FBAA93}"/>
              </a:ext>
            </a:extLst>
          </xdr:cNvPr>
          <xdr:cNvCxnSpPr/>
        </xdr:nvCxnSpPr>
        <xdr:spPr>
          <a:xfrm flipH="1">
            <a:off x="5457825" y="2428876"/>
            <a:ext cx="90488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7BB3C93F-569D-4D22-9AB5-94B6F50369AD}"/>
              </a:ext>
            </a:extLst>
          </xdr:cNvPr>
          <xdr:cNvCxnSpPr/>
        </xdr:nvCxnSpPr>
        <xdr:spPr>
          <a:xfrm>
            <a:off x="5224464" y="2905126"/>
            <a:ext cx="35242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0A2E9BE4-291E-4085-934E-80E8528F40F8}"/>
              </a:ext>
            </a:extLst>
          </xdr:cNvPr>
          <xdr:cNvCxnSpPr/>
        </xdr:nvCxnSpPr>
        <xdr:spPr>
          <a:xfrm flipH="1">
            <a:off x="5457826" y="2867027"/>
            <a:ext cx="90488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FA36E34A-03B3-49AD-B3CA-C117D981ED80}"/>
              </a:ext>
            </a:extLst>
          </xdr:cNvPr>
          <xdr:cNvSpPr txBox="1"/>
        </xdr:nvSpPr>
        <xdr:spPr>
          <a:xfrm>
            <a:off x="2724150" y="4076700"/>
            <a:ext cx="5429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bx</a:t>
            </a:r>
          </a:p>
        </xdr:txBody>
      </xdr:sp>
      <xdr:sp macro="" textlink="">
        <xdr:nvSpPr>
          <xdr:cNvPr id="75" name="TextBox 74">
            <a:extLst>
              <a:ext uri="{FF2B5EF4-FFF2-40B4-BE49-F238E27FC236}">
                <a16:creationId xmlns:a16="http://schemas.microsoft.com/office/drawing/2014/main" id="{49601DF4-E20C-4E20-A75B-83A86FF996C1}"/>
              </a:ext>
            </a:extLst>
          </xdr:cNvPr>
          <xdr:cNvSpPr txBox="1"/>
        </xdr:nvSpPr>
        <xdr:spPr>
          <a:xfrm>
            <a:off x="3028950" y="3848100"/>
            <a:ext cx="5429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by</a:t>
            </a:r>
          </a:p>
        </xdr:txBody>
      </xdr:sp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4C065969-C993-461E-8CD3-319C7BF358FA}"/>
              </a:ext>
            </a:extLst>
          </xdr:cNvPr>
          <xdr:cNvSpPr txBox="1"/>
        </xdr:nvSpPr>
        <xdr:spPr>
          <a:xfrm>
            <a:off x="3524250" y="1000125"/>
            <a:ext cx="5429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by</a:t>
            </a:r>
          </a:p>
        </xdr:txBody>
      </xdr:sp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3AF4BDD4-20C3-421D-8341-537948C2F1E4}"/>
              </a:ext>
            </a:extLst>
          </xdr:cNvPr>
          <xdr:cNvSpPr txBox="1"/>
        </xdr:nvSpPr>
        <xdr:spPr>
          <a:xfrm>
            <a:off x="5143500" y="5838825"/>
            <a:ext cx="5429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by</a:t>
            </a:r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62EC6A0E-ABDA-493F-A523-400FC24CC58A}"/>
              </a:ext>
            </a:extLst>
          </xdr:cNvPr>
          <xdr:cNvSpPr txBox="1"/>
        </xdr:nvSpPr>
        <xdr:spPr>
          <a:xfrm>
            <a:off x="5133975" y="2524125"/>
            <a:ext cx="5429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by</a:t>
            </a:r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E91D958E-DEE5-4CDC-9B85-2D01D79B0BD2}"/>
              </a:ext>
            </a:extLst>
          </xdr:cNvPr>
          <xdr:cNvSpPr txBox="1"/>
        </xdr:nvSpPr>
        <xdr:spPr>
          <a:xfrm>
            <a:off x="2495550" y="1209675"/>
            <a:ext cx="5429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bx</a:t>
            </a:r>
          </a:p>
        </xdr:txBody>
      </xdr:sp>
      <xdr:sp macro="" textlink="">
        <xdr:nvSpPr>
          <xdr:cNvPr id="99" name="TextBox 98">
            <a:extLst>
              <a:ext uri="{FF2B5EF4-FFF2-40B4-BE49-F238E27FC236}">
                <a16:creationId xmlns:a16="http://schemas.microsoft.com/office/drawing/2014/main" id="{932BDB44-0145-42B8-8DF8-CB1C3792A85C}"/>
              </a:ext>
            </a:extLst>
          </xdr:cNvPr>
          <xdr:cNvSpPr txBox="1"/>
        </xdr:nvSpPr>
        <xdr:spPr>
          <a:xfrm>
            <a:off x="4695825" y="2800350"/>
            <a:ext cx="5429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bx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12976FD4-C24A-4A79-AC62-8075EF5E325C}"/>
              </a:ext>
            </a:extLst>
          </xdr:cNvPr>
          <xdr:cNvSpPr txBox="1"/>
        </xdr:nvSpPr>
        <xdr:spPr>
          <a:xfrm>
            <a:off x="3724275" y="3267075"/>
            <a:ext cx="5429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x</a:t>
            </a: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57DA2B41-DD04-4CFC-B99F-DDC02EE7046A}"/>
              </a:ext>
            </a:extLst>
          </xdr:cNvPr>
          <xdr:cNvSpPr txBox="1"/>
        </xdr:nvSpPr>
        <xdr:spPr>
          <a:xfrm>
            <a:off x="3324225" y="2857500"/>
            <a:ext cx="5429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y</a:t>
            </a:r>
          </a:p>
        </xdr:txBody>
      </xdr:sp>
    </xdr:grpSp>
    <xdr:clientData/>
  </xdr:twoCellAnchor>
  <xdr:oneCellAnchor>
    <xdr:from>
      <xdr:col>56</xdr:col>
      <xdr:colOff>178352</xdr:colOff>
      <xdr:row>19</xdr:row>
      <xdr:rowOff>83635</xdr:rowOff>
    </xdr:from>
    <xdr:ext cx="542456" cy="311496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420471E-8BB8-48B0-ADA0-CA1E3BB0B680}"/>
            </a:ext>
          </a:extLst>
        </xdr:cNvPr>
        <xdr:cNvSpPr/>
      </xdr:nvSpPr>
      <xdr:spPr>
        <a:xfrm>
          <a:off x="7417352" y="3312610"/>
          <a:ext cx="542456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4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S301</a:t>
          </a:r>
          <a:endParaRPr lang="en-US" sz="1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58</xdr:col>
      <xdr:colOff>78105</xdr:colOff>
      <xdr:row>21</xdr:row>
      <xdr:rowOff>68581</xdr:rowOff>
    </xdr:from>
    <xdr:to>
      <xdr:col>59</xdr:col>
      <xdr:colOff>47625</xdr:colOff>
      <xdr:row>23</xdr:row>
      <xdr:rowOff>7620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89503D0E-0974-4F81-924C-BFE80D51DF08}"/>
            </a:ext>
          </a:extLst>
        </xdr:cNvPr>
        <xdr:cNvCxnSpPr/>
      </xdr:nvCxnSpPr>
      <xdr:spPr>
        <a:xfrm flipH="1" flipV="1">
          <a:off x="9793605" y="3545206"/>
          <a:ext cx="131445" cy="22478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56</xdr:col>
      <xdr:colOff>153947</xdr:colOff>
      <xdr:row>26</xdr:row>
      <xdr:rowOff>83635</xdr:rowOff>
    </xdr:from>
    <xdr:ext cx="553165" cy="311496"/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97543F7-C5B1-45C8-932B-7E6E058AA7C7}"/>
            </a:ext>
          </a:extLst>
        </xdr:cNvPr>
        <xdr:cNvSpPr/>
      </xdr:nvSpPr>
      <xdr:spPr>
        <a:xfrm>
          <a:off x="9545597" y="4274635"/>
          <a:ext cx="553165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4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P201</a:t>
          </a:r>
          <a:endParaRPr lang="en-US" sz="1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58</xdr:col>
      <xdr:colOff>78105</xdr:colOff>
      <xdr:row>28</xdr:row>
      <xdr:rowOff>68581</xdr:rowOff>
    </xdr:from>
    <xdr:to>
      <xdr:col>59</xdr:col>
      <xdr:colOff>47625</xdr:colOff>
      <xdr:row>30</xdr:row>
      <xdr:rowOff>7620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1A298AE5-A61F-47DA-B658-78566781782F}"/>
            </a:ext>
          </a:extLst>
        </xdr:cNvPr>
        <xdr:cNvCxnSpPr/>
      </xdr:nvCxnSpPr>
      <xdr:spPr>
        <a:xfrm flipH="1" flipV="1">
          <a:off x="9793605" y="3545206"/>
          <a:ext cx="131445" cy="22478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CE20-F402-452F-A33D-73531EA740DD}">
  <dimension ref="B1:BT110"/>
  <sheetViews>
    <sheetView showGridLines="0" tabSelected="1" zoomScaleNormal="100" workbookViewId="0">
      <selection activeCell="BX30" sqref="BX30"/>
    </sheetView>
  </sheetViews>
  <sheetFormatPr defaultRowHeight="11.25"/>
  <cols>
    <col min="1" max="753" width="2.83203125" style="2" customWidth="1"/>
    <col min="754" max="16384" width="9.33203125" style="2"/>
  </cols>
  <sheetData>
    <row r="1" spans="2:69" ht="12" thickBot="1"/>
    <row r="2" spans="2:69" ht="48" customHeight="1">
      <c r="B2" s="72" t="s">
        <v>51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4"/>
    </row>
    <row r="3" spans="2:69">
      <c r="B3" s="1"/>
      <c r="I3" s="16" t="s">
        <v>49</v>
      </c>
      <c r="AC3" s="4" t="s">
        <v>31</v>
      </c>
      <c r="BB3" s="3"/>
    </row>
    <row r="4" spans="2:69">
      <c r="B4" s="1"/>
      <c r="BB4" s="3"/>
    </row>
    <row r="5" spans="2:69">
      <c r="B5" s="1"/>
      <c r="BB5" s="3"/>
      <c r="BF5" s="18" t="s">
        <v>47</v>
      </c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</row>
    <row r="6" spans="2:69">
      <c r="B6" s="1"/>
      <c r="BB6" s="3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</row>
    <row r="7" spans="2:69">
      <c r="B7" s="1"/>
      <c r="Q7" s="2" t="s">
        <v>2</v>
      </c>
      <c r="BB7" s="3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</row>
    <row r="8" spans="2:69">
      <c r="B8" s="1"/>
      <c r="BB8" s="3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</row>
    <row r="9" spans="2:69">
      <c r="B9" s="1"/>
      <c r="BB9" s="3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</row>
    <row r="10" spans="2:69">
      <c r="B10" s="1"/>
      <c r="BB10" s="3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</row>
    <row r="11" spans="2:69">
      <c r="B11" s="1"/>
      <c r="BB11" s="3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</row>
    <row r="12" spans="2:69">
      <c r="B12" s="1"/>
      <c r="BB12" s="3"/>
    </row>
    <row r="13" spans="2:69">
      <c r="B13" s="1"/>
      <c r="BB13" s="3"/>
    </row>
    <row r="14" spans="2:69">
      <c r="B14" s="1"/>
      <c r="BB14" s="3"/>
    </row>
    <row r="15" spans="2:69">
      <c r="B15" s="1"/>
      <c r="BB15" s="3"/>
    </row>
    <row r="16" spans="2:69">
      <c r="B16" s="1"/>
      <c r="AH16" s="2" t="s">
        <v>3</v>
      </c>
      <c r="BB16" s="3"/>
    </row>
    <row r="17" spans="2:72">
      <c r="B17" s="1"/>
      <c r="BB17" s="3"/>
    </row>
    <row r="18" spans="2:72">
      <c r="B18" s="1"/>
      <c r="V18" s="2" t="s">
        <v>29</v>
      </c>
      <c r="AE18" s="30" t="s">
        <v>2</v>
      </c>
      <c r="AF18" s="30"/>
      <c r="BB18" s="3"/>
    </row>
    <row r="19" spans="2:72">
      <c r="B19" s="1"/>
      <c r="BB19" s="3"/>
    </row>
    <row r="20" spans="2:72">
      <c r="B20" s="1"/>
      <c r="BB20" s="3"/>
    </row>
    <row r="21" spans="2:72">
      <c r="B21" s="1"/>
      <c r="Y21" s="2" t="s">
        <v>30</v>
      </c>
      <c r="BB21" s="3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T21" s="17"/>
    </row>
    <row r="22" spans="2:72">
      <c r="B22" s="1"/>
      <c r="AS22" s="2" t="s">
        <v>43</v>
      </c>
      <c r="BB22" s="3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T22" s="17"/>
    </row>
    <row r="23" spans="2:72">
      <c r="B23" s="1"/>
      <c r="AU23" s="11" t="s">
        <v>0</v>
      </c>
      <c r="BB23" s="3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T23" s="17"/>
    </row>
    <row r="24" spans="2:72">
      <c r="B24" s="1"/>
      <c r="C24" s="2" t="s">
        <v>36</v>
      </c>
      <c r="BB24" s="3"/>
      <c r="BE24" s="17" t="s">
        <v>56</v>
      </c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T24" s="17"/>
    </row>
    <row r="25" spans="2:72">
      <c r="B25" s="1"/>
      <c r="V25" s="2" t="s">
        <v>3</v>
      </c>
      <c r="BB25" s="3"/>
      <c r="BE25" s="17" t="s">
        <v>55</v>
      </c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T25" s="17"/>
    </row>
    <row r="26" spans="2:72">
      <c r="B26" s="1"/>
      <c r="BB26" s="3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T26" s="17"/>
    </row>
    <row r="27" spans="2:72">
      <c r="B27" s="1"/>
      <c r="R27" s="30" t="s">
        <v>2</v>
      </c>
      <c r="S27" s="30"/>
      <c r="BB27" s="3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T27" s="17"/>
    </row>
    <row r="28" spans="2:72">
      <c r="B28" s="1"/>
      <c r="BB28" s="3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T28" s="17"/>
    </row>
    <row r="29" spans="2:72">
      <c r="B29" s="1"/>
      <c r="BB29" s="3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T29" s="17"/>
    </row>
    <row r="30" spans="2:72">
      <c r="B30" s="1"/>
      <c r="AT30" s="77" t="s">
        <v>52</v>
      </c>
      <c r="AU30" s="78"/>
      <c r="AV30" s="78"/>
      <c r="AW30" s="78"/>
      <c r="AX30" s="78"/>
      <c r="AY30" s="78"/>
      <c r="AZ30" s="79"/>
      <c r="BB30" s="3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T30" s="17"/>
    </row>
    <row r="31" spans="2:72">
      <c r="B31" s="1"/>
      <c r="AT31" s="80"/>
      <c r="AU31" s="81"/>
      <c r="AV31" s="81"/>
      <c r="AW31" s="81"/>
      <c r="AX31" s="81"/>
      <c r="AY31" s="81"/>
      <c r="AZ31" s="82"/>
      <c r="BB31" s="3"/>
      <c r="BE31" s="17" t="s">
        <v>57</v>
      </c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T31" s="17"/>
    </row>
    <row r="32" spans="2:72">
      <c r="B32" s="1"/>
      <c r="AT32" s="80"/>
      <c r="AU32" s="81"/>
      <c r="AV32" s="81"/>
      <c r="AW32" s="81"/>
      <c r="AX32" s="81"/>
      <c r="AY32" s="81"/>
      <c r="AZ32" s="82"/>
      <c r="BB32" s="3"/>
      <c r="BE32" s="17" t="s">
        <v>55</v>
      </c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T32" s="17"/>
    </row>
    <row r="33" spans="2:54">
      <c r="B33" s="1"/>
      <c r="AT33" s="83"/>
      <c r="AU33" s="84"/>
      <c r="AV33" s="84"/>
      <c r="AW33" s="84"/>
      <c r="AX33" s="84"/>
      <c r="AY33" s="84"/>
      <c r="AZ33" s="85"/>
      <c r="BB33" s="3"/>
    </row>
    <row r="34" spans="2:54">
      <c r="B34" s="1"/>
      <c r="C34" s="2" t="s">
        <v>37</v>
      </c>
      <c r="BB34" s="3"/>
    </row>
    <row r="35" spans="2:54">
      <c r="B35" s="1"/>
      <c r="BB35" s="3"/>
    </row>
    <row r="36" spans="2:54">
      <c r="B36" s="1"/>
      <c r="BB36" s="3"/>
    </row>
    <row r="37" spans="2:54">
      <c r="B37" s="1"/>
      <c r="BB37" s="3"/>
    </row>
    <row r="38" spans="2:54">
      <c r="B38" s="1"/>
      <c r="AH38" s="42" t="s">
        <v>3</v>
      </c>
      <c r="BB38" s="3"/>
    </row>
    <row r="39" spans="2:54">
      <c r="B39" s="1"/>
      <c r="AH39" s="42"/>
      <c r="BB39" s="3"/>
    </row>
    <row r="40" spans="2:54" ht="11.25" customHeight="1">
      <c r="B40" s="1"/>
      <c r="AS40" s="18" t="s">
        <v>50</v>
      </c>
      <c r="AT40" s="18"/>
      <c r="AU40" s="18"/>
      <c r="AV40" s="18"/>
      <c r="AW40" s="18"/>
      <c r="AX40" s="18"/>
      <c r="AY40" s="18"/>
      <c r="AZ40" s="18"/>
      <c r="BA40" s="18"/>
      <c r="BB40" s="3"/>
    </row>
    <row r="41" spans="2:54">
      <c r="B41" s="1"/>
      <c r="AS41" s="18"/>
      <c r="AT41" s="18"/>
      <c r="AU41" s="18"/>
      <c r="AV41" s="18"/>
      <c r="AW41" s="18"/>
      <c r="AX41" s="18"/>
      <c r="AY41" s="18"/>
      <c r="AZ41" s="18"/>
      <c r="BA41" s="18"/>
      <c r="BB41" s="3"/>
    </row>
    <row r="42" spans="2:54">
      <c r="B42" s="1"/>
      <c r="AS42" s="18"/>
      <c r="AT42" s="18"/>
      <c r="AU42" s="18"/>
      <c r="AV42" s="18"/>
      <c r="AW42" s="18"/>
      <c r="AX42" s="18"/>
      <c r="AY42" s="18"/>
      <c r="AZ42" s="18"/>
      <c r="BA42" s="18"/>
      <c r="BB42" s="3"/>
    </row>
    <row r="43" spans="2:54" ht="11.25" customHeight="1">
      <c r="B43" s="1"/>
      <c r="AS43" s="18"/>
      <c r="AT43" s="18"/>
      <c r="AU43" s="18"/>
      <c r="AV43" s="18"/>
      <c r="AW43" s="18"/>
      <c r="AX43" s="18"/>
      <c r="AY43" s="18"/>
      <c r="AZ43" s="18"/>
      <c r="BA43" s="18"/>
      <c r="BB43" s="13"/>
    </row>
    <row r="44" spans="2:54">
      <c r="B44" s="1"/>
      <c r="AS44" s="18"/>
      <c r="AT44" s="18"/>
      <c r="AU44" s="18"/>
      <c r="AV44" s="18"/>
      <c r="AW44" s="18"/>
      <c r="AX44" s="18"/>
      <c r="AY44" s="18"/>
      <c r="AZ44" s="18"/>
      <c r="BA44" s="18"/>
      <c r="BB44" s="13"/>
    </row>
    <row r="45" spans="2:54">
      <c r="B45" s="1"/>
      <c r="AS45" s="18"/>
      <c r="AT45" s="18"/>
      <c r="AU45" s="18"/>
      <c r="AV45" s="18"/>
      <c r="AW45" s="18"/>
      <c r="AX45" s="18"/>
      <c r="AY45" s="18"/>
      <c r="AZ45" s="18"/>
      <c r="BA45" s="18"/>
      <c r="BB45" s="13"/>
    </row>
    <row r="46" spans="2:54">
      <c r="B46" s="1"/>
      <c r="P46" s="2" t="s">
        <v>44</v>
      </c>
      <c r="AE46" s="30" t="s">
        <v>2</v>
      </c>
      <c r="AF46" s="30"/>
      <c r="AS46" s="18"/>
      <c r="AT46" s="18"/>
      <c r="AU46" s="18"/>
      <c r="AV46" s="18"/>
      <c r="AW46" s="18"/>
      <c r="AX46" s="18"/>
      <c r="AY46" s="18"/>
      <c r="AZ46" s="18"/>
      <c r="BA46" s="18"/>
      <c r="BB46" s="13"/>
    </row>
    <row r="47" spans="2:54">
      <c r="B47" s="1"/>
      <c r="E47" s="2" t="s">
        <v>27</v>
      </c>
      <c r="V47" s="11" t="s">
        <v>1</v>
      </c>
      <c r="AS47" s="18"/>
      <c r="AT47" s="18"/>
      <c r="AU47" s="18"/>
      <c r="AV47" s="18"/>
      <c r="AW47" s="18"/>
      <c r="AX47" s="18"/>
      <c r="AY47" s="18"/>
      <c r="AZ47" s="18"/>
      <c r="BA47" s="18"/>
      <c r="BB47" s="13"/>
    </row>
    <row r="48" spans="2:54">
      <c r="B48" s="1"/>
      <c r="E48" s="2" t="s">
        <v>28</v>
      </c>
      <c r="BB48" s="13"/>
    </row>
    <row r="49" spans="2:54">
      <c r="B49" s="1"/>
      <c r="E49" s="2" t="s">
        <v>8</v>
      </c>
      <c r="G49" s="45">
        <v>1000</v>
      </c>
      <c r="H49" s="45"/>
      <c r="I49" s="45"/>
      <c r="J49" s="2" t="s">
        <v>9</v>
      </c>
      <c r="L49" s="2" t="s">
        <v>10</v>
      </c>
      <c r="AC49" s="2" t="s">
        <v>42</v>
      </c>
      <c r="AK49" s="30">
        <f>COUNTIF(E56:E98,"S")</f>
        <v>21</v>
      </c>
      <c r="AL49" s="30"/>
      <c r="AM49" s="2" t="s">
        <v>24</v>
      </c>
      <c r="AS49" s="12"/>
      <c r="AT49" s="12"/>
      <c r="AU49" s="12"/>
      <c r="AV49" s="12"/>
      <c r="AW49" s="12"/>
      <c r="AX49" s="12"/>
      <c r="AY49" s="12"/>
      <c r="AZ49" s="12"/>
      <c r="BA49" s="12"/>
      <c r="BB49" s="14"/>
    </row>
    <row r="50" spans="2:54">
      <c r="B50" s="1"/>
      <c r="E50" s="2" t="s">
        <v>11</v>
      </c>
      <c r="G50" s="45">
        <v>1500</v>
      </c>
      <c r="H50" s="45"/>
      <c r="I50" s="45"/>
      <c r="J50" s="2" t="s">
        <v>9</v>
      </c>
      <c r="L50" s="2" t="s">
        <v>12</v>
      </c>
      <c r="AC50" s="2" t="s">
        <v>41</v>
      </c>
      <c r="AK50" s="30">
        <f>COUNTIF(E56:E98,"P")</f>
        <v>9</v>
      </c>
      <c r="AL50" s="30"/>
      <c r="AM50" s="2" t="s">
        <v>24</v>
      </c>
      <c r="AS50" s="12"/>
      <c r="AT50" s="12"/>
      <c r="AU50" s="12"/>
      <c r="AV50" s="12"/>
      <c r="AW50" s="12"/>
      <c r="AX50" s="12"/>
      <c r="AY50" s="12"/>
      <c r="AZ50" s="12"/>
      <c r="BA50" s="12"/>
      <c r="BB50" s="14"/>
    </row>
    <row r="51" spans="2:54" ht="11.25" customHeight="1">
      <c r="B51" s="1"/>
      <c r="C51" s="54" t="s">
        <v>33</v>
      </c>
      <c r="D51" s="54"/>
      <c r="E51" s="51" t="s">
        <v>4</v>
      </c>
      <c r="F51" s="51"/>
      <c r="G51" s="51"/>
      <c r="H51" s="35" t="s">
        <v>2</v>
      </c>
      <c r="I51" s="36"/>
      <c r="J51" s="36"/>
      <c r="K51" s="32" t="s">
        <v>3</v>
      </c>
      <c r="L51" s="32"/>
      <c r="M51" s="41"/>
      <c r="N51" s="31" t="s">
        <v>45</v>
      </c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3"/>
      <c r="AD51" s="34" t="s">
        <v>46</v>
      </c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BB51" s="3"/>
    </row>
    <row r="52" spans="2:54">
      <c r="B52" s="1"/>
      <c r="C52" s="55"/>
      <c r="D52" s="55"/>
      <c r="E52" s="52"/>
      <c r="F52" s="52"/>
      <c r="G52" s="52"/>
      <c r="H52" s="37"/>
      <c r="I52" s="38"/>
      <c r="J52" s="38"/>
      <c r="K52" s="32"/>
      <c r="L52" s="32"/>
      <c r="M52" s="41"/>
      <c r="N52" s="58" t="s">
        <v>53</v>
      </c>
      <c r="O52" s="47"/>
      <c r="P52" s="47"/>
      <c r="Q52" s="47"/>
      <c r="R52" s="47"/>
      <c r="S52" s="50" t="s">
        <v>7</v>
      </c>
      <c r="T52" s="32"/>
      <c r="U52" s="32"/>
      <c r="V52" s="32"/>
      <c r="W52" s="32"/>
      <c r="X52" s="32"/>
      <c r="Y52" s="32" t="s">
        <v>17</v>
      </c>
      <c r="Z52" s="32"/>
      <c r="AA52" s="32"/>
      <c r="AB52" s="32"/>
      <c r="AC52" s="33"/>
      <c r="AD52" s="46" t="s">
        <v>54</v>
      </c>
      <c r="AE52" s="47"/>
      <c r="AF52" s="47"/>
      <c r="AG52" s="47"/>
      <c r="AH52" s="47"/>
      <c r="AI52" s="50" t="s">
        <v>6</v>
      </c>
      <c r="AJ52" s="32"/>
      <c r="AK52" s="32"/>
      <c r="AL52" s="32"/>
      <c r="AM52" s="32"/>
      <c r="AN52" s="32"/>
      <c r="AO52" s="32" t="s">
        <v>15</v>
      </c>
      <c r="AP52" s="32"/>
      <c r="AQ52" s="32"/>
      <c r="AR52" s="32"/>
      <c r="AS52" s="32"/>
      <c r="BB52" s="3"/>
    </row>
    <row r="53" spans="2:54">
      <c r="B53" s="1"/>
      <c r="C53" s="55"/>
      <c r="D53" s="55"/>
      <c r="E53" s="52"/>
      <c r="F53" s="52"/>
      <c r="G53" s="52"/>
      <c r="H53" s="37"/>
      <c r="I53" s="38"/>
      <c r="J53" s="38"/>
      <c r="K53" s="32"/>
      <c r="L53" s="32"/>
      <c r="M53" s="41"/>
      <c r="N53" s="58"/>
      <c r="O53" s="47"/>
      <c r="P53" s="47"/>
      <c r="Q53" s="47"/>
      <c r="R53" s="47"/>
      <c r="S53" s="50"/>
      <c r="T53" s="32"/>
      <c r="U53" s="32"/>
      <c r="V53" s="32"/>
      <c r="W53" s="32"/>
      <c r="X53" s="32"/>
      <c r="Y53" s="32"/>
      <c r="Z53" s="32"/>
      <c r="AA53" s="32"/>
      <c r="AB53" s="32"/>
      <c r="AC53" s="33"/>
      <c r="AD53" s="46"/>
      <c r="AE53" s="47"/>
      <c r="AF53" s="47"/>
      <c r="AG53" s="47"/>
      <c r="AH53" s="47"/>
      <c r="AI53" s="50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BB53" s="3"/>
    </row>
    <row r="54" spans="2:54">
      <c r="B54" s="1"/>
      <c r="C54" s="55"/>
      <c r="D54" s="55"/>
      <c r="E54" s="52"/>
      <c r="F54" s="52"/>
      <c r="G54" s="52"/>
      <c r="H54" s="39"/>
      <c r="I54" s="40"/>
      <c r="J54" s="40"/>
      <c r="K54" s="32"/>
      <c r="L54" s="32"/>
      <c r="M54" s="41"/>
      <c r="N54" s="58"/>
      <c r="O54" s="47"/>
      <c r="P54" s="47"/>
      <c r="Q54" s="47"/>
      <c r="R54" s="47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3"/>
      <c r="AD54" s="46"/>
      <c r="AE54" s="47"/>
      <c r="AF54" s="47"/>
      <c r="AG54" s="47"/>
      <c r="AH54" s="47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BB54" s="3"/>
    </row>
    <row r="55" spans="2:54" ht="12" thickBot="1">
      <c r="B55" s="1"/>
      <c r="C55" s="56"/>
      <c r="D55" s="56"/>
      <c r="E55" s="53"/>
      <c r="F55" s="53"/>
      <c r="G55" s="53"/>
      <c r="H55" s="26" t="s">
        <v>5</v>
      </c>
      <c r="I55" s="26"/>
      <c r="J55" s="26"/>
      <c r="K55" s="26" t="s">
        <v>5</v>
      </c>
      <c r="L55" s="26"/>
      <c r="M55" s="27"/>
      <c r="N55" s="59"/>
      <c r="O55" s="49"/>
      <c r="P55" s="49"/>
      <c r="Q55" s="49"/>
      <c r="R55" s="49"/>
      <c r="S55" s="26" t="s">
        <v>13</v>
      </c>
      <c r="T55" s="26"/>
      <c r="U55" s="26"/>
      <c r="V55" s="26"/>
      <c r="W55" s="26"/>
      <c r="X55" s="26"/>
      <c r="Y55" s="26" t="s">
        <v>16</v>
      </c>
      <c r="Z55" s="26"/>
      <c r="AA55" s="26"/>
      <c r="AB55" s="26"/>
      <c r="AC55" s="62"/>
      <c r="AD55" s="48"/>
      <c r="AE55" s="49"/>
      <c r="AF55" s="49"/>
      <c r="AG55" s="49"/>
      <c r="AH55" s="49"/>
      <c r="AI55" s="26" t="s">
        <v>13</v>
      </c>
      <c r="AJ55" s="26"/>
      <c r="AK55" s="26"/>
      <c r="AL55" s="26"/>
      <c r="AM55" s="26"/>
      <c r="AN55" s="26"/>
      <c r="AO55" s="26" t="s">
        <v>16</v>
      </c>
      <c r="AP55" s="26"/>
      <c r="AQ55" s="26"/>
      <c r="AR55" s="26"/>
      <c r="AS55" s="26"/>
      <c r="BB55" s="3"/>
    </row>
    <row r="56" spans="2:54" ht="12" thickTop="1">
      <c r="B56" s="1"/>
      <c r="C56" s="75" t="s">
        <v>32</v>
      </c>
      <c r="D56" s="75"/>
      <c r="E56" s="5" t="str">
        <f>IF(OR(H56="",H56=0,K56="",K56=0),"",IF(MIN(H56,K56)*6&lt;=MAX(H56,K56),"P","S"))</f>
        <v>S</v>
      </c>
      <c r="F56" s="43">
        <v>101</v>
      </c>
      <c r="G56" s="44"/>
      <c r="H56" s="28">
        <v>30</v>
      </c>
      <c r="I56" s="28"/>
      <c r="J56" s="28"/>
      <c r="K56" s="28">
        <v>60</v>
      </c>
      <c r="L56" s="28"/>
      <c r="M56" s="29"/>
      <c r="N56" s="57" t="str">
        <f t="shared" ref="N56:N98" si="0">IF(E56="","",IF(K56*6&lt;=H56,"perde","kolon"))</f>
        <v>kolon</v>
      </c>
      <c r="O56" s="25"/>
      <c r="P56" s="25"/>
      <c r="Q56" s="25"/>
      <c r="R56" s="25"/>
      <c r="S56" s="23">
        <f t="shared" ref="S56:S98" si="1">IF(E56="","",K56*H56^3/12/100000000)</f>
        <v>1.3500000000000001E-3</v>
      </c>
      <c r="T56" s="23"/>
      <c r="U56" s="23"/>
      <c r="V56" s="23"/>
      <c r="W56" s="23"/>
      <c r="X56" s="23"/>
      <c r="Y56" s="60">
        <f t="shared" ref="Y56:Y98" si="2">IF(E56="","",+S56*$G$49/$S$99)</f>
        <v>0.38218081930013142</v>
      </c>
      <c r="Z56" s="60"/>
      <c r="AA56" s="60"/>
      <c r="AB56" s="60"/>
      <c r="AC56" s="61"/>
      <c r="AD56" s="24" t="str">
        <f t="shared" ref="AD56:AD98" si="3">IF(E56="","",IF(H56*6&lt;=K56,"perde","kolon"))</f>
        <v>kolon</v>
      </c>
      <c r="AE56" s="25"/>
      <c r="AF56" s="25"/>
      <c r="AG56" s="25"/>
      <c r="AH56" s="25"/>
      <c r="AI56" s="23">
        <f t="shared" ref="AI56:AI98" si="4">IF(E56="","",H56*K56^3/12/100000000)</f>
        <v>5.4000000000000003E-3</v>
      </c>
      <c r="AJ56" s="23"/>
      <c r="AK56" s="23"/>
      <c r="AL56" s="23"/>
      <c r="AM56" s="23"/>
      <c r="AN56" s="23"/>
      <c r="AO56" s="60">
        <f t="shared" ref="AO56:AO98" si="5">IF(E56="","",+AI56*$G$50/$AI$99)</f>
        <v>7.6849183477425544</v>
      </c>
      <c r="AP56" s="60"/>
      <c r="AQ56" s="60"/>
      <c r="AR56" s="60"/>
      <c r="AS56" s="60"/>
      <c r="AT56" s="15" t="str">
        <f t="shared" ref="AT56:AT98" si="6">IF(E56="","",E56&amp;IF(K56*6&lt;=H56,"P","S"))</f>
        <v>SS</v>
      </c>
      <c r="AU56" s="15" t="str">
        <f t="shared" ref="AU56:AU98" si="7">IF(E56="","",E56&amp;IF(H56*6&lt;=K56,"P","S"))</f>
        <v>SS</v>
      </c>
      <c r="BB56" s="3"/>
    </row>
    <row r="57" spans="2:54">
      <c r="B57" s="1"/>
      <c r="C57" s="76"/>
      <c r="D57" s="76"/>
      <c r="E57" s="5" t="str">
        <f t="shared" ref="E57:E98" si="8">IF(OR(H57="",H57=0,K57="",K57=0),"",IF(MIN(H57,K57)*6&lt;=MAX(H57,K57),"P","S"))</f>
        <v>S</v>
      </c>
      <c r="F57" s="19">
        <v>102</v>
      </c>
      <c r="G57" s="20"/>
      <c r="H57" s="21">
        <v>30</v>
      </c>
      <c r="I57" s="21"/>
      <c r="J57" s="21"/>
      <c r="K57" s="21">
        <v>70</v>
      </c>
      <c r="L57" s="21"/>
      <c r="M57" s="22"/>
      <c r="N57" s="57" t="str">
        <f t="shared" si="0"/>
        <v>kolon</v>
      </c>
      <c r="O57" s="25"/>
      <c r="P57" s="25"/>
      <c r="Q57" s="25"/>
      <c r="R57" s="25"/>
      <c r="S57" s="23">
        <f t="shared" si="1"/>
        <v>1.575E-3</v>
      </c>
      <c r="T57" s="23"/>
      <c r="U57" s="23"/>
      <c r="V57" s="23"/>
      <c r="W57" s="23"/>
      <c r="X57" s="23"/>
      <c r="Y57" s="60">
        <f t="shared" si="2"/>
        <v>0.44587762251682</v>
      </c>
      <c r="Z57" s="60"/>
      <c r="AA57" s="60"/>
      <c r="AB57" s="60"/>
      <c r="AC57" s="61"/>
      <c r="AD57" s="24" t="str">
        <f t="shared" si="3"/>
        <v>kolon</v>
      </c>
      <c r="AE57" s="25"/>
      <c r="AF57" s="25"/>
      <c r="AG57" s="25"/>
      <c r="AH57" s="25"/>
      <c r="AI57" s="23">
        <f t="shared" si="4"/>
        <v>8.5749999999999993E-3</v>
      </c>
      <c r="AJ57" s="23"/>
      <c r="AK57" s="23"/>
      <c r="AL57" s="23"/>
      <c r="AM57" s="23"/>
      <c r="AN57" s="23"/>
      <c r="AO57" s="60">
        <f t="shared" si="5"/>
        <v>12.203365709609704</v>
      </c>
      <c r="AP57" s="60"/>
      <c r="AQ57" s="60"/>
      <c r="AR57" s="60"/>
      <c r="AS57" s="60"/>
      <c r="AT57" s="15" t="str">
        <f t="shared" si="6"/>
        <v>SS</v>
      </c>
      <c r="AU57" s="15" t="str">
        <f t="shared" si="7"/>
        <v>SS</v>
      </c>
      <c r="BB57" s="3"/>
    </row>
    <row r="58" spans="2:54">
      <c r="B58" s="1"/>
      <c r="C58" s="76"/>
      <c r="D58" s="76"/>
      <c r="E58" s="5" t="str">
        <f t="shared" si="8"/>
        <v>P</v>
      </c>
      <c r="F58" s="19">
        <v>103</v>
      </c>
      <c r="G58" s="20"/>
      <c r="H58" s="21">
        <v>30</v>
      </c>
      <c r="I58" s="21"/>
      <c r="J58" s="21"/>
      <c r="K58" s="21">
        <v>190</v>
      </c>
      <c r="L58" s="21"/>
      <c r="M58" s="22"/>
      <c r="N58" s="57" t="str">
        <f t="shared" si="0"/>
        <v>kolon</v>
      </c>
      <c r="O58" s="25"/>
      <c r="P58" s="25"/>
      <c r="Q58" s="25"/>
      <c r="R58" s="25"/>
      <c r="S58" s="23">
        <f t="shared" si="1"/>
        <v>4.2750000000000002E-3</v>
      </c>
      <c r="T58" s="23"/>
      <c r="U58" s="23"/>
      <c r="V58" s="23"/>
      <c r="W58" s="23"/>
      <c r="X58" s="23"/>
      <c r="Y58" s="60">
        <f t="shared" si="2"/>
        <v>1.2102392611170829</v>
      </c>
      <c r="Z58" s="60"/>
      <c r="AA58" s="60"/>
      <c r="AB58" s="60"/>
      <c r="AC58" s="61"/>
      <c r="AD58" s="24" t="str">
        <f t="shared" si="3"/>
        <v>perde</v>
      </c>
      <c r="AE58" s="25"/>
      <c r="AF58" s="25"/>
      <c r="AG58" s="25"/>
      <c r="AH58" s="25"/>
      <c r="AI58" s="23">
        <f t="shared" si="4"/>
        <v>0.17147499999999999</v>
      </c>
      <c r="AJ58" s="23"/>
      <c r="AK58" s="23"/>
      <c r="AL58" s="23"/>
      <c r="AM58" s="23"/>
      <c r="AN58" s="23"/>
      <c r="AO58" s="60">
        <f t="shared" si="5"/>
        <v>244.0317358665101</v>
      </c>
      <c r="AP58" s="60"/>
      <c r="AQ58" s="60"/>
      <c r="AR58" s="60"/>
      <c r="AS58" s="60"/>
      <c r="AT58" s="15" t="str">
        <f t="shared" si="6"/>
        <v>PS</v>
      </c>
      <c r="AU58" s="15" t="str">
        <f t="shared" si="7"/>
        <v>PP</v>
      </c>
      <c r="BB58" s="3"/>
    </row>
    <row r="59" spans="2:54">
      <c r="B59" s="1"/>
      <c r="C59" s="76"/>
      <c r="D59" s="76"/>
      <c r="E59" s="5" t="str">
        <f t="shared" si="8"/>
        <v>P</v>
      </c>
      <c r="F59" s="19">
        <v>104</v>
      </c>
      <c r="G59" s="20"/>
      <c r="H59" s="21">
        <v>210</v>
      </c>
      <c r="I59" s="21"/>
      <c r="J59" s="21"/>
      <c r="K59" s="21">
        <v>30</v>
      </c>
      <c r="L59" s="21"/>
      <c r="M59" s="22"/>
      <c r="N59" s="57" t="str">
        <f t="shared" si="0"/>
        <v>perde</v>
      </c>
      <c r="O59" s="25"/>
      <c r="P59" s="25"/>
      <c r="Q59" s="25"/>
      <c r="R59" s="25"/>
      <c r="S59" s="23">
        <f t="shared" si="1"/>
        <v>0.23152500000000001</v>
      </c>
      <c r="T59" s="23"/>
      <c r="U59" s="23"/>
      <c r="V59" s="23"/>
      <c r="W59" s="23"/>
      <c r="X59" s="23"/>
      <c r="Y59" s="60">
        <f t="shared" si="2"/>
        <v>65.544010509972537</v>
      </c>
      <c r="Z59" s="60"/>
      <c r="AA59" s="60"/>
      <c r="AB59" s="60"/>
      <c r="AC59" s="61"/>
      <c r="AD59" s="24" t="str">
        <f t="shared" si="3"/>
        <v>kolon</v>
      </c>
      <c r="AE59" s="25"/>
      <c r="AF59" s="25"/>
      <c r="AG59" s="25"/>
      <c r="AH59" s="25"/>
      <c r="AI59" s="23">
        <f t="shared" si="4"/>
        <v>4.725E-3</v>
      </c>
      <c r="AJ59" s="23"/>
      <c r="AK59" s="23"/>
      <c r="AL59" s="23"/>
      <c r="AM59" s="23"/>
      <c r="AN59" s="23"/>
      <c r="AO59" s="60">
        <f t="shared" si="5"/>
        <v>6.7243035542747362</v>
      </c>
      <c r="AP59" s="60"/>
      <c r="AQ59" s="60"/>
      <c r="AR59" s="60"/>
      <c r="AS59" s="60"/>
      <c r="AT59" s="15" t="str">
        <f t="shared" si="6"/>
        <v>PP</v>
      </c>
      <c r="AU59" s="15" t="str">
        <f t="shared" si="7"/>
        <v>PS</v>
      </c>
      <c r="BB59" s="3"/>
    </row>
    <row r="60" spans="2:54">
      <c r="B60" s="1"/>
      <c r="C60" s="76"/>
      <c r="D60" s="76"/>
      <c r="E60" s="5" t="str">
        <f t="shared" si="8"/>
        <v>S</v>
      </c>
      <c r="F60" s="19">
        <v>105</v>
      </c>
      <c r="G60" s="20"/>
      <c r="H60" s="21">
        <v>150</v>
      </c>
      <c r="I60" s="21"/>
      <c r="J60" s="21"/>
      <c r="K60" s="21">
        <v>35</v>
      </c>
      <c r="L60" s="21"/>
      <c r="M60" s="22"/>
      <c r="N60" s="57" t="str">
        <f t="shared" si="0"/>
        <v>kolon</v>
      </c>
      <c r="O60" s="25"/>
      <c r="P60" s="25"/>
      <c r="Q60" s="25"/>
      <c r="R60" s="25"/>
      <c r="S60" s="23">
        <f t="shared" si="1"/>
        <v>9.8437499999999997E-2</v>
      </c>
      <c r="T60" s="23"/>
      <c r="U60" s="23"/>
      <c r="V60" s="23"/>
      <c r="W60" s="23"/>
      <c r="X60" s="23"/>
      <c r="Y60" s="60">
        <f t="shared" si="2"/>
        <v>27.86735140730125</v>
      </c>
      <c r="Z60" s="60"/>
      <c r="AA60" s="60"/>
      <c r="AB60" s="60"/>
      <c r="AC60" s="61"/>
      <c r="AD60" s="24" t="str">
        <f t="shared" si="3"/>
        <v>kolon</v>
      </c>
      <c r="AE60" s="25"/>
      <c r="AF60" s="25"/>
      <c r="AG60" s="25"/>
      <c r="AH60" s="25"/>
      <c r="AI60" s="23">
        <f t="shared" si="4"/>
        <v>5.3593750000000004E-3</v>
      </c>
      <c r="AJ60" s="23"/>
      <c r="AK60" s="23"/>
      <c r="AL60" s="23"/>
      <c r="AM60" s="23"/>
      <c r="AN60" s="23"/>
      <c r="AO60" s="60">
        <f t="shared" si="5"/>
        <v>7.6271035685060662</v>
      </c>
      <c r="AP60" s="60"/>
      <c r="AQ60" s="60"/>
      <c r="AR60" s="60"/>
      <c r="AS60" s="60"/>
      <c r="AT60" s="15" t="str">
        <f t="shared" si="6"/>
        <v>SS</v>
      </c>
      <c r="AU60" s="15" t="str">
        <f t="shared" si="7"/>
        <v>SS</v>
      </c>
      <c r="BB60" s="3"/>
    </row>
    <row r="61" spans="2:54">
      <c r="B61" s="1"/>
      <c r="C61" s="76"/>
      <c r="D61" s="76"/>
      <c r="E61" s="5" t="str">
        <f t="shared" si="8"/>
        <v>S</v>
      </c>
      <c r="F61" s="19">
        <v>106</v>
      </c>
      <c r="G61" s="20"/>
      <c r="H61" s="21">
        <v>60</v>
      </c>
      <c r="I61" s="21"/>
      <c r="J61" s="21"/>
      <c r="K61" s="21">
        <v>60</v>
      </c>
      <c r="L61" s="21"/>
      <c r="M61" s="22"/>
      <c r="N61" s="57" t="str">
        <f t="shared" si="0"/>
        <v>kolon</v>
      </c>
      <c r="O61" s="25"/>
      <c r="P61" s="25"/>
      <c r="Q61" s="25"/>
      <c r="R61" s="25"/>
      <c r="S61" s="23">
        <f t="shared" si="1"/>
        <v>1.0800000000000001E-2</v>
      </c>
      <c r="T61" s="23"/>
      <c r="U61" s="23"/>
      <c r="V61" s="23"/>
      <c r="W61" s="23"/>
      <c r="X61" s="23"/>
      <c r="Y61" s="60">
        <f t="shared" si="2"/>
        <v>3.0574465544010514</v>
      </c>
      <c r="Z61" s="60"/>
      <c r="AA61" s="60"/>
      <c r="AB61" s="60"/>
      <c r="AC61" s="61"/>
      <c r="AD61" s="24" t="str">
        <f t="shared" si="3"/>
        <v>kolon</v>
      </c>
      <c r="AE61" s="25"/>
      <c r="AF61" s="25"/>
      <c r="AG61" s="25"/>
      <c r="AH61" s="25"/>
      <c r="AI61" s="23">
        <f t="shared" si="4"/>
        <v>1.0800000000000001E-2</v>
      </c>
      <c r="AJ61" s="23"/>
      <c r="AK61" s="23"/>
      <c r="AL61" s="23"/>
      <c r="AM61" s="23"/>
      <c r="AN61" s="23"/>
      <c r="AO61" s="60">
        <f t="shared" si="5"/>
        <v>15.369836695485109</v>
      </c>
      <c r="AP61" s="60"/>
      <c r="AQ61" s="60"/>
      <c r="AR61" s="60"/>
      <c r="AS61" s="60"/>
      <c r="AT61" s="15" t="str">
        <f t="shared" si="6"/>
        <v>SS</v>
      </c>
      <c r="AU61" s="15" t="str">
        <f t="shared" si="7"/>
        <v>SS</v>
      </c>
      <c r="BB61" s="3"/>
    </row>
    <row r="62" spans="2:54">
      <c r="B62" s="1"/>
      <c r="C62" s="76"/>
      <c r="D62" s="76"/>
      <c r="E62" s="5" t="str">
        <f t="shared" si="8"/>
        <v>S</v>
      </c>
      <c r="F62" s="19">
        <v>107</v>
      </c>
      <c r="G62" s="20"/>
      <c r="H62" s="21">
        <v>75</v>
      </c>
      <c r="I62" s="21"/>
      <c r="J62" s="21"/>
      <c r="K62" s="21">
        <v>55</v>
      </c>
      <c r="L62" s="21"/>
      <c r="M62" s="22"/>
      <c r="N62" s="57" t="str">
        <f t="shared" si="0"/>
        <v>kolon</v>
      </c>
      <c r="O62" s="25"/>
      <c r="P62" s="25"/>
      <c r="Q62" s="25"/>
      <c r="R62" s="25"/>
      <c r="S62" s="23">
        <f t="shared" si="1"/>
        <v>1.9335937500000001E-2</v>
      </c>
      <c r="T62" s="23"/>
      <c r="U62" s="23"/>
      <c r="V62" s="23"/>
      <c r="W62" s="23"/>
      <c r="X62" s="23"/>
      <c r="Y62" s="60">
        <f t="shared" si="2"/>
        <v>5.4739440264341743</v>
      </c>
      <c r="Z62" s="60"/>
      <c r="AA62" s="60"/>
      <c r="AB62" s="60"/>
      <c r="AC62" s="61"/>
      <c r="AD62" s="24" t="str">
        <f t="shared" si="3"/>
        <v>kolon</v>
      </c>
      <c r="AE62" s="25"/>
      <c r="AF62" s="25"/>
      <c r="AG62" s="25"/>
      <c r="AH62" s="25"/>
      <c r="AI62" s="23">
        <f t="shared" si="4"/>
        <v>1.03984375E-2</v>
      </c>
      <c r="AJ62" s="23"/>
      <c r="AK62" s="23"/>
      <c r="AL62" s="23"/>
      <c r="AM62" s="23"/>
      <c r="AN62" s="23"/>
      <c r="AO62" s="60">
        <f t="shared" si="5"/>
        <v>14.798359839185968</v>
      </c>
      <c r="AP62" s="60"/>
      <c r="AQ62" s="60"/>
      <c r="AR62" s="60"/>
      <c r="AS62" s="60"/>
      <c r="AT62" s="15" t="str">
        <f t="shared" si="6"/>
        <v>SS</v>
      </c>
      <c r="AU62" s="15" t="str">
        <f t="shared" si="7"/>
        <v>SS</v>
      </c>
      <c r="BB62" s="3"/>
    </row>
    <row r="63" spans="2:54">
      <c r="B63" s="1"/>
      <c r="C63" s="76"/>
      <c r="D63" s="76"/>
      <c r="E63" s="5" t="str">
        <f t="shared" si="8"/>
        <v>S</v>
      </c>
      <c r="F63" s="19">
        <v>108</v>
      </c>
      <c r="G63" s="20"/>
      <c r="H63" s="21">
        <v>65</v>
      </c>
      <c r="I63" s="21"/>
      <c r="J63" s="21"/>
      <c r="K63" s="21">
        <v>60</v>
      </c>
      <c r="L63" s="21"/>
      <c r="M63" s="22"/>
      <c r="N63" s="57" t="str">
        <f t="shared" si="0"/>
        <v>kolon</v>
      </c>
      <c r="O63" s="25"/>
      <c r="P63" s="25"/>
      <c r="Q63" s="25"/>
      <c r="R63" s="25"/>
      <c r="S63" s="23">
        <f t="shared" si="1"/>
        <v>1.373125E-2</v>
      </c>
      <c r="T63" s="23"/>
      <c r="U63" s="23"/>
      <c r="V63" s="23"/>
      <c r="W63" s="23"/>
      <c r="X63" s="23"/>
      <c r="Y63" s="60">
        <f t="shared" si="2"/>
        <v>3.8872743518629114</v>
      </c>
      <c r="Z63" s="60"/>
      <c r="AA63" s="60"/>
      <c r="AB63" s="60"/>
      <c r="AC63" s="61"/>
      <c r="AD63" s="24" t="str">
        <f t="shared" si="3"/>
        <v>kolon</v>
      </c>
      <c r="AE63" s="25"/>
      <c r="AF63" s="25"/>
      <c r="AG63" s="25"/>
      <c r="AH63" s="25"/>
      <c r="AI63" s="23">
        <f t="shared" si="4"/>
        <v>1.17E-2</v>
      </c>
      <c r="AJ63" s="23"/>
      <c r="AK63" s="23"/>
      <c r="AL63" s="23"/>
      <c r="AM63" s="23"/>
      <c r="AN63" s="23"/>
      <c r="AO63" s="60">
        <f t="shared" si="5"/>
        <v>16.65065642010887</v>
      </c>
      <c r="AP63" s="60"/>
      <c r="AQ63" s="60"/>
      <c r="AR63" s="60"/>
      <c r="AS63" s="60"/>
      <c r="AT63" s="15" t="str">
        <f t="shared" si="6"/>
        <v>SS</v>
      </c>
      <c r="AU63" s="15" t="str">
        <f t="shared" si="7"/>
        <v>SS</v>
      </c>
      <c r="BB63" s="3"/>
    </row>
    <row r="64" spans="2:54">
      <c r="B64" s="1"/>
      <c r="C64" s="76"/>
      <c r="D64" s="76"/>
      <c r="E64" s="5" t="str">
        <f t="shared" si="8"/>
        <v>S</v>
      </c>
      <c r="F64" s="19">
        <v>109</v>
      </c>
      <c r="G64" s="20"/>
      <c r="H64" s="21">
        <v>30</v>
      </c>
      <c r="I64" s="21"/>
      <c r="J64" s="21"/>
      <c r="K64" s="21">
        <v>80</v>
      </c>
      <c r="L64" s="21"/>
      <c r="M64" s="22"/>
      <c r="N64" s="57" t="str">
        <f t="shared" si="0"/>
        <v>kolon</v>
      </c>
      <c r="O64" s="25"/>
      <c r="P64" s="25"/>
      <c r="Q64" s="25"/>
      <c r="R64" s="25"/>
      <c r="S64" s="23">
        <f t="shared" si="1"/>
        <v>1.8E-3</v>
      </c>
      <c r="T64" s="23"/>
      <c r="U64" s="23"/>
      <c r="V64" s="23"/>
      <c r="W64" s="23"/>
      <c r="X64" s="23"/>
      <c r="Y64" s="60">
        <f t="shared" si="2"/>
        <v>0.50957442573350853</v>
      </c>
      <c r="Z64" s="60"/>
      <c r="AA64" s="60"/>
      <c r="AB64" s="60"/>
      <c r="AC64" s="61"/>
      <c r="AD64" s="24" t="str">
        <f t="shared" si="3"/>
        <v>kolon</v>
      </c>
      <c r="AE64" s="25"/>
      <c r="AF64" s="25"/>
      <c r="AG64" s="25"/>
      <c r="AH64" s="25"/>
      <c r="AI64" s="23">
        <f t="shared" si="4"/>
        <v>1.2800000000000001E-2</v>
      </c>
      <c r="AJ64" s="23"/>
      <c r="AK64" s="23"/>
      <c r="AL64" s="23"/>
      <c r="AM64" s="23"/>
      <c r="AN64" s="23"/>
      <c r="AO64" s="60">
        <f t="shared" si="5"/>
        <v>18.216102750204573</v>
      </c>
      <c r="AP64" s="60"/>
      <c r="AQ64" s="60"/>
      <c r="AR64" s="60"/>
      <c r="AS64" s="60"/>
      <c r="AT64" s="15" t="str">
        <f t="shared" si="6"/>
        <v>SS</v>
      </c>
      <c r="AU64" s="15" t="str">
        <f t="shared" si="7"/>
        <v>SS</v>
      </c>
      <c r="BB64" s="3"/>
    </row>
    <row r="65" spans="2:54">
      <c r="B65" s="1"/>
      <c r="C65" s="76"/>
      <c r="D65" s="76"/>
      <c r="E65" s="5" t="str">
        <f t="shared" si="8"/>
        <v>P</v>
      </c>
      <c r="F65" s="19">
        <v>110</v>
      </c>
      <c r="G65" s="20"/>
      <c r="H65" s="21">
        <v>220</v>
      </c>
      <c r="I65" s="21"/>
      <c r="J65" s="21"/>
      <c r="K65" s="21">
        <v>35</v>
      </c>
      <c r="L65" s="21"/>
      <c r="M65" s="22"/>
      <c r="N65" s="57" t="str">
        <f t="shared" si="0"/>
        <v>perde</v>
      </c>
      <c r="O65" s="25"/>
      <c r="P65" s="25"/>
      <c r="Q65" s="25"/>
      <c r="R65" s="25"/>
      <c r="S65" s="23">
        <f t="shared" si="1"/>
        <v>0.31056666666666666</v>
      </c>
      <c r="T65" s="23"/>
      <c r="U65" s="23"/>
      <c r="V65" s="23"/>
      <c r="W65" s="23"/>
      <c r="X65" s="23"/>
      <c r="Y65" s="60">
        <f t="shared" si="2"/>
        <v>87.92046156590925</v>
      </c>
      <c r="Z65" s="60"/>
      <c r="AA65" s="60"/>
      <c r="AB65" s="60"/>
      <c r="AC65" s="61"/>
      <c r="AD65" s="24" t="str">
        <f t="shared" si="3"/>
        <v>kolon</v>
      </c>
      <c r="AE65" s="25"/>
      <c r="AF65" s="25"/>
      <c r="AG65" s="25"/>
      <c r="AH65" s="25"/>
      <c r="AI65" s="23">
        <f t="shared" si="4"/>
        <v>7.8604166666666666E-3</v>
      </c>
      <c r="AJ65" s="23"/>
      <c r="AK65" s="23"/>
      <c r="AL65" s="23"/>
      <c r="AM65" s="23"/>
      <c r="AN65" s="23"/>
      <c r="AO65" s="60">
        <f t="shared" si="5"/>
        <v>11.18641856714223</v>
      </c>
      <c r="AP65" s="60"/>
      <c r="AQ65" s="60"/>
      <c r="AR65" s="60"/>
      <c r="AS65" s="60"/>
      <c r="AT65" s="15" t="str">
        <f t="shared" si="6"/>
        <v>PP</v>
      </c>
      <c r="AU65" s="15" t="str">
        <f t="shared" si="7"/>
        <v>PS</v>
      </c>
      <c r="BB65" s="3"/>
    </row>
    <row r="66" spans="2:54">
      <c r="B66" s="1"/>
      <c r="C66" s="76"/>
      <c r="D66" s="76"/>
      <c r="E66" s="5" t="str">
        <f t="shared" si="8"/>
        <v>S</v>
      </c>
      <c r="F66" s="19">
        <v>111</v>
      </c>
      <c r="G66" s="20"/>
      <c r="H66" s="21">
        <v>35</v>
      </c>
      <c r="I66" s="21"/>
      <c r="J66" s="21"/>
      <c r="K66" s="21">
        <v>45</v>
      </c>
      <c r="L66" s="21"/>
      <c r="M66" s="22"/>
      <c r="N66" s="57" t="str">
        <f t="shared" si="0"/>
        <v>kolon</v>
      </c>
      <c r="O66" s="25"/>
      <c r="P66" s="25"/>
      <c r="Q66" s="25"/>
      <c r="R66" s="25"/>
      <c r="S66" s="23">
        <f t="shared" si="1"/>
        <v>1.6078125000000001E-3</v>
      </c>
      <c r="T66" s="23"/>
      <c r="U66" s="23"/>
      <c r="V66" s="23"/>
      <c r="W66" s="23"/>
      <c r="X66" s="23"/>
      <c r="Y66" s="60">
        <f t="shared" si="2"/>
        <v>0.45516673965258708</v>
      </c>
      <c r="Z66" s="60"/>
      <c r="AA66" s="60"/>
      <c r="AB66" s="60"/>
      <c r="AC66" s="61"/>
      <c r="AD66" s="24" t="str">
        <f t="shared" si="3"/>
        <v>kolon</v>
      </c>
      <c r="AE66" s="25"/>
      <c r="AF66" s="25"/>
      <c r="AG66" s="25"/>
      <c r="AH66" s="25"/>
      <c r="AI66" s="23">
        <f t="shared" si="4"/>
        <v>2.6578125E-3</v>
      </c>
      <c r="AJ66" s="23"/>
      <c r="AK66" s="23"/>
      <c r="AL66" s="23"/>
      <c r="AM66" s="23"/>
      <c r="AN66" s="23"/>
      <c r="AO66" s="60">
        <f t="shared" si="5"/>
        <v>3.782420749279539</v>
      </c>
      <c r="AP66" s="60"/>
      <c r="AQ66" s="60"/>
      <c r="AR66" s="60"/>
      <c r="AS66" s="60"/>
      <c r="AT66" s="15" t="str">
        <f t="shared" si="6"/>
        <v>SS</v>
      </c>
      <c r="AU66" s="15" t="str">
        <f t="shared" si="7"/>
        <v>SS</v>
      </c>
      <c r="BB66" s="3"/>
    </row>
    <row r="67" spans="2:54">
      <c r="B67" s="1"/>
      <c r="C67" s="76"/>
      <c r="D67" s="76"/>
      <c r="E67" s="5" t="str">
        <f t="shared" si="8"/>
        <v>S</v>
      </c>
      <c r="F67" s="19">
        <v>112</v>
      </c>
      <c r="G67" s="20"/>
      <c r="H67" s="21">
        <v>40</v>
      </c>
      <c r="I67" s="21"/>
      <c r="J67" s="21"/>
      <c r="K67" s="21">
        <v>60</v>
      </c>
      <c r="L67" s="21"/>
      <c r="M67" s="22"/>
      <c r="N67" s="57" t="str">
        <f t="shared" si="0"/>
        <v>kolon</v>
      </c>
      <c r="O67" s="25"/>
      <c r="P67" s="25"/>
      <c r="Q67" s="25"/>
      <c r="R67" s="25"/>
      <c r="S67" s="23">
        <f t="shared" si="1"/>
        <v>3.2000000000000002E-3</v>
      </c>
      <c r="T67" s="23"/>
      <c r="U67" s="23"/>
      <c r="V67" s="23"/>
      <c r="W67" s="23"/>
      <c r="X67" s="23"/>
      <c r="Y67" s="60">
        <f t="shared" si="2"/>
        <v>0.90591009019290414</v>
      </c>
      <c r="Z67" s="60"/>
      <c r="AA67" s="60"/>
      <c r="AB67" s="60"/>
      <c r="AC67" s="61"/>
      <c r="AD67" s="24" t="str">
        <f t="shared" si="3"/>
        <v>kolon</v>
      </c>
      <c r="AE67" s="25"/>
      <c r="AF67" s="25"/>
      <c r="AG67" s="25"/>
      <c r="AH67" s="25"/>
      <c r="AI67" s="23">
        <f t="shared" si="4"/>
        <v>7.1999999999999998E-3</v>
      </c>
      <c r="AJ67" s="23"/>
      <c r="AK67" s="23"/>
      <c r="AL67" s="23"/>
      <c r="AM67" s="23"/>
      <c r="AN67" s="23"/>
      <c r="AO67" s="60">
        <f t="shared" si="5"/>
        <v>10.246557796990073</v>
      </c>
      <c r="AP67" s="60"/>
      <c r="AQ67" s="60"/>
      <c r="AR67" s="60"/>
      <c r="AS67" s="60"/>
      <c r="AT67" s="15" t="str">
        <f t="shared" si="6"/>
        <v>SS</v>
      </c>
      <c r="AU67" s="15" t="str">
        <f t="shared" si="7"/>
        <v>SS</v>
      </c>
      <c r="BB67" s="3"/>
    </row>
    <row r="68" spans="2:54">
      <c r="B68" s="1"/>
      <c r="C68" s="76"/>
      <c r="D68" s="76"/>
      <c r="E68" s="5" t="str">
        <f t="shared" si="8"/>
        <v>S</v>
      </c>
      <c r="F68" s="19">
        <v>113</v>
      </c>
      <c r="G68" s="20"/>
      <c r="H68" s="21">
        <v>40</v>
      </c>
      <c r="I68" s="21"/>
      <c r="J68" s="21"/>
      <c r="K68" s="21">
        <v>50</v>
      </c>
      <c r="L68" s="21"/>
      <c r="M68" s="22"/>
      <c r="N68" s="57" t="str">
        <f t="shared" si="0"/>
        <v>kolon</v>
      </c>
      <c r="O68" s="25"/>
      <c r="P68" s="25"/>
      <c r="Q68" s="25"/>
      <c r="R68" s="25"/>
      <c r="S68" s="23">
        <f t="shared" si="1"/>
        <v>2.666666666666667E-3</v>
      </c>
      <c r="T68" s="23"/>
      <c r="U68" s="23"/>
      <c r="V68" s="23"/>
      <c r="W68" s="23"/>
      <c r="X68" s="23"/>
      <c r="Y68" s="60">
        <f t="shared" si="2"/>
        <v>0.75492507516075347</v>
      </c>
      <c r="Z68" s="60"/>
      <c r="AA68" s="60"/>
      <c r="AB68" s="60"/>
      <c r="AC68" s="61"/>
      <c r="AD68" s="24" t="str">
        <f t="shared" si="3"/>
        <v>kolon</v>
      </c>
      <c r="AE68" s="25"/>
      <c r="AF68" s="25"/>
      <c r="AG68" s="25"/>
      <c r="AH68" s="25"/>
      <c r="AI68" s="23">
        <f t="shared" si="4"/>
        <v>4.1666666666666666E-3</v>
      </c>
      <c r="AJ68" s="23"/>
      <c r="AK68" s="23"/>
      <c r="AL68" s="23"/>
      <c r="AM68" s="23"/>
      <c r="AN68" s="23"/>
      <c r="AO68" s="60">
        <f t="shared" si="5"/>
        <v>5.9297209473322186</v>
      </c>
      <c r="AP68" s="60"/>
      <c r="AQ68" s="60"/>
      <c r="AR68" s="60"/>
      <c r="AS68" s="60"/>
      <c r="AT68" s="15" t="str">
        <f t="shared" si="6"/>
        <v>SS</v>
      </c>
      <c r="AU68" s="15" t="str">
        <f t="shared" si="7"/>
        <v>SS</v>
      </c>
      <c r="BB68" s="3"/>
    </row>
    <row r="69" spans="2:54">
      <c r="B69" s="1"/>
      <c r="C69" s="76"/>
      <c r="D69" s="76"/>
      <c r="E69" s="5" t="str">
        <f t="shared" si="8"/>
        <v>S</v>
      </c>
      <c r="F69" s="19">
        <v>114</v>
      </c>
      <c r="G69" s="20"/>
      <c r="H69" s="21">
        <v>30</v>
      </c>
      <c r="I69" s="21"/>
      <c r="J69" s="21"/>
      <c r="K69" s="21">
        <v>60</v>
      </c>
      <c r="L69" s="21"/>
      <c r="M69" s="22"/>
      <c r="N69" s="57" t="str">
        <f t="shared" si="0"/>
        <v>kolon</v>
      </c>
      <c r="O69" s="25"/>
      <c r="P69" s="25"/>
      <c r="Q69" s="25"/>
      <c r="R69" s="25"/>
      <c r="S69" s="23">
        <f t="shared" si="1"/>
        <v>1.3500000000000001E-3</v>
      </c>
      <c r="T69" s="23"/>
      <c r="U69" s="23"/>
      <c r="V69" s="23"/>
      <c r="W69" s="23"/>
      <c r="X69" s="23"/>
      <c r="Y69" s="60">
        <f t="shared" si="2"/>
        <v>0.38218081930013142</v>
      </c>
      <c r="Z69" s="60"/>
      <c r="AA69" s="60"/>
      <c r="AB69" s="60"/>
      <c r="AC69" s="61"/>
      <c r="AD69" s="24" t="str">
        <f t="shared" si="3"/>
        <v>kolon</v>
      </c>
      <c r="AE69" s="25"/>
      <c r="AF69" s="25"/>
      <c r="AG69" s="25"/>
      <c r="AH69" s="25"/>
      <c r="AI69" s="23">
        <f t="shared" si="4"/>
        <v>5.4000000000000003E-3</v>
      </c>
      <c r="AJ69" s="23"/>
      <c r="AK69" s="23"/>
      <c r="AL69" s="23"/>
      <c r="AM69" s="23"/>
      <c r="AN69" s="23"/>
      <c r="AO69" s="60">
        <f t="shared" si="5"/>
        <v>7.6849183477425544</v>
      </c>
      <c r="AP69" s="60"/>
      <c r="AQ69" s="60"/>
      <c r="AR69" s="60"/>
      <c r="AS69" s="60"/>
      <c r="AT69" s="15" t="str">
        <f t="shared" si="6"/>
        <v>SS</v>
      </c>
      <c r="AU69" s="15" t="str">
        <f t="shared" si="7"/>
        <v>SS</v>
      </c>
      <c r="BB69" s="3"/>
    </row>
    <row r="70" spans="2:54">
      <c r="B70" s="1"/>
      <c r="C70" s="76"/>
      <c r="D70" s="76"/>
      <c r="E70" s="5" t="str">
        <f t="shared" si="8"/>
        <v>S</v>
      </c>
      <c r="F70" s="19">
        <v>115</v>
      </c>
      <c r="G70" s="20"/>
      <c r="H70" s="21">
        <v>30</v>
      </c>
      <c r="I70" s="21"/>
      <c r="J70" s="21"/>
      <c r="K70" s="21">
        <v>70</v>
      </c>
      <c r="L70" s="21"/>
      <c r="M70" s="22"/>
      <c r="N70" s="57" t="str">
        <f t="shared" si="0"/>
        <v>kolon</v>
      </c>
      <c r="O70" s="25"/>
      <c r="P70" s="25"/>
      <c r="Q70" s="25"/>
      <c r="R70" s="25"/>
      <c r="S70" s="23">
        <f t="shared" si="1"/>
        <v>1.575E-3</v>
      </c>
      <c r="T70" s="23"/>
      <c r="U70" s="23"/>
      <c r="V70" s="23"/>
      <c r="W70" s="23"/>
      <c r="X70" s="23"/>
      <c r="Y70" s="60">
        <f t="shared" si="2"/>
        <v>0.44587762251682</v>
      </c>
      <c r="Z70" s="60"/>
      <c r="AA70" s="60"/>
      <c r="AB70" s="60"/>
      <c r="AC70" s="61"/>
      <c r="AD70" s="24" t="str">
        <f t="shared" si="3"/>
        <v>kolon</v>
      </c>
      <c r="AE70" s="25"/>
      <c r="AF70" s="25"/>
      <c r="AG70" s="25"/>
      <c r="AH70" s="25"/>
      <c r="AI70" s="23">
        <f t="shared" si="4"/>
        <v>8.5749999999999993E-3</v>
      </c>
      <c r="AJ70" s="23"/>
      <c r="AK70" s="23"/>
      <c r="AL70" s="23"/>
      <c r="AM70" s="23"/>
      <c r="AN70" s="23"/>
      <c r="AO70" s="60">
        <f t="shared" si="5"/>
        <v>12.203365709609704</v>
      </c>
      <c r="AP70" s="60"/>
      <c r="AQ70" s="60"/>
      <c r="AR70" s="60"/>
      <c r="AS70" s="60"/>
      <c r="AT70" s="15" t="str">
        <f t="shared" si="6"/>
        <v>SS</v>
      </c>
      <c r="AU70" s="15" t="str">
        <f t="shared" si="7"/>
        <v>SS</v>
      </c>
      <c r="BB70" s="3"/>
    </row>
    <row r="71" spans="2:54">
      <c r="B71" s="1"/>
      <c r="C71" s="76"/>
      <c r="D71" s="76"/>
      <c r="E71" s="5" t="str">
        <f t="shared" si="8"/>
        <v>P</v>
      </c>
      <c r="F71" s="19">
        <v>116</v>
      </c>
      <c r="G71" s="20"/>
      <c r="H71" s="21">
        <v>30</v>
      </c>
      <c r="I71" s="21"/>
      <c r="J71" s="21"/>
      <c r="K71" s="21">
        <v>190</v>
      </c>
      <c r="L71" s="21"/>
      <c r="M71" s="22"/>
      <c r="N71" s="57" t="str">
        <f t="shared" si="0"/>
        <v>kolon</v>
      </c>
      <c r="O71" s="25"/>
      <c r="P71" s="25"/>
      <c r="Q71" s="25"/>
      <c r="R71" s="25"/>
      <c r="S71" s="23">
        <f t="shared" si="1"/>
        <v>4.2750000000000002E-3</v>
      </c>
      <c r="T71" s="23"/>
      <c r="U71" s="23"/>
      <c r="V71" s="23"/>
      <c r="W71" s="23"/>
      <c r="X71" s="23"/>
      <c r="Y71" s="60">
        <f t="shared" si="2"/>
        <v>1.2102392611170829</v>
      </c>
      <c r="Z71" s="60"/>
      <c r="AA71" s="60"/>
      <c r="AB71" s="60"/>
      <c r="AC71" s="61"/>
      <c r="AD71" s="24" t="str">
        <f t="shared" si="3"/>
        <v>perde</v>
      </c>
      <c r="AE71" s="25"/>
      <c r="AF71" s="25"/>
      <c r="AG71" s="25"/>
      <c r="AH71" s="25"/>
      <c r="AI71" s="23">
        <f t="shared" si="4"/>
        <v>0.17147499999999999</v>
      </c>
      <c r="AJ71" s="23"/>
      <c r="AK71" s="23"/>
      <c r="AL71" s="23"/>
      <c r="AM71" s="23"/>
      <c r="AN71" s="23"/>
      <c r="AO71" s="60">
        <f t="shared" si="5"/>
        <v>244.0317358665101</v>
      </c>
      <c r="AP71" s="60"/>
      <c r="AQ71" s="60"/>
      <c r="AR71" s="60"/>
      <c r="AS71" s="60"/>
      <c r="AT71" s="15" t="str">
        <f t="shared" si="6"/>
        <v>PS</v>
      </c>
      <c r="AU71" s="15" t="str">
        <f t="shared" si="7"/>
        <v>PP</v>
      </c>
      <c r="BB71" s="3"/>
    </row>
    <row r="72" spans="2:54">
      <c r="B72" s="1"/>
      <c r="C72" s="76"/>
      <c r="D72" s="76"/>
      <c r="E72" s="5" t="str">
        <f t="shared" si="8"/>
        <v>P</v>
      </c>
      <c r="F72" s="19">
        <v>117</v>
      </c>
      <c r="G72" s="20"/>
      <c r="H72" s="21">
        <v>210</v>
      </c>
      <c r="I72" s="21"/>
      <c r="J72" s="21"/>
      <c r="K72" s="21">
        <v>30</v>
      </c>
      <c r="L72" s="21"/>
      <c r="M72" s="22"/>
      <c r="N72" s="57" t="str">
        <f t="shared" si="0"/>
        <v>perde</v>
      </c>
      <c r="O72" s="25"/>
      <c r="P72" s="25"/>
      <c r="Q72" s="25"/>
      <c r="R72" s="25"/>
      <c r="S72" s="23">
        <f t="shared" si="1"/>
        <v>0.23152500000000001</v>
      </c>
      <c r="T72" s="23"/>
      <c r="U72" s="23"/>
      <c r="V72" s="23"/>
      <c r="W72" s="23"/>
      <c r="X72" s="23"/>
      <c r="Y72" s="60">
        <f t="shared" si="2"/>
        <v>65.544010509972537</v>
      </c>
      <c r="Z72" s="60"/>
      <c r="AA72" s="60"/>
      <c r="AB72" s="60"/>
      <c r="AC72" s="61"/>
      <c r="AD72" s="24" t="str">
        <f t="shared" si="3"/>
        <v>kolon</v>
      </c>
      <c r="AE72" s="25"/>
      <c r="AF72" s="25"/>
      <c r="AG72" s="25"/>
      <c r="AH72" s="25"/>
      <c r="AI72" s="23">
        <f t="shared" si="4"/>
        <v>4.725E-3</v>
      </c>
      <c r="AJ72" s="23"/>
      <c r="AK72" s="23"/>
      <c r="AL72" s="23"/>
      <c r="AM72" s="23"/>
      <c r="AN72" s="23"/>
      <c r="AO72" s="60">
        <f t="shared" si="5"/>
        <v>6.7243035542747362</v>
      </c>
      <c r="AP72" s="60"/>
      <c r="AQ72" s="60"/>
      <c r="AR72" s="60"/>
      <c r="AS72" s="60"/>
      <c r="AT72" s="15" t="str">
        <f t="shared" si="6"/>
        <v>PP</v>
      </c>
      <c r="AU72" s="15" t="str">
        <f t="shared" si="7"/>
        <v>PS</v>
      </c>
      <c r="BB72" s="3"/>
    </row>
    <row r="73" spans="2:54">
      <c r="B73" s="1"/>
      <c r="C73" s="76"/>
      <c r="D73" s="76"/>
      <c r="E73" s="5" t="str">
        <f t="shared" si="8"/>
        <v>S</v>
      </c>
      <c r="F73" s="19">
        <v>118</v>
      </c>
      <c r="G73" s="20"/>
      <c r="H73" s="21">
        <v>150</v>
      </c>
      <c r="I73" s="21"/>
      <c r="J73" s="21"/>
      <c r="K73" s="21">
        <v>35</v>
      </c>
      <c r="L73" s="21"/>
      <c r="M73" s="22"/>
      <c r="N73" s="57" t="str">
        <f t="shared" si="0"/>
        <v>kolon</v>
      </c>
      <c r="O73" s="25"/>
      <c r="P73" s="25"/>
      <c r="Q73" s="25"/>
      <c r="R73" s="25"/>
      <c r="S73" s="23">
        <f t="shared" si="1"/>
        <v>9.8437499999999997E-2</v>
      </c>
      <c r="T73" s="23"/>
      <c r="U73" s="23"/>
      <c r="V73" s="23"/>
      <c r="W73" s="23"/>
      <c r="X73" s="23"/>
      <c r="Y73" s="60">
        <f t="shared" si="2"/>
        <v>27.86735140730125</v>
      </c>
      <c r="Z73" s="60"/>
      <c r="AA73" s="60"/>
      <c r="AB73" s="60"/>
      <c r="AC73" s="61"/>
      <c r="AD73" s="24" t="str">
        <f t="shared" si="3"/>
        <v>kolon</v>
      </c>
      <c r="AE73" s="25"/>
      <c r="AF73" s="25"/>
      <c r="AG73" s="25"/>
      <c r="AH73" s="25"/>
      <c r="AI73" s="23">
        <f t="shared" si="4"/>
        <v>5.3593750000000004E-3</v>
      </c>
      <c r="AJ73" s="23"/>
      <c r="AK73" s="23"/>
      <c r="AL73" s="23"/>
      <c r="AM73" s="23"/>
      <c r="AN73" s="23"/>
      <c r="AO73" s="60">
        <f t="shared" si="5"/>
        <v>7.6271035685060662</v>
      </c>
      <c r="AP73" s="60"/>
      <c r="AQ73" s="60"/>
      <c r="AR73" s="60"/>
      <c r="AS73" s="60"/>
      <c r="AT73" s="15" t="str">
        <f t="shared" si="6"/>
        <v>SS</v>
      </c>
      <c r="AU73" s="15" t="str">
        <f t="shared" si="7"/>
        <v>SS</v>
      </c>
      <c r="BB73" s="3"/>
    </row>
    <row r="74" spans="2:54">
      <c r="B74" s="1"/>
      <c r="C74" s="76"/>
      <c r="D74" s="76"/>
      <c r="E74" s="5" t="str">
        <f t="shared" si="8"/>
        <v>S</v>
      </c>
      <c r="F74" s="19">
        <v>119</v>
      </c>
      <c r="G74" s="20"/>
      <c r="H74" s="21">
        <v>60</v>
      </c>
      <c r="I74" s="21"/>
      <c r="J74" s="21"/>
      <c r="K74" s="21">
        <v>60</v>
      </c>
      <c r="L74" s="21"/>
      <c r="M74" s="22"/>
      <c r="N74" s="57" t="str">
        <f t="shared" si="0"/>
        <v>kolon</v>
      </c>
      <c r="O74" s="25"/>
      <c r="P74" s="25"/>
      <c r="Q74" s="25"/>
      <c r="R74" s="25"/>
      <c r="S74" s="23">
        <f t="shared" si="1"/>
        <v>1.0800000000000001E-2</v>
      </c>
      <c r="T74" s="23"/>
      <c r="U74" s="23"/>
      <c r="V74" s="23"/>
      <c r="W74" s="23"/>
      <c r="X74" s="23"/>
      <c r="Y74" s="60">
        <f t="shared" si="2"/>
        <v>3.0574465544010514</v>
      </c>
      <c r="Z74" s="60"/>
      <c r="AA74" s="60"/>
      <c r="AB74" s="60"/>
      <c r="AC74" s="61"/>
      <c r="AD74" s="24" t="str">
        <f t="shared" si="3"/>
        <v>kolon</v>
      </c>
      <c r="AE74" s="25"/>
      <c r="AF74" s="25"/>
      <c r="AG74" s="25"/>
      <c r="AH74" s="25"/>
      <c r="AI74" s="23">
        <f t="shared" si="4"/>
        <v>1.0800000000000001E-2</v>
      </c>
      <c r="AJ74" s="23"/>
      <c r="AK74" s="23"/>
      <c r="AL74" s="23"/>
      <c r="AM74" s="23"/>
      <c r="AN74" s="23"/>
      <c r="AO74" s="60">
        <f t="shared" si="5"/>
        <v>15.369836695485109</v>
      </c>
      <c r="AP74" s="60"/>
      <c r="AQ74" s="60"/>
      <c r="AR74" s="60"/>
      <c r="AS74" s="60"/>
      <c r="AT74" s="15" t="str">
        <f t="shared" si="6"/>
        <v>SS</v>
      </c>
      <c r="AU74" s="15" t="str">
        <f t="shared" si="7"/>
        <v>SS</v>
      </c>
      <c r="BB74" s="3"/>
    </row>
    <row r="75" spans="2:54">
      <c r="B75" s="1"/>
      <c r="C75" s="76"/>
      <c r="D75" s="76"/>
      <c r="E75" s="5" t="str">
        <f t="shared" si="8"/>
        <v>S</v>
      </c>
      <c r="F75" s="19">
        <v>120</v>
      </c>
      <c r="G75" s="20"/>
      <c r="H75" s="21">
        <v>75</v>
      </c>
      <c r="I75" s="21"/>
      <c r="J75" s="21"/>
      <c r="K75" s="21">
        <v>55</v>
      </c>
      <c r="L75" s="21"/>
      <c r="M75" s="22"/>
      <c r="N75" s="57" t="str">
        <f t="shared" si="0"/>
        <v>kolon</v>
      </c>
      <c r="O75" s="25"/>
      <c r="P75" s="25"/>
      <c r="Q75" s="25"/>
      <c r="R75" s="25"/>
      <c r="S75" s="23">
        <f t="shared" si="1"/>
        <v>1.9335937500000001E-2</v>
      </c>
      <c r="T75" s="23"/>
      <c r="U75" s="23"/>
      <c r="V75" s="23"/>
      <c r="W75" s="23"/>
      <c r="X75" s="23"/>
      <c r="Y75" s="60">
        <f t="shared" si="2"/>
        <v>5.4739440264341743</v>
      </c>
      <c r="Z75" s="60"/>
      <c r="AA75" s="60"/>
      <c r="AB75" s="60"/>
      <c r="AC75" s="61"/>
      <c r="AD75" s="24" t="str">
        <f t="shared" si="3"/>
        <v>kolon</v>
      </c>
      <c r="AE75" s="25"/>
      <c r="AF75" s="25"/>
      <c r="AG75" s="25"/>
      <c r="AH75" s="25"/>
      <c r="AI75" s="23">
        <f t="shared" si="4"/>
        <v>1.03984375E-2</v>
      </c>
      <c r="AJ75" s="23"/>
      <c r="AK75" s="23"/>
      <c r="AL75" s="23"/>
      <c r="AM75" s="23"/>
      <c r="AN75" s="23"/>
      <c r="AO75" s="60">
        <f t="shared" si="5"/>
        <v>14.798359839185968</v>
      </c>
      <c r="AP75" s="60"/>
      <c r="AQ75" s="60"/>
      <c r="AR75" s="60"/>
      <c r="AS75" s="60"/>
      <c r="AT75" s="15" t="str">
        <f t="shared" si="6"/>
        <v>SS</v>
      </c>
      <c r="AU75" s="15" t="str">
        <f t="shared" si="7"/>
        <v>SS</v>
      </c>
      <c r="BB75" s="3"/>
    </row>
    <row r="76" spans="2:54">
      <c r="B76" s="1"/>
      <c r="C76" s="76"/>
      <c r="D76" s="76"/>
      <c r="E76" s="5" t="str">
        <f t="shared" si="8"/>
        <v>S</v>
      </c>
      <c r="F76" s="19">
        <v>121</v>
      </c>
      <c r="G76" s="20"/>
      <c r="H76" s="21">
        <v>65</v>
      </c>
      <c r="I76" s="21"/>
      <c r="J76" s="21"/>
      <c r="K76" s="21">
        <v>60</v>
      </c>
      <c r="L76" s="21"/>
      <c r="M76" s="22"/>
      <c r="N76" s="57" t="str">
        <f t="shared" si="0"/>
        <v>kolon</v>
      </c>
      <c r="O76" s="25"/>
      <c r="P76" s="25"/>
      <c r="Q76" s="25"/>
      <c r="R76" s="25"/>
      <c r="S76" s="23">
        <f t="shared" si="1"/>
        <v>1.373125E-2</v>
      </c>
      <c r="T76" s="23"/>
      <c r="U76" s="23"/>
      <c r="V76" s="23"/>
      <c r="W76" s="23"/>
      <c r="X76" s="23"/>
      <c r="Y76" s="60">
        <f t="shared" si="2"/>
        <v>3.8872743518629114</v>
      </c>
      <c r="Z76" s="60"/>
      <c r="AA76" s="60"/>
      <c r="AB76" s="60"/>
      <c r="AC76" s="61"/>
      <c r="AD76" s="24" t="str">
        <f t="shared" si="3"/>
        <v>kolon</v>
      </c>
      <c r="AE76" s="25"/>
      <c r="AF76" s="25"/>
      <c r="AG76" s="25"/>
      <c r="AH76" s="25"/>
      <c r="AI76" s="23">
        <f t="shared" si="4"/>
        <v>1.17E-2</v>
      </c>
      <c r="AJ76" s="23"/>
      <c r="AK76" s="23"/>
      <c r="AL76" s="23"/>
      <c r="AM76" s="23"/>
      <c r="AN76" s="23"/>
      <c r="AO76" s="60">
        <f t="shared" si="5"/>
        <v>16.65065642010887</v>
      </c>
      <c r="AP76" s="60"/>
      <c r="AQ76" s="60"/>
      <c r="AR76" s="60"/>
      <c r="AS76" s="60"/>
      <c r="AT76" s="15" t="str">
        <f t="shared" si="6"/>
        <v>SS</v>
      </c>
      <c r="AU76" s="15" t="str">
        <f t="shared" si="7"/>
        <v>SS</v>
      </c>
      <c r="BB76" s="3"/>
    </row>
    <row r="77" spans="2:54">
      <c r="B77" s="1"/>
      <c r="C77" s="76"/>
      <c r="D77" s="76"/>
      <c r="E77" s="5" t="str">
        <f t="shared" si="8"/>
        <v>S</v>
      </c>
      <c r="F77" s="19">
        <v>122</v>
      </c>
      <c r="G77" s="20"/>
      <c r="H77" s="21">
        <v>30</v>
      </c>
      <c r="I77" s="21"/>
      <c r="J77" s="21"/>
      <c r="K77" s="21">
        <v>80</v>
      </c>
      <c r="L77" s="21"/>
      <c r="M77" s="22"/>
      <c r="N77" s="57" t="str">
        <f t="shared" si="0"/>
        <v>kolon</v>
      </c>
      <c r="O77" s="25"/>
      <c r="P77" s="25"/>
      <c r="Q77" s="25"/>
      <c r="R77" s="25"/>
      <c r="S77" s="23">
        <f t="shared" si="1"/>
        <v>1.8E-3</v>
      </c>
      <c r="T77" s="23"/>
      <c r="U77" s="23"/>
      <c r="V77" s="23"/>
      <c r="W77" s="23"/>
      <c r="X77" s="23"/>
      <c r="Y77" s="60">
        <f t="shared" si="2"/>
        <v>0.50957442573350853</v>
      </c>
      <c r="Z77" s="60"/>
      <c r="AA77" s="60"/>
      <c r="AB77" s="60"/>
      <c r="AC77" s="61"/>
      <c r="AD77" s="24" t="str">
        <f t="shared" si="3"/>
        <v>kolon</v>
      </c>
      <c r="AE77" s="25"/>
      <c r="AF77" s="25"/>
      <c r="AG77" s="25"/>
      <c r="AH77" s="25"/>
      <c r="AI77" s="23">
        <f t="shared" si="4"/>
        <v>1.2800000000000001E-2</v>
      </c>
      <c r="AJ77" s="23"/>
      <c r="AK77" s="23"/>
      <c r="AL77" s="23"/>
      <c r="AM77" s="23"/>
      <c r="AN77" s="23"/>
      <c r="AO77" s="60">
        <f t="shared" si="5"/>
        <v>18.216102750204573</v>
      </c>
      <c r="AP77" s="60"/>
      <c r="AQ77" s="60"/>
      <c r="AR77" s="60"/>
      <c r="AS77" s="60"/>
      <c r="AT77" s="15" t="str">
        <f t="shared" si="6"/>
        <v>SS</v>
      </c>
      <c r="AU77" s="15" t="str">
        <f t="shared" si="7"/>
        <v>SS</v>
      </c>
      <c r="BB77" s="3"/>
    </row>
    <row r="78" spans="2:54">
      <c r="B78" s="1"/>
      <c r="C78" s="76"/>
      <c r="D78" s="76"/>
      <c r="E78" s="5" t="str">
        <f t="shared" si="8"/>
        <v>P</v>
      </c>
      <c r="F78" s="19">
        <v>123</v>
      </c>
      <c r="G78" s="20"/>
      <c r="H78" s="21">
        <v>35</v>
      </c>
      <c r="I78" s="21"/>
      <c r="J78" s="21"/>
      <c r="K78" s="21">
        <v>220</v>
      </c>
      <c r="L78" s="21"/>
      <c r="M78" s="22"/>
      <c r="N78" s="57" t="str">
        <f t="shared" si="0"/>
        <v>kolon</v>
      </c>
      <c r="O78" s="25"/>
      <c r="P78" s="25"/>
      <c r="Q78" s="25"/>
      <c r="R78" s="25"/>
      <c r="S78" s="23">
        <f t="shared" si="1"/>
        <v>7.8604166666666666E-3</v>
      </c>
      <c r="T78" s="23"/>
      <c r="U78" s="23"/>
      <c r="V78" s="23"/>
      <c r="W78" s="23"/>
      <c r="X78" s="23"/>
      <c r="Y78" s="60">
        <f t="shared" si="2"/>
        <v>2.2252596160793146</v>
      </c>
      <c r="Z78" s="60"/>
      <c r="AA78" s="60"/>
      <c r="AB78" s="60"/>
      <c r="AC78" s="61"/>
      <c r="AD78" s="24" t="str">
        <f t="shared" si="3"/>
        <v>perde</v>
      </c>
      <c r="AE78" s="25"/>
      <c r="AF78" s="25"/>
      <c r="AG78" s="25"/>
      <c r="AH78" s="25"/>
      <c r="AI78" s="23">
        <f t="shared" si="4"/>
        <v>0.31056666666666666</v>
      </c>
      <c r="AJ78" s="23"/>
      <c r="AK78" s="23"/>
      <c r="AL78" s="23"/>
      <c r="AM78" s="23"/>
      <c r="AN78" s="23"/>
      <c r="AO78" s="60">
        <f t="shared" si="5"/>
        <v>441.97768053035418</v>
      </c>
      <c r="AP78" s="60"/>
      <c r="AQ78" s="60"/>
      <c r="AR78" s="60"/>
      <c r="AS78" s="60"/>
      <c r="AT78" s="15" t="str">
        <f t="shared" si="6"/>
        <v>PS</v>
      </c>
      <c r="AU78" s="15" t="str">
        <f t="shared" si="7"/>
        <v>PP</v>
      </c>
      <c r="BB78" s="3"/>
    </row>
    <row r="79" spans="2:54">
      <c r="B79" s="1"/>
      <c r="C79" s="76"/>
      <c r="D79" s="76"/>
      <c r="E79" s="5" t="str">
        <f t="shared" si="8"/>
        <v>S</v>
      </c>
      <c r="F79" s="19">
        <v>124</v>
      </c>
      <c r="G79" s="20"/>
      <c r="H79" s="21">
        <v>35</v>
      </c>
      <c r="I79" s="21"/>
      <c r="J79" s="21"/>
      <c r="K79" s="21">
        <v>45</v>
      </c>
      <c r="L79" s="21"/>
      <c r="M79" s="22"/>
      <c r="N79" s="57" t="str">
        <f t="shared" si="0"/>
        <v>kolon</v>
      </c>
      <c r="O79" s="25"/>
      <c r="P79" s="25"/>
      <c r="Q79" s="25"/>
      <c r="R79" s="25"/>
      <c r="S79" s="23">
        <f t="shared" si="1"/>
        <v>1.6078125000000001E-3</v>
      </c>
      <c r="T79" s="23"/>
      <c r="U79" s="23"/>
      <c r="V79" s="23"/>
      <c r="W79" s="23"/>
      <c r="X79" s="23"/>
      <c r="Y79" s="60">
        <f t="shared" si="2"/>
        <v>0.45516673965258708</v>
      </c>
      <c r="Z79" s="60"/>
      <c r="AA79" s="60"/>
      <c r="AB79" s="60"/>
      <c r="AC79" s="61"/>
      <c r="AD79" s="24" t="str">
        <f t="shared" si="3"/>
        <v>kolon</v>
      </c>
      <c r="AE79" s="25"/>
      <c r="AF79" s="25"/>
      <c r="AG79" s="25"/>
      <c r="AH79" s="25"/>
      <c r="AI79" s="23">
        <f t="shared" si="4"/>
        <v>2.6578125E-3</v>
      </c>
      <c r="AJ79" s="23"/>
      <c r="AK79" s="23"/>
      <c r="AL79" s="23"/>
      <c r="AM79" s="23"/>
      <c r="AN79" s="23"/>
      <c r="AO79" s="60">
        <f t="shared" si="5"/>
        <v>3.782420749279539</v>
      </c>
      <c r="AP79" s="60"/>
      <c r="AQ79" s="60"/>
      <c r="AR79" s="60"/>
      <c r="AS79" s="60"/>
      <c r="AT79" s="15" t="str">
        <f t="shared" si="6"/>
        <v>SS</v>
      </c>
      <c r="AU79" s="15" t="str">
        <f t="shared" si="7"/>
        <v>SS</v>
      </c>
      <c r="BB79" s="3"/>
    </row>
    <row r="80" spans="2:54">
      <c r="B80" s="1"/>
      <c r="C80" s="76"/>
      <c r="D80" s="76"/>
      <c r="E80" s="5" t="str">
        <f t="shared" si="8"/>
        <v>S</v>
      </c>
      <c r="F80" s="19">
        <v>125</v>
      </c>
      <c r="G80" s="20"/>
      <c r="H80" s="21">
        <v>40</v>
      </c>
      <c r="I80" s="21"/>
      <c r="J80" s="21"/>
      <c r="K80" s="21">
        <v>60</v>
      </c>
      <c r="L80" s="21"/>
      <c r="M80" s="22"/>
      <c r="N80" s="57" t="str">
        <f t="shared" si="0"/>
        <v>kolon</v>
      </c>
      <c r="O80" s="25"/>
      <c r="P80" s="25"/>
      <c r="Q80" s="25"/>
      <c r="R80" s="25"/>
      <c r="S80" s="23">
        <f t="shared" si="1"/>
        <v>3.2000000000000002E-3</v>
      </c>
      <c r="T80" s="23"/>
      <c r="U80" s="23"/>
      <c r="V80" s="23"/>
      <c r="W80" s="23"/>
      <c r="X80" s="23"/>
      <c r="Y80" s="60">
        <f t="shared" si="2"/>
        <v>0.90591009019290414</v>
      </c>
      <c r="Z80" s="60"/>
      <c r="AA80" s="60"/>
      <c r="AB80" s="60"/>
      <c r="AC80" s="61"/>
      <c r="AD80" s="24" t="str">
        <f t="shared" si="3"/>
        <v>kolon</v>
      </c>
      <c r="AE80" s="25"/>
      <c r="AF80" s="25"/>
      <c r="AG80" s="25"/>
      <c r="AH80" s="25"/>
      <c r="AI80" s="23">
        <f t="shared" si="4"/>
        <v>7.1999999999999998E-3</v>
      </c>
      <c r="AJ80" s="23"/>
      <c r="AK80" s="23"/>
      <c r="AL80" s="23"/>
      <c r="AM80" s="23"/>
      <c r="AN80" s="23"/>
      <c r="AO80" s="60">
        <f t="shared" si="5"/>
        <v>10.246557796990073</v>
      </c>
      <c r="AP80" s="60"/>
      <c r="AQ80" s="60"/>
      <c r="AR80" s="60"/>
      <c r="AS80" s="60"/>
      <c r="AT80" s="15" t="str">
        <f t="shared" si="6"/>
        <v>SS</v>
      </c>
      <c r="AU80" s="15" t="str">
        <f t="shared" si="7"/>
        <v>SS</v>
      </c>
      <c r="BB80" s="3"/>
    </row>
    <row r="81" spans="2:54">
      <c r="B81" s="1"/>
      <c r="C81" s="76"/>
      <c r="D81" s="76"/>
      <c r="E81" s="5" t="str">
        <f t="shared" si="8"/>
        <v>P</v>
      </c>
      <c r="F81" s="19">
        <v>126</v>
      </c>
      <c r="G81" s="20"/>
      <c r="H81" s="21">
        <v>375</v>
      </c>
      <c r="I81" s="21"/>
      <c r="J81" s="21"/>
      <c r="K81" s="21">
        <v>50</v>
      </c>
      <c r="L81" s="21"/>
      <c r="M81" s="22"/>
      <c r="N81" s="57" t="str">
        <f t="shared" si="0"/>
        <v>perde</v>
      </c>
      <c r="O81" s="25"/>
      <c r="P81" s="25"/>
      <c r="Q81" s="25"/>
      <c r="R81" s="25"/>
      <c r="S81" s="23">
        <f t="shared" si="1"/>
        <v>2.197265625</v>
      </c>
      <c r="T81" s="23"/>
      <c r="U81" s="23"/>
      <c r="V81" s="23"/>
      <c r="W81" s="23"/>
      <c r="X81" s="23"/>
      <c r="Y81" s="60">
        <f t="shared" si="2"/>
        <v>622.03909391297429</v>
      </c>
      <c r="Z81" s="60"/>
      <c r="AA81" s="60"/>
      <c r="AB81" s="60"/>
      <c r="AC81" s="61"/>
      <c r="AD81" s="24" t="str">
        <f t="shared" si="3"/>
        <v>kolon</v>
      </c>
      <c r="AE81" s="25"/>
      <c r="AF81" s="25"/>
      <c r="AG81" s="25"/>
      <c r="AH81" s="25"/>
      <c r="AI81" s="23">
        <f t="shared" si="4"/>
        <v>3.90625E-2</v>
      </c>
      <c r="AJ81" s="23"/>
      <c r="AK81" s="23"/>
      <c r="AL81" s="23"/>
      <c r="AM81" s="23"/>
      <c r="AN81" s="23"/>
      <c r="AO81" s="60">
        <f t="shared" si="5"/>
        <v>55.59113388123955</v>
      </c>
      <c r="AP81" s="60"/>
      <c r="AQ81" s="60"/>
      <c r="AR81" s="60"/>
      <c r="AS81" s="60"/>
      <c r="AT81" s="15" t="str">
        <f t="shared" si="6"/>
        <v>PP</v>
      </c>
      <c r="AU81" s="15" t="str">
        <f t="shared" si="7"/>
        <v>PS</v>
      </c>
      <c r="BB81" s="3"/>
    </row>
    <row r="82" spans="2:54">
      <c r="B82" s="1"/>
      <c r="C82" s="76"/>
      <c r="D82" s="76"/>
      <c r="E82" s="5" t="str">
        <f t="shared" si="8"/>
        <v>S</v>
      </c>
      <c r="F82" s="19">
        <v>127</v>
      </c>
      <c r="G82" s="20"/>
      <c r="H82" s="21">
        <v>30</v>
      </c>
      <c r="I82" s="21"/>
      <c r="J82" s="21"/>
      <c r="K82" s="21">
        <v>60</v>
      </c>
      <c r="L82" s="21"/>
      <c r="M82" s="22"/>
      <c r="N82" s="57" t="str">
        <f t="shared" si="0"/>
        <v>kolon</v>
      </c>
      <c r="O82" s="25"/>
      <c r="P82" s="25"/>
      <c r="Q82" s="25"/>
      <c r="R82" s="25"/>
      <c r="S82" s="23">
        <f t="shared" si="1"/>
        <v>1.3500000000000001E-3</v>
      </c>
      <c r="T82" s="23"/>
      <c r="U82" s="23"/>
      <c r="V82" s="23"/>
      <c r="W82" s="23"/>
      <c r="X82" s="23"/>
      <c r="Y82" s="60">
        <f t="shared" si="2"/>
        <v>0.38218081930013142</v>
      </c>
      <c r="Z82" s="60"/>
      <c r="AA82" s="60"/>
      <c r="AB82" s="60"/>
      <c r="AC82" s="61"/>
      <c r="AD82" s="24" t="str">
        <f t="shared" si="3"/>
        <v>kolon</v>
      </c>
      <c r="AE82" s="25"/>
      <c r="AF82" s="25"/>
      <c r="AG82" s="25"/>
      <c r="AH82" s="25"/>
      <c r="AI82" s="23">
        <f t="shared" si="4"/>
        <v>5.4000000000000003E-3</v>
      </c>
      <c r="AJ82" s="23"/>
      <c r="AK82" s="23"/>
      <c r="AL82" s="23"/>
      <c r="AM82" s="23"/>
      <c r="AN82" s="23"/>
      <c r="AO82" s="60">
        <f t="shared" si="5"/>
        <v>7.6849183477425544</v>
      </c>
      <c r="AP82" s="60"/>
      <c r="AQ82" s="60"/>
      <c r="AR82" s="60"/>
      <c r="AS82" s="60"/>
      <c r="AT82" s="15" t="str">
        <f t="shared" si="6"/>
        <v>SS</v>
      </c>
      <c r="AU82" s="15" t="str">
        <f t="shared" si="7"/>
        <v>SS</v>
      </c>
      <c r="BB82" s="3"/>
    </row>
    <row r="83" spans="2:54">
      <c r="B83" s="1"/>
      <c r="C83" s="76"/>
      <c r="D83" s="76"/>
      <c r="E83" s="5" t="str">
        <f t="shared" si="8"/>
        <v>S</v>
      </c>
      <c r="F83" s="19">
        <v>128</v>
      </c>
      <c r="G83" s="20"/>
      <c r="H83" s="21">
        <v>30</v>
      </c>
      <c r="I83" s="21"/>
      <c r="J83" s="21"/>
      <c r="K83" s="21">
        <v>70</v>
      </c>
      <c r="L83" s="21"/>
      <c r="M83" s="22"/>
      <c r="N83" s="57" t="str">
        <f t="shared" si="0"/>
        <v>kolon</v>
      </c>
      <c r="O83" s="25"/>
      <c r="P83" s="25"/>
      <c r="Q83" s="25"/>
      <c r="R83" s="25"/>
      <c r="S83" s="23">
        <f t="shared" si="1"/>
        <v>1.575E-3</v>
      </c>
      <c r="T83" s="23"/>
      <c r="U83" s="23"/>
      <c r="V83" s="23"/>
      <c r="W83" s="23"/>
      <c r="X83" s="23"/>
      <c r="Y83" s="60">
        <f t="shared" si="2"/>
        <v>0.44587762251682</v>
      </c>
      <c r="Z83" s="60"/>
      <c r="AA83" s="60"/>
      <c r="AB83" s="60"/>
      <c r="AC83" s="61"/>
      <c r="AD83" s="24" t="str">
        <f t="shared" si="3"/>
        <v>kolon</v>
      </c>
      <c r="AE83" s="25"/>
      <c r="AF83" s="25"/>
      <c r="AG83" s="25"/>
      <c r="AH83" s="25"/>
      <c r="AI83" s="23">
        <f t="shared" si="4"/>
        <v>8.5749999999999993E-3</v>
      </c>
      <c r="AJ83" s="23"/>
      <c r="AK83" s="23"/>
      <c r="AL83" s="23"/>
      <c r="AM83" s="23"/>
      <c r="AN83" s="23"/>
      <c r="AO83" s="60">
        <f t="shared" si="5"/>
        <v>12.203365709609704</v>
      </c>
      <c r="AP83" s="60"/>
      <c r="AQ83" s="60"/>
      <c r="AR83" s="60"/>
      <c r="AS83" s="60"/>
      <c r="AT83" s="15" t="str">
        <f t="shared" si="6"/>
        <v>SS</v>
      </c>
      <c r="AU83" s="15" t="str">
        <f t="shared" si="7"/>
        <v>SS</v>
      </c>
      <c r="BB83" s="3"/>
    </row>
    <row r="84" spans="2:54">
      <c r="B84" s="1"/>
      <c r="C84" s="76"/>
      <c r="D84" s="76"/>
      <c r="E84" s="5" t="str">
        <f t="shared" si="8"/>
        <v>P</v>
      </c>
      <c r="F84" s="19">
        <v>129</v>
      </c>
      <c r="G84" s="20"/>
      <c r="H84" s="21">
        <v>30</v>
      </c>
      <c r="I84" s="21"/>
      <c r="J84" s="21"/>
      <c r="K84" s="21">
        <v>190</v>
      </c>
      <c r="L84" s="21"/>
      <c r="M84" s="22"/>
      <c r="N84" s="57" t="str">
        <f t="shared" si="0"/>
        <v>kolon</v>
      </c>
      <c r="O84" s="25"/>
      <c r="P84" s="25"/>
      <c r="Q84" s="25"/>
      <c r="R84" s="25"/>
      <c r="S84" s="23">
        <f t="shared" si="1"/>
        <v>4.2750000000000002E-3</v>
      </c>
      <c r="T84" s="23"/>
      <c r="U84" s="23"/>
      <c r="V84" s="23"/>
      <c r="W84" s="23"/>
      <c r="X84" s="23"/>
      <c r="Y84" s="60">
        <f t="shared" si="2"/>
        <v>1.2102392611170829</v>
      </c>
      <c r="Z84" s="60"/>
      <c r="AA84" s="60"/>
      <c r="AB84" s="60"/>
      <c r="AC84" s="61"/>
      <c r="AD84" s="24" t="str">
        <f t="shared" si="3"/>
        <v>perde</v>
      </c>
      <c r="AE84" s="25"/>
      <c r="AF84" s="25"/>
      <c r="AG84" s="25"/>
      <c r="AH84" s="25"/>
      <c r="AI84" s="23">
        <f t="shared" si="4"/>
        <v>0.17147499999999999</v>
      </c>
      <c r="AJ84" s="23"/>
      <c r="AK84" s="23"/>
      <c r="AL84" s="23"/>
      <c r="AM84" s="23"/>
      <c r="AN84" s="23"/>
      <c r="AO84" s="60">
        <f t="shared" si="5"/>
        <v>244.0317358665101</v>
      </c>
      <c r="AP84" s="60"/>
      <c r="AQ84" s="60"/>
      <c r="AR84" s="60"/>
      <c r="AS84" s="60"/>
      <c r="AT84" s="15" t="str">
        <f t="shared" si="6"/>
        <v>PS</v>
      </c>
      <c r="AU84" s="15" t="str">
        <f t="shared" si="7"/>
        <v>PP</v>
      </c>
      <c r="BB84" s="3"/>
    </row>
    <row r="85" spans="2:54">
      <c r="B85" s="1"/>
      <c r="C85" s="76"/>
      <c r="D85" s="76"/>
      <c r="E85" s="5" t="str">
        <f t="shared" si="8"/>
        <v>P</v>
      </c>
      <c r="F85" s="19">
        <v>130</v>
      </c>
      <c r="G85" s="20"/>
      <c r="H85" s="21">
        <v>210</v>
      </c>
      <c r="I85" s="21"/>
      <c r="J85" s="21"/>
      <c r="K85" s="21">
        <v>30</v>
      </c>
      <c r="L85" s="21"/>
      <c r="M85" s="22"/>
      <c r="N85" s="57" t="str">
        <f t="shared" si="0"/>
        <v>perde</v>
      </c>
      <c r="O85" s="25"/>
      <c r="P85" s="25"/>
      <c r="Q85" s="25"/>
      <c r="R85" s="25"/>
      <c r="S85" s="23">
        <f t="shared" si="1"/>
        <v>0.23152500000000001</v>
      </c>
      <c r="T85" s="23"/>
      <c r="U85" s="23"/>
      <c r="V85" s="23"/>
      <c r="W85" s="23"/>
      <c r="X85" s="23"/>
      <c r="Y85" s="60">
        <f t="shared" si="2"/>
        <v>65.544010509972537</v>
      </c>
      <c r="Z85" s="60"/>
      <c r="AA85" s="60"/>
      <c r="AB85" s="60"/>
      <c r="AC85" s="61"/>
      <c r="AD85" s="24" t="str">
        <f t="shared" si="3"/>
        <v>kolon</v>
      </c>
      <c r="AE85" s="25"/>
      <c r="AF85" s="25"/>
      <c r="AG85" s="25"/>
      <c r="AH85" s="25"/>
      <c r="AI85" s="23">
        <f t="shared" si="4"/>
        <v>4.725E-3</v>
      </c>
      <c r="AJ85" s="23"/>
      <c r="AK85" s="23"/>
      <c r="AL85" s="23"/>
      <c r="AM85" s="23"/>
      <c r="AN85" s="23"/>
      <c r="AO85" s="60">
        <f t="shared" si="5"/>
        <v>6.7243035542747362</v>
      </c>
      <c r="AP85" s="60"/>
      <c r="AQ85" s="60"/>
      <c r="AR85" s="60"/>
      <c r="AS85" s="60"/>
      <c r="AT85" s="15" t="str">
        <f t="shared" si="6"/>
        <v>PP</v>
      </c>
      <c r="AU85" s="15" t="str">
        <f t="shared" si="7"/>
        <v>PS</v>
      </c>
      <c r="BB85" s="3"/>
    </row>
    <row r="86" spans="2:54">
      <c r="B86" s="1"/>
      <c r="C86" s="76"/>
      <c r="D86" s="76"/>
      <c r="E86" s="5" t="str">
        <f t="shared" si="8"/>
        <v/>
      </c>
      <c r="F86" s="19"/>
      <c r="G86" s="20"/>
      <c r="H86" s="21"/>
      <c r="I86" s="21"/>
      <c r="J86" s="21"/>
      <c r="K86" s="21"/>
      <c r="L86" s="21"/>
      <c r="M86" s="22"/>
      <c r="N86" s="57" t="str">
        <f t="shared" si="0"/>
        <v/>
      </c>
      <c r="O86" s="25"/>
      <c r="P86" s="25"/>
      <c r="Q86" s="25"/>
      <c r="R86" s="25"/>
      <c r="S86" s="23" t="str">
        <f t="shared" si="1"/>
        <v/>
      </c>
      <c r="T86" s="23"/>
      <c r="U86" s="23"/>
      <c r="V86" s="23"/>
      <c r="W86" s="23"/>
      <c r="X86" s="23"/>
      <c r="Y86" s="60" t="str">
        <f t="shared" si="2"/>
        <v/>
      </c>
      <c r="Z86" s="60"/>
      <c r="AA86" s="60"/>
      <c r="AB86" s="60"/>
      <c r="AC86" s="61"/>
      <c r="AD86" s="24" t="str">
        <f t="shared" si="3"/>
        <v/>
      </c>
      <c r="AE86" s="25"/>
      <c r="AF86" s="25"/>
      <c r="AG86" s="25"/>
      <c r="AH86" s="25"/>
      <c r="AI86" s="23" t="str">
        <f t="shared" si="4"/>
        <v/>
      </c>
      <c r="AJ86" s="23"/>
      <c r="AK86" s="23"/>
      <c r="AL86" s="23"/>
      <c r="AM86" s="23"/>
      <c r="AN86" s="23"/>
      <c r="AO86" s="60" t="str">
        <f t="shared" si="5"/>
        <v/>
      </c>
      <c r="AP86" s="60"/>
      <c r="AQ86" s="60"/>
      <c r="AR86" s="60"/>
      <c r="AS86" s="60"/>
      <c r="AT86" s="15" t="str">
        <f t="shared" si="6"/>
        <v/>
      </c>
      <c r="AU86" s="15" t="str">
        <f t="shared" si="7"/>
        <v/>
      </c>
      <c r="BB86" s="3"/>
    </row>
    <row r="87" spans="2:54">
      <c r="B87" s="1"/>
      <c r="C87" s="76"/>
      <c r="D87" s="76"/>
      <c r="E87" s="5" t="str">
        <f t="shared" si="8"/>
        <v/>
      </c>
      <c r="F87" s="19"/>
      <c r="G87" s="20"/>
      <c r="H87" s="21"/>
      <c r="I87" s="21"/>
      <c r="J87" s="21"/>
      <c r="K87" s="21"/>
      <c r="L87" s="21"/>
      <c r="M87" s="22"/>
      <c r="N87" s="57" t="str">
        <f t="shared" si="0"/>
        <v/>
      </c>
      <c r="O87" s="25"/>
      <c r="P87" s="25"/>
      <c r="Q87" s="25"/>
      <c r="R87" s="25"/>
      <c r="S87" s="23" t="str">
        <f t="shared" si="1"/>
        <v/>
      </c>
      <c r="T87" s="23"/>
      <c r="U87" s="23"/>
      <c r="V87" s="23"/>
      <c r="W87" s="23"/>
      <c r="X87" s="23"/>
      <c r="Y87" s="60" t="str">
        <f t="shared" si="2"/>
        <v/>
      </c>
      <c r="Z87" s="60"/>
      <c r="AA87" s="60"/>
      <c r="AB87" s="60"/>
      <c r="AC87" s="61"/>
      <c r="AD87" s="24" t="str">
        <f t="shared" si="3"/>
        <v/>
      </c>
      <c r="AE87" s="25"/>
      <c r="AF87" s="25"/>
      <c r="AG87" s="25"/>
      <c r="AH87" s="25"/>
      <c r="AI87" s="23" t="str">
        <f t="shared" si="4"/>
        <v/>
      </c>
      <c r="AJ87" s="23"/>
      <c r="AK87" s="23"/>
      <c r="AL87" s="23"/>
      <c r="AM87" s="23"/>
      <c r="AN87" s="23"/>
      <c r="AO87" s="60" t="str">
        <f t="shared" si="5"/>
        <v/>
      </c>
      <c r="AP87" s="60"/>
      <c r="AQ87" s="60"/>
      <c r="AR87" s="60"/>
      <c r="AS87" s="60"/>
      <c r="AT87" s="15" t="str">
        <f t="shared" si="6"/>
        <v/>
      </c>
      <c r="AU87" s="15" t="str">
        <f t="shared" si="7"/>
        <v/>
      </c>
      <c r="BB87" s="3"/>
    </row>
    <row r="88" spans="2:54">
      <c r="B88" s="1"/>
      <c r="C88" s="76"/>
      <c r="D88" s="76"/>
      <c r="E88" s="5" t="str">
        <f t="shared" si="8"/>
        <v/>
      </c>
      <c r="F88" s="19"/>
      <c r="G88" s="20"/>
      <c r="H88" s="21"/>
      <c r="I88" s="21"/>
      <c r="J88" s="21"/>
      <c r="K88" s="21"/>
      <c r="L88" s="21"/>
      <c r="M88" s="22"/>
      <c r="N88" s="57" t="str">
        <f t="shared" si="0"/>
        <v/>
      </c>
      <c r="O88" s="25"/>
      <c r="P88" s="25"/>
      <c r="Q88" s="25"/>
      <c r="R88" s="25"/>
      <c r="S88" s="23" t="str">
        <f t="shared" si="1"/>
        <v/>
      </c>
      <c r="T88" s="23"/>
      <c r="U88" s="23"/>
      <c r="V88" s="23"/>
      <c r="W88" s="23"/>
      <c r="X88" s="23"/>
      <c r="Y88" s="60" t="str">
        <f t="shared" si="2"/>
        <v/>
      </c>
      <c r="Z88" s="60"/>
      <c r="AA88" s="60"/>
      <c r="AB88" s="60"/>
      <c r="AC88" s="61"/>
      <c r="AD88" s="24" t="str">
        <f t="shared" si="3"/>
        <v/>
      </c>
      <c r="AE88" s="25"/>
      <c r="AF88" s="25"/>
      <c r="AG88" s="25"/>
      <c r="AH88" s="25"/>
      <c r="AI88" s="23" t="str">
        <f t="shared" si="4"/>
        <v/>
      </c>
      <c r="AJ88" s="23"/>
      <c r="AK88" s="23"/>
      <c r="AL88" s="23"/>
      <c r="AM88" s="23"/>
      <c r="AN88" s="23"/>
      <c r="AO88" s="60" t="str">
        <f t="shared" si="5"/>
        <v/>
      </c>
      <c r="AP88" s="60"/>
      <c r="AQ88" s="60"/>
      <c r="AR88" s="60"/>
      <c r="AS88" s="60"/>
      <c r="AT88" s="15" t="str">
        <f t="shared" si="6"/>
        <v/>
      </c>
      <c r="AU88" s="15" t="str">
        <f t="shared" si="7"/>
        <v/>
      </c>
      <c r="BB88" s="3"/>
    </row>
    <row r="89" spans="2:54">
      <c r="B89" s="1"/>
      <c r="C89" s="76"/>
      <c r="D89" s="76"/>
      <c r="E89" s="5" t="str">
        <f t="shared" si="8"/>
        <v/>
      </c>
      <c r="F89" s="19"/>
      <c r="G89" s="20"/>
      <c r="H89" s="21"/>
      <c r="I89" s="21"/>
      <c r="J89" s="21"/>
      <c r="K89" s="21"/>
      <c r="L89" s="21"/>
      <c r="M89" s="22"/>
      <c r="N89" s="57" t="str">
        <f t="shared" si="0"/>
        <v/>
      </c>
      <c r="O89" s="25"/>
      <c r="P89" s="25"/>
      <c r="Q89" s="25"/>
      <c r="R89" s="25"/>
      <c r="S89" s="23" t="str">
        <f t="shared" si="1"/>
        <v/>
      </c>
      <c r="T89" s="23"/>
      <c r="U89" s="23"/>
      <c r="V89" s="23"/>
      <c r="W89" s="23"/>
      <c r="X89" s="23"/>
      <c r="Y89" s="60" t="str">
        <f t="shared" si="2"/>
        <v/>
      </c>
      <c r="Z89" s="60"/>
      <c r="AA89" s="60"/>
      <c r="AB89" s="60"/>
      <c r="AC89" s="61"/>
      <c r="AD89" s="24" t="str">
        <f t="shared" si="3"/>
        <v/>
      </c>
      <c r="AE89" s="25"/>
      <c r="AF89" s="25"/>
      <c r="AG89" s="25"/>
      <c r="AH89" s="25"/>
      <c r="AI89" s="23" t="str">
        <f t="shared" si="4"/>
        <v/>
      </c>
      <c r="AJ89" s="23"/>
      <c r="AK89" s="23"/>
      <c r="AL89" s="23"/>
      <c r="AM89" s="23"/>
      <c r="AN89" s="23"/>
      <c r="AO89" s="60" t="str">
        <f t="shared" si="5"/>
        <v/>
      </c>
      <c r="AP89" s="60"/>
      <c r="AQ89" s="60"/>
      <c r="AR89" s="60"/>
      <c r="AS89" s="60"/>
      <c r="AT89" s="15" t="str">
        <f t="shared" si="6"/>
        <v/>
      </c>
      <c r="AU89" s="15" t="str">
        <f t="shared" si="7"/>
        <v/>
      </c>
      <c r="BB89" s="3"/>
    </row>
    <row r="90" spans="2:54">
      <c r="B90" s="1"/>
      <c r="C90" s="76"/>
      <c r="D90" s="76"/>
      <c r="E90" s="5" t="str">
        <f t="shared" si="8"/>
        <v/>
      </c>
      <c r="F90" s="19"/>
      <c r="G90" s="20"/>
      <c r="H90" s="21"/>
      <c r="I90" s="21"/>
      <c r="J90" s="21"/>
      <c r="K90" s="21"/>
      <c r="L90" s="21"/>
      <c r="M90" s="22"/>
      <c r="N90" s="57" t="str">
        <f t="shared" si="0"/>
        <v/>
      </c>
      <c r="O90" s="25"/>
      <c r="P90" s="25"/>
      <c r="Q90" s="25"/>
      <c r="R90" s="25"/>
      <c r="S90" s="23" t="str">
        <f t="shared" si="1"/>
        <v/>
      </c>
      <c r="T90" s="23"/>
      <c r="U90" s="23"/>
      <c r="V90" s="23"/>
      <c r="W90" s="23"/>
      <c r="X90" s="23"/>
      <c r="Y90" s="60" t="str">
        <f t="shared" si="2"/>
        <v/>
      </c>
      <c r="Z90" s="60"/>
      <c r="AA90" s="60"/>
      <c r="AB90" s="60"/>
      <c r="AC90" s="61"/>
      <c r="AD90" s="24" t="str">
        <f t="shared" si="3"/>
        <v/>
      </c>
      <c r="AE90" s="25"/>
      <c r="AF90" s="25"/>
      <c r="AG90" s="25"/>
      <c r="AH90" s="25"/>
      <c r="AI90" s="23" t="str">
        <f t="shared" si="4"/>
        <v/>
      </c>
      <c r="AJ90" s="23"/>
      <c r="AK90" s="23"/>
      <c r="AL90" s="23"/>
      <c r="AM90" s="23"/>
      <c r="AN90" s="23"/>
      <c r="AO90" s="60" t="str">
        <f t="shared" si="5"/>
        <v/>
      </c>
      <c r="AP90" s="60"/>
      <c r="AQ90" s="60"/>
      <c r="AR90" s="60"/>
      <c r="AS90" s="60"/>
      <c r="AT90" s="15" t="str">
        <f t="shared" si="6"/>
        <v/>
      </c>
      <c r="AU90" s="15" t="str">
        <f t="shared" si="7"/>
        <v/>
      </c>
      <c r="BB90" s="3"/>
    </row>
    <row r="91" spans="2:54">
      <c r="B91" s="1"/>
      <c r="C91" s="76"/>
      <c r="D91" s="76"/>
      <c r="E91" s="5" t="str">
        <f t="shared" si="8"/>
        <v/>
      </c>
      <c r="F91" s="19"/>
      <c r="G91" s="20"/>
      <c r="H91" s="21"/>
      <c r="I91" s="21"/>
      <c r="J91" s="21"/>
      <c r="K91" s="21"/>
      <c r="L91" s="21"/>
      <c r="M91" s="22"/>
      <c r="N91" s="57" t="str">
        <f t="shared" si="0"/>
        <v/>
      </c>
      <c r="O91" s="25"/>
      <c r="P91" s="25"/>
      <c r="Q91" s="25"/>
      <c r="R91" s="25"/>
      <c r="S91" s="23" t="str">
        <f t="shared" si="1"/>
        <v/>
      </c>
      <c r="T91" s="23"/>
      <c r="U91" s="23"/>
      <c r="V91" s="23"/>
      <c r="W91" s="23"/>
      <c r="X91" s="23"/>
      <c r="Y91" s="60" t="str">
        <f t="shared" si="2"/>
        <v/>
      </c>
      <c r="Z91" s="60"/>
      <c r="AA91" s="60"/>
      <c r="AB91" s="60"/>
      <c r="AC91" s="61"/>
      <c r="AD91" s="24" t="str">
        <f t="shared" si="3"/>
        <v/>
      </c>
      <c r="AE91" s="25"/>
      <c r="AF91" s="25"/>
      <c r="AG91" s="25"/>
      <c r="AH91" s="25"/>
      <c r="AI91" s="23" t="str">
        <f t="shared" si="4"/>
        <v/>
      </c>
      <c r="AJ91" s="23"/>
      <c r="AK91" s="23"/>
      <c r="AL91" s="23"/>
      <c r="AM91" s="23"/>
      <c r="AN91" s="23"/>
      <c r="AO91" s="60" t="str">
        <f t="shared" si="5"/>
        <v/>
      </c>
      <c r="AP91" s="60"/>
      <c r="AQ91" s="60"/>
      <c r="AR91" s="60"/>
      <c r="AS91" s="60"/>
      <c r="AT91" s="15" t="str">
        <f t="shared" si="6"/>
        <v/>
      </c>
      <c r="AU91" s="15" t="str">
        <f t="shared" si="7"/>
        <v/>
      </c>
      <c r="BB91" s="3"/>
    </row>
    <row r="92" spans="2:54">
      <c r="B92" s="1"/>
      <c r="C92" s="76"/>
      <c r="D92" s="76"/>
      <c r="E92" s="5" t="str">
        <f t="shared" si="8"/>
        <v/>
      </c>
      <c r="F92" s="19"/>
      <c r="G92" s="20"/>
      <c r="H92" s="21"/>
      <c r="I92" s="21"/>
      <c r="J92" s="21"/>
      <c r="K92" s="21"/>
      <c r="L92" s="21"/>
      <c r="M92" s="22"/>
      <c r="N92" s="57" t="str">
        <f t="shared" si="0"/>
        <v/>
      </c>
      <c r="O92" s="25"/>
      <c r="P92" s="25"/>
      <c r="Q92" s="25"/>
      <c r="R92" s="25"/>
      <c r="S92" s="23" t="str">
        <f t="shared" si="1"/>
        <v/>
      </c>
      <c r="T92" s="23"/>
      <c r="U92" s="23"/>
      <c r="V92" s="23"/>
      <c r="W92" s="23"/>
      <c r="X92" s="23"/>
      <c r="Y92" s="60" t="str">
        <f t="shared" si="2"/>
        <v/>
      </c>
      <c r="Z92" s="60"/>
      <c r="AA92" s="60"/>
      <c r="AB92" s="60"/>
      <c r="AC92" s="61"/>
      <c r="AD92" s="24" t="str">
        <f t="shared" si="3"/>
        <v/>
      </c>
      <c r="AE92" s="25"/>
      <c r="AF92" s="25"/>
      <c r="AG92" s="25"/>
      <c r="AH92" s="25"/>
      <c r="AI92" s="23" t="str">
        <f t="shared" si="4"/>
        <v/>
      </c>
      <c r="AJ92" s="23"/>
      <c r="AK92" s="23"/>
      <c r="AL92" s="23"/>
      <c r="AM92" s="23"/>
      <c r="AN92" s="23"/>
      <c r="AO92" s="60" t="str">
        <f t="shared" si="5"/>
        <v/>
      </c>
      <c r="AP92" s="60"/>
      <c r="AQ92" s="60"/>
      <c r="AR92" s="60"/>
      <c r="AS92" s="60"/>
      <c r="AT92" s="15" t="str">
        <f t="shared" si="6"/>
        <v/>
      </c>
      <c r="AU92" s="15" t="str">
        <f t="shared" si="7"/>
        <v/>
      </c>
      <c r="BB92" s="3"/>
    </row>
    <row r="93" spans="2:54">
      <c r="B93" s="1"/>
      <c r="C93" s="76"/>
      <c r="D93" s="76"/>
      <c r="E93" s="5" t="str">
        <f t="shared" si="8"/>
        <v/>
      </c>
      <c r="F93" s="19"/>
      <c r="G93" s="20"/>
      <c r="H93" s="21"/>
      <c r="I93" s="21"/>
      <c r="J93" s="21"/>
      <c r="K93" s="21"/>
      <c r="L93" s="21"/>
      <c r="M93" s="22"/>
      <c r="N93" s="57" t="str">
        <f t="shared" si="0"/>
        <v/>
      </c>
      <c r="O93" s="25"/>
      <c r="P93" s="25"/>
      <c r="Q93" s="25"/>
      <c r="R93" s="25"/>
      <c r="S93" s="23" t="str">
        <f t="shared" si="1"/>
        <v/>
      </c>
      <c r="T93" s="23"/>
      <c r="U93" s="23"/>
      <c r="V93" s="23"/>
      <c r="W93" s="23"/>
      <c r="X93" s="23"/>
      <c r="Y93" s="60" t="str">
        <f t="shared" si="2"/>
        <v/>
      </c>
      <c r="Z93" s="60"/>
      <c r="AA93" s="60"/>
      <c r="AB93" s="60"/>
      <c r="AC93" s="61"/>
      <c r="AD93" s="24" t="str">
        <f t="shared" si="3"/>
        <v/>
      </c>
      <c r="AE93" s="25"/>
      <c r="AF93" s="25"/>
      <c r="AG93" s="25"/>
      <c r="AH93" s="25"/>
      <c r="AI93" s="23" t="str">
        <f t="shared" si="4"/>
        <v/>
      </c>
      <c r="AJ93" s="23"/>
      <c r="AK93" s="23"/>
      <c r="AL93" s="23"/>
      <c r="AM93" s="23"/>
      <c r="AN93" s="23"/>
      <c r="AO93" s="60" t="str">
        <f t="shared" si="5"/>
        <v/>
      </c>
      <c r="AP93" s="60"/>
      <c r="AQ93" s="60"/>
      <c r="AR93" s="60"/>
      <c r="AS93" s="60"/>
      <c r="AT93" s="15" t="str">
        <f t="shared" si="6"/>
        <v/>
      </c>
      <c r="AU93" s="15" t="str">
        <f t="shared" si="7"/>
        <v/>
      </c>
      <c r="BB93" s="3"/>
    </row>
    <row r="94" spans="2:54">
      <c r="B94" s="1"/>
      <c r="C94" s="76"/>
      <c r="D94" s="76"/>
      <c r="E94" s="5" t="str">
        <f t="shared" si="8"/>
        <v/>
      </c>
      <c r="F94" s="19"/>
      <c r="G94" s="20"/>
      <c r="H94" s="21"/>
      <c r="I94" s="21"/>
      <c r="J94" s="21"/>
      <c r="K94" s="21"/>
      <c r="L94" s="21"/>
      <c r="M94" s="22"/>
      <c r="N94" s="57" t="str">
        <f t="shared" si="0"/>
        <v/>
      </c>
      <c r="O94" s="25"/>
      <c r="P94" s="25"/>
      <c r="Q94" s="25"/>
      <c r="R94" s="25"/>
      <c r="S94" s="23" t="str">
        <f t="shared" si="1"/>
        <v/>
      </c>
      <c r="T94" s="23"/>
      <c r="U94" s="23"/>
      <c r="V94" s="23"/>
      <c r="W94" s="23"/>
      <c r="X94" s="23"/>
      <c r="Y94" s="60" t="str">
        <f t="shared" si="2"/>
        <v/>
      </c>
      <c r="Z94" s="60"/>
      <c r="AA94" s="60"/>
      <c r="AB94" s="60"/>
      <c r="AC94" s="61"/>
      <c r="AD94" s="24" t="str">
        <f t="shared" si="3"/>
        <v/>
      </c>
      <c r="AE94" s="25"/>
      <c r="AF94" s="25"/>
      <c r="AG94" s="25"/>
      <c r="AH94" s="25"/>
      <c r="AI94" s="23" t="str">
        <f t="shared" si="4"/>
        <v/>
      </c>
      <c r="AJ94" s="23"/>
      <c r="AK94" s="23"/>
      <c r="AL94" s="23"/>
      <c r="AM94" s="23"/>
      <c r="AN94" s="23"/>
      <c r="AO94" s="60" t="str">
        <f t="shared" si="5"/>
        <v/>
      </c>
      <c r="AP94" s="60"/>
      <c r="AQ94" s="60"/>
      <c r="AR94" s="60"/>
      <c r="AS94" s="60"/>
      <c r="AT94" s="15" t="str">
        <f t="shared" si="6"/>
        <v/>
      </c>
      <c r="AU94" s="15" t="str">
        <f t="shared" si="7"/>
        <v/>
      </c>
      <c r="BB94" s="3"/>
    </row>
    <row r="95" spans="2:54">
      <c r="B95" s="1"/>
      <c r="C95" s="76"/>
      <c r="D95" s="76"/>
      <c r="E95" s="5" t="str">
        <f t="shared" si="8"/>
        <v/>
      </c>
      <c r="F95" s="19"/>
      <c r="G95" s="20"/>
      <c r="H95" s="21"/>
      <c r="I95" s="21"/>
      <c r="J95" s="21"/>
      <c r="K95" s="21"/>
      <c r="L95" s="21"/>
      <c r="M95" s="22"/>
      <c r="N95" s="57" t="str">
        <f t="shared" si="0"/>
        <v/>
      </c>
      <c r="O95" s="25"/>
      <c r="P95" s="25"/>
      <c r="Q95" s="25"/>
      <c r="R95" s="25"/>
      <c r="S95" s="23" t="str">
        <f t="shared" si="1"/>
        <v/>
      </c>
      <c r="T95" s="23"/>
      <c r="U95" s="23"/>
      <c r="V95" s="23"/>
      <c r="W95" s="23"/>
      <c r="X95" s="23"/>
      <c r="Y95" s="60" t="str">
        <f t="shared" si="2"/>
        <v/>
      </c>
      <c r="Z95" s="60"/>
      <c r="AA95" s="60"/>
      <c r="AB95" s="60"/>
      <c r="AC95" s="61"/>
      <c r="AD95" s="24" t="str">
        <f t="shared" si="3"/>
        <v/>
      </c>
      <c r="AE95" s="25"/>
      <c r="AF95" s="25"/>
      <c r="AG95" s="25"/>
      <c r="AH95" s="25"/>
      <c r="AI95" s="23" t="str">
        <f t="shared" si="4"/>
        <v/>
      </c>
      <c r="AJ95" s="23"/>
      <c r="AK95" s="23"/>
      <c r="AL95" s="23"/>
      <c r="AM95" s="23"/>
      <c r="AN95" s="23"/>
      <c r="AO95" s="60" t="str">
        <f t="shared" si="5"/>
        <v/>
      </c>
      <c r="AP95" s="60"/>
      <c r="AQ95" s="60"/>
      <c r="AR95" s="60"/>
      <c r="AS95" s="60"/>
      <c r="AT95" s="15" t="str">
        <f t="shared" si="6"/>
        <v/>
      </c>
      <c r="AU95" s="15" t="str">
        <f t="shared" si="7"/>
        <v/>
      </c>
      <c r="BB95" s="3"/>
    </row>
    <row r="96" spans="2:54">
      <c r="B96" s="1"/>
      <c r="C96" s="76"/>
      <c r="D96" s="76"/>
      <c r="E96" s="5" t="str">
        <f t="shared" si="8"/>
        <v/>
      </c>
      <c r="F96" s="19"/>
      <c r="G96" s="20"/>
      <c r="H96" s="21"/>
      <c r="I96" s="21"/>
      <c r="J96" s="21"/>
      <c r="K96" s="21"/>
      <c r="L96" s="21"/>
      <c r="M96" s="22"/>
      <c r="N96" s="57" t="str">
        <f t="shared" si="0"/>
        <v/>
      </c>
      <c r="O96" s="25"/>
      <c r="P96" s="25"/>
      <c r="Q96" s="25"/>
      <c r="R96" s="25"/>
      <c r="S96" s="23" t="str">
        <f t="shared" si="1"/>
        <v/>
      </c>
      <c r="T96" s="23"/>
      <c r="U96" s="23"/>
      <c r="V96" s="23"/>
      <c r="W96" s="23"/>
      <c r="X96" s="23"/>
      <c r="Y96" s="60" t="str">
        <f t="shared" si="2"/>
        <v/>
      </c>
      <c r="Z96" s="60"/>
      <c r="AA96" s="60"/>
      <c r="AB96" s="60"/>
      <c r="AC96" s="61"/>
      <c r="AD96" s="24" t="str">
        <f t="shared" si="3"/>
        <v/>
      </c>
      <c r="AE96" s="25"/>
      <c r="AF96" s="25"/>
      <c r="AG96" s="25"/>
      <c r="AH96" s="25"/>
      <c r="AI96" s="23" t="str">
        <f t="shared" si="4"/>
        <v/>
      </c>
      <c r="AJ96" s="23"/>
      <c r="AK96" s="23"/>
      <c r="AL96" s="23"/>
      <c r="AM96" s="23"/>
      <c r="AN96" s="23"/>
      <c r="AO96" s="60" t="str">
        <f t="shared" si="5"/>
        <v/>
      </c>
      <c r="AP96" s="60"/>
      <c r="AQ96" s="60"/>
      <c r="AR96" s="60"/>
      <c r="AS96" s="60"/>
      <c r="AT96" s="15" t="str">
        <f t="shared" si="6"/>
        <v/>
      </c>
      <c r="AU96" s="15" t="str">
        <f t="shared" si="7"/>
        <v/>
      </c>
      <c r="BB96" s="3"/>
    </row>
    <row r="97" spans="2:54">
      <c r="B97" s="1"/>
      <c r="C97" s="76"/>
      <c r="D97" s="76"/>
      <c r="E97" s="5" t="str">
        <f t="shared" si="8"/>
        <v/>
      </c>
      <c r="F97" s="19"/>
      <c r="G97" s="20"/>
      <c r="H97" s="21"/>
      <c r="I97" s="21"/>
      <c r="J97" s="21"/>
      <c r="K97" s="21"/>
      <c r="L97" s="21"/>
      <c r="M97" s="22"/>
      <c r="N97" s="57" t="str">
        <f t="shared" si="0"/>
        <v/>
      </c>
      <c r="O97" s="25"/>
      <c r="P97" s="25"/>
      <c r="Q97" s="25"/>
      <c r="R97" s="25"/>
      <c r="S97" s="23" t="str">
        <f t="shared" si="1"/>
        <v/>
      </c>
      <c r="T97" s="23"/>
      <c r="U97" s="23"/>
      <c r="V97" s="23"/>
      <c r="W97" s="23"/>
      <c r="X97" s="23"/>
      <c r="Y97" s="60" t="str">
        <f t="shared" si="2"/>
        <v/>
      </c>
      <c r="Z97" s="60"/>
      <c r="AA97" s="60"/>
      <c r="AB97" s="60"/>
      <c r="AC97" s="61"/>
      <c r="AD97" s="24" t="str">
        <f t="shared" si="3"/>
        <v/>
      </c>
      <c r="AE97" s="25"/>
      <c r="AF97" s="25"/>
      <c r="AG97" s="25"/>
      <c r="AH97" s="25"/>
      <c r="AI97" s="23" t="str">
        <f t="shared" si="4"/>
        <v/>
      </c>
      <c r="AJ97" s="23"/>
      <c r="AK97" s="23"/>
      <c r="AL97" s="23"/>
      <c r="AM97" s="23"/>
      <c r="AN97" s="23"/>
      <c r="AO97" s="60" t="str">
        <f t="shared" si="5"/>
        <v/>
      </c>
      <c r="AP97" s="60"/>
      <c r="AQ97" s="60"/>
      <c r="AR97" s="60"/>
      <c r="AS97" s="60"/>
      <c r="AT97" s="15" t="str">
        <f t="shared" si="6"/>
        <v/>
      </c>
      <c r="AU97" s="15" t="str">
        <f t="shared" si="7"/>
        <v/>
      </c>
      <c r="BB97" s="3"/>
    </row>
    <row r="98" spans="2:54">
      <c r="B98" s="1"/>
      <c r="C98" s="76"/>
      <c r="D98" s="76"/>
      <c r="E98" s="5" t="str">
        <f t="shared" si="8"/>
        <v/>
      </c>
      <c r="F98" s="19"/>
      <c r="G98" s="20"/>
      <c r="H98" s="21"/>
      <c r="I98" s="21"/>
      <c r="J98" s="21"/>
      <c r="K98" s="21"/>
      <c r="L98" s="21"/>
      <c r="M98" s="22"/>
      <c r="N98" s="57" t="str">
        <f t="shared" si="0"/>
        <v/>
      </c>
      <c r="O98" s="25"/>
      <c r="P98" s="25"/>
      <c r="Q98" s="25"/>
      <c r="R98" s="25"/>
      <c r="S98" s="23" t="str">
        <f t="shared" si="1"/>
        <v/>
      </c>
      <c r="T98" s="23"/>
      <c r="U98" s="23"/>
      <c r="V98" s="23"/>
      <c r="W98" s="23"/>
      <c r="X98" s="23"/>
      <c r="Y98" s="60" t="str">
        <f t="shared" si="2"/>
        <v/>
      </c>
      <c r="Z98" s="60"/>
      <c r="AA98" s="60"/>
      <c r="AB98" s="60"/>
      <c r="AC98" s="61"/>
      <c r="AD98" s="24" t="str">
        <f t="shared" si="3"/>
        <v/>
      </c>
      <c r="AE98" s="25"/>
      <c r="AF98" s="25"/>
      <c r="AG98" s="25"/>
      <c r="AH98" s="25"/>
      <c r="AI98" s="23" t="str">
        <f t="shared" si="4"/>
        <v/>
      </c>
      <c r="AJ98" s="23"/>
      <c r="AK98" s="23"/>
      <c r="AL98" s="23"/>
      <c r="AM98" s="23"/>
      <c r="AN98" s="23"/>
      <c r="AO98" s="60" t="str">
        <f t="shared" si="5"/>
        <v/>
      </c>
      <c r="AP98" s="60"/>
      <c r="AQ98" s="60"/>
      <c r="AR98" s="60"/>
      <c r="AS98" s="60"/>
      <c r="AT98" s="15" t="str">
        <f t="shared" si="6"/>
        <v/>
      </c>
      <c r="AU98" s="15" t="str">
        <f t="shared" si="7"/>
        <v/>
      </c>
      <c r="BB98" s="3"/>
    </row>
    <row r="99" spans="2:54">
      <c r="B99" s="1"/>
      <c r="N99" s="71" t="s">
        <v>14</v>
      </c>
      <c r="O99" s="65"/>
      <c r="P99" s="65"/>
      <c r="Q99" s="65"/>
      <c r="R99" s="65"/>
      <c r="S99" s="63">
        <f>SUM(S56:X98)</f>
        <v>3.5323593749999995</v>
      </c>
      <c r="T99" s="63"/>
      <c r="U99" s="63"/>
      <c r="V99" s="63"/>
      <c r="W99" s="63"/>
      <c r="X99" s="63"/>
      <c r="Y99" s="66">
        <f>SUM(Y56:AC98)</f>
        <v>1000.0000000000001</v>
      </c>
      <c r="Z99" s="66"/>
      <c r="AA99" s="66"/>
      <c r="AB99" s="66"/>
      <c r="AC99" s="67"/>
      <c r="AD99" s="64" t="s">
        <v>14</v>
      </c>
      <c r="AE99" s="65"/>
      <c r="AF99" s="65"/>
      <c r="AG99" s="65"/>
      <c r="AH99" s="65"/>
      <c r="AI99" s="63">
        <f>SUM(AI56:AN98)</f>
        <v>1.0540125</v>
      </c>
      <c r="AJ99" s="63"/>
      <c r="AK99" s="63"/>
      <c r="AL99" s="63"/>
      <c r="AM99" s="63"/>
      <c r="AN99" s="63"/>
      <c r="AO99" s="66">
        <f>SUM(AO56:AS98)</f>
        <v>1499.9999999999998</v>
      </c>
      <c r="AP99" s="66"/>
      <c r="AQ99" s="66"/>
      <c r="AR99" s="66"/>
      <c r="AS99" s="66"/>
      <c r="AT99" s="15"/>
      <c r="AU99" s="15"/>
      <c r="BB99" s="3"/>
    </row>
    <row r="100" spans="2:54">
      <c r="B100" s="1"/>
      <c r="C100" s="16" t="s">
        <v>34</v>
      </c>
      <c r="BB100" s="3"/>
    </row>
    <row r="101" spans="2:54">
      <c r="B101" s="1"/>
      <c r="C101" s="2" t="s">
        <v>20</v>
      </c>
      <c r="G101" s="30">
        <f>SUMIF(AT56:AT98,"SS",Y56:Y98)</f>
        <v>87.552435591768372</v>
      </c>
      <c r="H101" s="30"/>
      <c r="I101" s="30"/>
      <c r="J101" s="2" t="s">
        <v>9</v>
      </c>
      <c r="M101" s="2" t="s">
        <v>25</v>
      </c>
      <c r="T101" s="70">
        <f>+G101/G104</f>
        <v>8.7552435591768368E-2</v>
      </c>
      <c r="U101" s="70"/>
      <c r="V101" s="70"/>
      <c r="W101" s="6" t="s">
        <v>48</v>
      </c>
      <c r="Y101" s="30">
        <f>+AK49</f>
        <v>21</v>
      </c>
      <c r="Z101" s="30"/>
      <c r="AA101" s="2" t="s">
        <v>38</v>
      </c>
      <c r="BB101" s="3"/>
    </row>
    <row r="102" spans="2:54">
      <c r="B102" s="1"/>
      <c r="C102" s="2" t="s">
        <v>21</v>
      </c>
      <c r="G102" s="30">
        <f>SUMIF(AT56:AT98,"PS",Y56:Y98)</f>
        <v>5.8559773994305635</v>
      </c>
      <c r="H102" s="30"/>
      <c r="I102" s="30"/>
      <c r="J102" s="2" t="s">
        <v>9</v>
      </c>
      <c r="M102" s="2" t="s">
        <v>26</v>
      </c>
      <c r="T102" s="70">
        <f>+G102/G104</f>
        <v>5.8559773994305625E-3</v>
      </c>
      <c r="U102" s="70"/>
      <c r="V102" s="70"/>
      <c r="W102" s="6" t="s">
        <v>48</v>
      </c>
      <c r="Y102" s="30">
        <f>COUNTIF(AT56:AT98,"PS")</f>
        <v>4</v>
      </c>
      <c r="Z102" s="30"/>
      <c r="AA102" s="2" t="s">
        <v>39</v>
      </c>
      <c r="BB102" s="3"/>
    </row>
    <row r="103" spans="2:54">
      <c r="B103" s="1"/>
      <c r="C103" s="2" t="s">
        <v>21</v>
      </c>
      <c r="G103" s="68">
        <f>SUMIF(AT56:AT98,"PP",Y56:Y98)</f>
        <v>906.59158700880118</v>
      </c>
      <c r="H103" s="68"/>
      <c r="I103" s="68"/>
      <c r="J103" s="7" t="s">
        <v>9</v>
      </c>
      <c r="M103" s="2" t="s">
        <v>26</v>
      </c>
      <c r="T103" s="70">
        <f>+G103/G104</f>
        <v>0.90659158700880105</v>
      </c>
      <c r="U103" s="70"/>
      <c r="V103" s="70"/>
      <c r="W103" s="6" t="s">
        <v>48</v>
      </c>
      <c r="Y103" s="30">
        <f>COUNTIF(AT56:AT98,"PP")</f>
        <v>5</v>
      </c>
      <c r="Z103" s="30"/>
      <c r="AA103" s="2" t="s">
        <v>40</v>
      </c>
      <c r="BB103" s="3"/>
    </row>
    <row r="104" spans="2:54">
      <c r="B104" s="1"/>
      <c r="C104" s="2" t="s">
        <v>22</v>
      </c>
      <c r="G104" s="69">
        <f>G101+G102+G103</f>
        <v>1000.0000000000001</v>
      </c>
      <c r="H104" s="69"/>
      <c r="I104" s="69"/>
      <c r="J104" s="2" t="s">
        <v>9</v>
      </c>
      <c r="BB104" s="3"/>
    </row>
    <row r="105" spans="2:54">
      <c r="B105" s="1"/>
      <c r="C105" s="16" t="s">
        <v>35</v>
      </c>
      <c r="BB105" s="3"/>
    </row>
    <row r="106" spans="2:54">
      <c r="B106" s="1"/>
      <c r="C106" s="2" t="s">
        <v>18</v>
      </c>
      <c r="G106" s="30">
        <f>SUMIF(AU56:AU98,"SS",AO56:AO98)</f>
        <v>238.97664875890936</v>
      </c>
      <c r="H106" s="30"/>
      <c r="I106" s="30"/>
      <c r="J106" s="2" t="s">
        <v>9</v>
      </c>
      <c r="M106" s="2" t="s">
        <v>25</v>
      </c>
      <c r="T106" s="70">
        <f>+G106/G109</f>
        <v>0.1593177658392729</v>
      </c>
      <c r="U106" s="70"/>
      <c r="V106" s="70"/>
      <c r="W106" s="6" t="s">
        <v>48</v>
      </c>
      <c r="Y106" s="30">
        <f>+AK49</f>
        <v>21</v>
      </c>
      <c r="Z106" s="30"/>
      <c r="AA106" s="2" t="s">
        <v>38</v>
      </c>
      <c r="BB106" s="3"/>
    </row>
    <row r="107" spans="2:54">
      <c r="B107" s="1"/>
      <c r="C107" s="2" t="s">
        <v>19</v>
      </c>
      <c r="G107" s="30">
        <f>SUMIF(AU56:AU98,"PS",AO56:AO98)</f>
        <v>86.950463111205991</v>
      </c>
      <c r="H107" s="30"/>
      <c r="I107" s="30"/>
      <c r="J107" s="2" t="s">
        <v>9</v>
      </c>
      <c r="M107" s="2" t="s">
        <v>26</v>
      </c>
      <c r="T107" s="70">
        <f>+G107/G109</f>
        <v>5.7966975407470658E-2</v>
      </c>
      <c r="U107" s="70"/>
      <c r="V107" s="70"/>
      <c r="W107" s="6" t="s">
        <v>48</v>
      </c>
      <c r="Y107" s="30">
        <f>COUNTIF(AU56:AU98,"PS")</f>
        <v>5</v>
      </c>
      <c r="Z107" s="30"/>
      <c r="AA107" s="2" t="s">
        <v>39</v>
      </c>
      <c r="BB107" s="3"/>
    </row>
    <row r="108" spans="2:54">
      <c r="B108" s="1"/>
      <c r="C108" s="2" t="s">
        <v>19</v>
      </c>
      <c r="G108" s="68">
        <f>SUMIF(AU56:AU98,"PP",AO56:AO98)</f>
        <v>1174.0728881298846</v>
      </c>
      <c r="H108" s="68"/>
      <c r="I108" s="68"/>
      <c r="J108" s="7" t="s">
        <v>9</v>
      </c>
      <c r="M108" s="2" t="s">
        <v>26</v>
      </c>
      <c r="T108" s="70">
        <f>+G108/G109</f>
        <v>0.78271525875325643</v>
      </c>
      <c r="U108" s="70"/>
      <c r="V108" s="70"/>
      <c r="W108" s="6" t="s">
        <v>48</v>
      </c>
      <c r="Y108" s="30">
        <f>COUNTIF(AU56:AU98,"PP")</f>
        <v>4</v>
      </c>
      <c r="Z108" s="30"/>
      <c r="AA108" s="2" t="s">
        <v>40</v>
      </c>
      <c r="BB108" s="3"/>
    </row>
    <row r="109" spans="2:54">
      <c r="B109" s="1"/>
      <c r="C109" s="2" t="s">
        <v>23</v>
      </c>
      <c r="G109" s="30">
        <f>G106+G107+G108</f>
        <v>1500</v>
      </c>
      <c r="H109" s="30"/>
      <c r="I109" s="30"/>
      <c r="J109" s="2" t="s">
        <v>9</v>
      </c>
      <c r="BB109" s="3"/>
    </row>
    <row r="110" spans="2:54" ht="12" thickBot="1">
      <c r="B110" s="8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10"/>
    </row>
  </sheetData>
  <sheetProtection algorithmName="SHA-512" hashValue="HMP3n9OAfS7UoKEp3PleHWrI9x+7zT16IcGvpX19yIDSWUQasdHloI9q2LSqZ56KxZmrOtmUdjwcJgNjqg0Q0w==" saltValue="fxGPeFQXzjflmp2vGJDmtA==" spinCount="100000" sheet="1" objects="1" scenarios="1"/>
  <mergeCells count="444">
    <mergeCell ref="AT30:AZ33"/>
    <mergeCell ref="AD68:AH68"/>
    <mergeCell ref="Y84:AC84"/>
    <mergeCell ref="Y85:AC85"/>
    <mergeCell ref="Y86:AC86"/>
    <mergeCell ref="AD81:AH81"/>
    <mergeCell ref="AD82:AH82"/>
    <mergeCell ref="AD83:AH83"/>
    <mergeCell ref="AD84:AH84"/>
    <mergeCell ref="AD85:AH85"/>
    <mergeCell ref="AD86:AH86"/>
    <mergeCell ref="AD75:AH75"/>
    <mergeCell ref="AD76:AH76"/>
    <mergeCell ref="Y63:AC63"/>
    <mergeCell ref="Y64:AC64"/>
    <mergeCell ref="Y65:AC65"/>
    <mergeCell ref="Y73:AC73"/>
    <mergeCell ref="Y74:AC74"/>
    <mergeCell ref="AO66:AS66"/>
    <mergeCell ref="AO67:AS67"/>
    <mergeCell ref="AO60:AS60"/>
    <mergeCell ref="AO61:AS61"/>
    <mergeCell ref="AO62:AS62"/>
    <mergeCell ref="Y52:AC54"/>
    <mergeCell ref="T106:V106"/>
    <mergeCell ref="Y106:Z106"/>
    <mergeCell ref="T107:V107"/>
    <mergeCell ref="Y107:Z107"/>
    <mergeCell ref="AD77:AH77"/>
    <mergeCell ref="AD78:AH78"/>
    <mergeCell ref="AD79:AH79"/>
    <mergeCell ref="AD80:AH80"/>
    <mergeCell ref="AD69:AH69"/>
    <mergeCell ref="AD70:AH70"/>
    <mergeCell ref="AD71:AH71"/>
    <mergeCell ref="AD72:AH72"/>
    <mergeCell ref="AD73:AH73"/>
    <mergeCell ref="AD74:AH74"/>
    <mergeCell ref="T103:V103"/>
    <mergeCell ref="AD87:AH87"/>
    <mergeCell ref="AD88:AH88"/>
    <mergeCell ref="AD89:AH89"/>
    <mergeCell ref="AD90:AH90"/>
    <mergeCell ref="AD91:AH91"/>
    <mergeCell ref="Y83:AC83"/>
    <mergeCell ref="Y75:AC75"/>
    <mergeCell ref="Y76:AC76"/>
    <mergeCell ref="Y77:AC77"/>
    <mergeCell ref="B2:BB2"/>
    <mergeCell ref="C56:D98"/>
    <mergeCell ref="Y103:Z103"/>
    <mergeCell ref="AD63:AH63"/>
    <mergeCell ref="AD64:AH64"/>
    <mergeCell ref="AD65:AH65"/>
    <mergeCell ref="AD66:AH66"/>
    <mergeCell ref="AD67:AH67"/>
    <mergeCell ref="AK49:AL49"/>
    <mergeCell ref="AK50:AL50"/>
    <mergeCell ref="AI74:AN74"/>
    <mergeCell ref="AI75:AN75"/>
    <mergeCell ref="AI76:AN76"/>
    <mergeCell ref="AI77:AN77"/>
    <mergeCell ref="AI78:AN78"/>
    <mergeCell ref="AI79:AN79"/>
    <mergeCell ref="T101:V101"/>
    <mergeCell ref="Y101:Z101"/>
    <mergeCell ref="T102:V102"/>
    <mergeCell ref="Y102:Z102"/>
    <mergeCell ref="AD97:AH97"/>
    <mergeCell ref="AD94:AH94"/>
    <mergeCell ref="Y87:AC87"/>
    <mergeCell ref="Y88:AC88"/>
    <mergeCell ref="T108:V108"/>
    <mergeCell ref="Y108:Z108"/>
    <mergeCell ref="G102:I102"/>
    <mergeCell ref="G107:I107"/>
    <mergeCell ref="AO99:AS99"/>
    <mergeCell ref="Y96:AC96"/>
    <mergeCell ref="Y97:AC97"/>
    <mergeCell ref="Y98:AC98"/>
    <mergeCell ref="AD92:AH92"/>
    <mergeCell ref="N99:R99"/>
    <mergeCell ref="AO96:AS96"/>
    <mergeCell ref="AO97:AS97"/>
    <mergeCell ref="AO98:AS98"/>
    <mergeCell ref="AO93:AS93"/>
    <mergeCell ref="AO94:AS94"/>
    <mergeCell ref="AO95:AS95"/>
    <mergeCell ref="AI95:AN95"/>
    <mergeCell ref="S95:X95"/>
    <mergeCell ref="AD95:AH95"/>
    <mergeCell ref="F94:G94"/>
    <mergeCell ref="H96:J96"/>
    <mergeCell ref="K96:M96"/>
    <mergeCell ref="N96:R96"/>
    <mergeCell ref="F98:G98"/>
    <mergeCell ref="F91:G91"/>
    <mergeCell ref="H91:J91"/>
    <mergeCell ref="K91:M91"/>
    <mergeCell ref="AI93:AN93"/>
    <mergeCell ref="S93:X93"/>
    <mergeCell ref="AD93:AH93"/>
    <mergeCell ref="F92:G92"/>
    <mergeCell ref="N83:R83"/>
    <mergeCell ref="N84:R84"/>
    <mergeCell ref="N85:R85"/>
    <mergeCell ref="S87:X87"/>
    <mergeCell ref="S88:X88"/>
    <mergeCell ref="S89:X89"/>
    <mergeCell ref="AI86:AN86"/>
    <mergeCell ref="AI87:AN87"/>
    <mergeCell ref="AI88:AN88"/>
    <mergeCell ref="AI89:AN89"/>
    <mergeCell ref="AI85:AN85"/>
    <mergeCell ref="Y89:AC89"/>
    <mergeCell ref="H85:J85"/>
    <mergeCell ref="H86:J86"/>
    <mergeCell ref="H87:J87"/>
    <mergeCell ref="H83:J83"/>
    <mergeCell ref="H84:J84"/>
    <mergeCell ref="F95:G95"/>
    <mergeCell ref="H95:J95"/>
    <mergeCell ref="K95:M95"/>
    <mergeCell ref="N95:R95"/>
    <mergeCell ref="F96:G96"/>
    <mergeCell ref="S94:X94"/>
    <mergeCell ref="F93:G93"/>
    <mergeCell ref="H93:J93"/>
    <mergeCell ref="K93:M93"/>
    <mergeCell ref="N93:R93"/>
    <mergeCell ref="H94:J94"/>
    <mergeCell ref="K94:M94"/>
    <mergeCell ref="N94:R94"/>
    <mergeCell ref="K97:M97"/>
    <mergeCell ref="N97:R97"/>
    <mergeCell ref="S97:X97"/>
    <mergeCell ref="K79:M79"/>
    <mergeCell ref="K80:M80"/>
    <mergeCell ref="K81:M81"/>
    <mergeCell ref="H80:J80"/>
    <mergeCell ref="AI96:AN96"/>
    <mergeCell ref="S96:X96"/>
    <mergeCell ref="AD96:AH96"/>
    <mergeCell ref="N79:R79"/>
    <mergeCell ref="N80:R80"/>
    <mergeCell ref="N81:R81"/>
    <mergeCell ref="AI94:AN94"/>
    <mergeCell ref="H92:J92"/>
    <mergeCell ref="K92:M92"/>
    <mergeCell ref="N92:R92"/>
    <mergeCell ref="AI92:AN92"/>
    <mergeCell ref="S92:X92"/>
    <mergeCell ref="N91:R91"/>
    <mergeCell ref="AI91:AN91"/>
    <mergeCell ref="S91:X91"/>
    <mergeCell ref="AI90:AN90"/>
    <mergeCell ref="S90:X90"/>
    <mergeCell ref="G109:I109"/>
    <mergeCell ref="Y90:AC90"/>
    <mergeCell ref="Y91:AC91"/>
    <mergeCell ref="Y92:AC92"/>
    <mergeCell ref="Y93:AC93"/>
    <mergeCell ref="Y94:AC94"/>
    <mergeCell ref="Y95:AC95"/>
    <mergeCell ref="AI83:AN83"/>
    <mergeCell ref="AI84:AN84"/>
    <mergeCell ref="Y99:AC99"/>
    <mergeCell ref="G101:I101"/>
    <mergeCell ref="G103:I103"/>
    <mergeCell ref="G106:I106"/>
    <mergeCell ref="G108:I108"/>
    <mergeCell ref="G104:I104"/>
    <mergeCell ref="AI98:AN98"/>
    <mergeCell ref="AD98:AH98"/>
    <mergeCell ref="AI97:AN97"/>
    <mergeCell ref="H98:J98"/>
    <mergeCell ref="K98:M98"/>
    <mergeCell ref="N98:R98"/>
    <mergeCell ref="S98:X98"/>
    <mergeCell ref="F97:G97"/>
    <mergeCell ref="H97:J97"/>
    <mergeCell ref="AO92:AS92"/>
    <mergeCell ref="AO84:AS84"/>
    <mergeCell ref="AO85:AS85"/>
    <mergeCell ref="AO86:AS86"/>
    <mergeCell ref="AO87:AS87"/>
    <mergeCell ref="AO88:AS88"/>
    <mergeCell ref="AO89:AS89"/>
    <mergeCell ref="AO78:AS78"/>
    <mergeCell ref="AO79:AS79"/>
    <mergeCell ref="AO80:AS80"/>
    <mergeCell ref="AO81:AS81"/>
    <mergeCell ref="AO82:AS82"/>
    <mergeCell ref="AO83:AS83"/>
    <mergeCell ref="AO90:AS90"/>
    <mergeCell ref="AO91:AS91"/>
    <mergeCell ref="AO72:AS72"/>
    <mergeCell ref="AO73:AS73"/>
    <mergeCell ref="AO74:AS74"/>
    <mergeCell ref="AO75:AS75"/>
    <mergeCell ref="AO76:AS76"/>
    <mergeCell ref="AO77:AS77"/>
    <mergeCell ref="AO63:AS63"/>
    <mergeCell ref="AO64:AS64"/>
    <mergeCell ref="AO65:AS65"/>
    <mergeCell ref="AO68:AS68"/>
    <mergeCell ref="AO69:AS69"/>
    <mergeCell ref="AO70:AS70"/>
    <mergeCell ref="AO71:AS71"/>
    <mergeCell ref="AI99:AN99"/>
    <mergeCell ref="S99:X99"/>
    <mergeCell ref="AD99:AH99"/>
    <mergeCell ref="AO52:AS54"/>
    <mergeCell ref="AO55:AS55"/>
    <mergeCell ref="AO56:AS56"/>
    <mergeCell ref="AO57:AS57"/>
    <mergeCell ref="AO58:AS58"/>
    <mergeCell ref="AO59:AS59"/>
    <mergeCell ref="S78:X78"/>
    <mergeCell ref="S79:X79"/>
    <mergeCell ref="S80:X80"/>
    <mergeCell ref="S81:X81"/>
    <mergeCell ref="S82:X82"/>
    <mergeCell ref="S83:X83"/>
    <mergeCell ref="S72:X72"/>
    <mergeCell ref="S73:X73"/>
    <mergeCell ref="S74:X74"/>
    <mergeCell ref="S75:X75"/>
    <mergeCell ref="S76:X76"/>
    <mergeCell ref="S77:X77"/>
    <mergeCell ref="S84:X84"/>
    <mergeCell ref="S85:X85"/>
    <mergeCell ref="S86:X86"/>
    <mergeCell ref="F90:G90"/>
    <mergeCell ref="H90:J90"/>
    <mergeCell ref="K90:M90"/>
    <mergeCell ref="N90:R90"/>
    <mergeCell ref="N88:R88"/>
    <mergeCell ref="N89:R89"/>
    <mergeCell ref="N86:R86"/>
    <mergeCell ref="N87:R87"/>
    <mergeCell ref="H88:J88"/>
    <mergeCell ref="H89:J89"/>
    <mergeCell ref="F89:G89"/>
    <mergeCell ref="K89:M89"/>
    <mergeCell ref="AI52:AN54"/>
    <mergeCell ref="AI55:AN55"/>
    <mergeCell ref="AI56:AN56"/>
    <mergeCell ref="S60:X60"/>
    <mergeCell ref="S61:X61"/>
    <mergeCell ref="S62:X62"/>
    <mergeCell ref="S63:X63"/>
    <mergeCell ref="S64:X64"/>
    <mergeCell ref="S65:X65"/>
    <mergeCell ref="Y55:AC55"/>
    <mergeCell ref="Y56:AC56"/>
    <mergeCell ref="Y57:AC57"/>
    <mergeCell ref="Y58:AC58"/>
    <mergeCell ref="Y59:AC59"/>
    <mergeCell ref="AD62:AH62"/>
    <mergeCell ref="Y60:AC60"/>
    <mergeCell ref="Y61:AC61"/>
    <mergeCell ref="Y62:AC62"/>
    <mergeCell ref="S58:X58"/>
    <mergeCell ref="S59:X59"/>
    <mergeCell ref="AI62:AN62"/>
    <mergeCell ref="AI63:AN63"/>
    <mergeCell ref="AI64:AN64"/>
    <mergeCell ref="AI65:AN65"/>
    <mergeCell ref="AI80:AN80"/>
    <mergeCell ref="AI81:AN81"/>
    <mergeCell ref="AI82:AN82"/>
    <mergeCell ref="AI68:AN68"/>
    <mergeCell ref="AI69:AN69"/>
    <mergeCell ref="AI70:AN70"/>
    <mergeCell ref="AI71:AN71"/>
    <mergeCell ref="AI72:AN72"/>
    <mergeCell ref="AI73:AN73"/>
    <mergeCell ref="AI66:AN66"/>
    <mergeCell ref="AI67:AN67"/>
    <mergeCell ref="S66:X66"/>
    <mergeCell ref="S67:X67"/>
    <mergeCell ref="S68:X68"/>
    <mergeCell ref="S69:X69"/>
    <mergeCell ref="S70:X70"/>
    <mergeCell ref="S71:X71"/>
    <mergeCell ref="Y66:AC66"/>
    <mergeCell ref="Y67:AC67"/>
    <mergeCell ref="Y68:AC68"/>
    <mergeCell ref="Y69:AC69"/>
    <mergeCell ref="Y70:AC70"/>
    <mergeCell ref="Y71:AC71"/>
    <mergeCell ref="Y72:AC72"/>
    <mergeCell ref="N82:R82"/>
    <mergeCell ref="N70:R70"/>
    <mergeCell ref="N71:R71"/>
    <mergeCell ref="N72:R72"/>
    <mergeCell ref="N73:R73"/>
    <mergeCell ref="N74:R74"/>
    <mergeCell ref="N75:R75"/>
    <mergeCell ref="Y78:AC78"/>
    <mergeCell ref="Y79:AC79"/>
    <mergeCell ref="Y80:AC80"/>
    <mergeCell ref="Y81:AC81"/>
    <mergeCell ref="Y82:AC82"/>
    <mergeCell ref="N76:R76"/>
    <mergeCell ref="N77:R77"/>
    <mergeCell ref="N78:R78"/>
    <mergeCell ref="N52:R55"/>
    <mergeCell ref="N56:R56"/>
    <mergeCell ref="N57:R57"/>
    <mergeCell ref="N58:R58"/>
    <mergeCell ref="N59:R59"/>
    <mergeCell ref="N60:R60"/>
    <mergeCell ref="N61:R61"/>
    <mergeCell ref="N62:R62"/>
    <mergeCell ref="N63:R63"/>
    <mergeCell ref="K83:M83"/>
    <mergeCell ref="K84:M84"/>
    <mergeCell ref="K85:M85"/>
    <mergeCell ref="K86:M86"/>
    <mergeCell ref="K87:M87"/>
    <mergeCell ref="K88:M88"/>
    <mergeCell ref="K77:M77"/>
    <mergeCell ref="K78:M78"/>
    <mergeCell ref="H81:J81"/>
    <mergeCell ref="H82:J82"/>
    <mergeCell ref="H79:J79"/>
    <mergeCell ref="N64:R64"/>
    <mergeCell ref="N65:R65"/>
    <mergeCell ref="N66:R66"/>
    <mergeCell ref="N67:R67"/>
    <mergeCell ref="N68:R68"/>
    <mergeCell ref="N69:R69"/>
    <mergeCell ref="K82:M82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H73:J73"/>
    <mergeCell ref="H74:J74"/>
    <mergeCell ref="H75:J75"/>
    <mergeCell ref="H76:J76"/>
    <mergeCell ref="H77:J77"/>
    <mergeCell ref="H78:J78"/>
    <mergeCell ref="K57:M57"/>
    <mergeCell ref="H68:J68"/>
    <mergeCell ref="H69:J69"/>
    <mergeCell ref="H70:J70"/>
    <mergeCell ref="H71:J71"/>
    <mergeCell ref="H72:J72"/>
    <mergeCell ref="H61:J61"/>
    <mergeCell ref="H62:J62"/>
    <mergeCell ref="H63:J63"/>
    <mergeCell ref="K63:M63"/>
    <mergeCell ref="K64:M64"/>
    <mergeCell ref="H64:J64"/>
    <mergeCell ref="H65:J65"/>
    <mergeCell ref="H66:J66"/>
    <mergeCell ref="H67:J67"/>
    <mergeCell ref="F85:G85"/>
    <mergeCell ref="F86:G86"/>
    <mergeCell ref="F87:G87"/>
    <mergeCell ref="F88:G88"/>
    <mergeCell ref="F77:G77"/>
    <mergeCell ref="F78:G78"/>
    <mergeCell ref="F79:G79"/>
    <mergeCell ref="F80:G80"/>
    <mergeCell ref="F81:G81"/>
    <mergeCell ref="F82:G82"/>
    <mergeCell ref="F83:G83"/>
    <mergeCell ref="F84:G84"/>
    <mergeCell ref="F74:G74"/>
    <mergeCell ref="F75:G75"/>
    <mergeCell ref="F76:G76"/>
    <mergeCell ref="F65:G65"/>
    <mergeCell ref="F66:G66"/>
    <mergeCell ref="E51:G55"/>
    <mergeCell ref="C51:D55"/>
    <mergeCell ref="F69:G69"/>
    <mergeCell ref="F70:G70"/>
    <mergeCell ref="F67:G67"/>
    <mergeCell ref="F68:G68"/>
    <mergeCell ref="F60:G60"/>
    <mergeCell ref="F61:G61"/>
    <mergeCell ref="F71:G71"/>
    <mergeCell ref="F72:G72"/>
    <mergeCell ref="F73:G73"/>
    <mergeCell ref="AS40:BA47"/>
    <mergeCell ref="F63:G63"/>
    <mergeCell ref="F64:G64"/>
    <mergeCell ref="R27:S27"/>
    <mergeCell ref="AE46:AF46"/>
    <mergeCell ref="AH38:AH39"/>
    <mergeCell ref="F56:G56"/>
    <mergeCell ref="F57:G57"/>
    <mergeCell ref="F58:G58"/>
    <mergeCell ref="G49:I49"/>
    <mergeCell ref="G50:I50"/>
    <mergeCell ref="AD52:AH55"/>
    <mergeCell ref="AD56:AH56"/>
    <mergeCell ref="H55:J55"/>
    <mergeCell ref="H56:J56"/>
    <mergeCell ref="H57:J57"/>
    <mergeCell ref="H58:J58"/>
    <mergeCell ref="H59:J59"/>
    <mergeCell ref="H60:J60"/>
    <mergeCell ref="F59:G59"/>
    <mergeCell ref="S52:X54"/>
    <mergeCell ref="S55:X55"/>
    <mergeCell ref="S56:X56"/>
    <mergeCell ref="S57:X57"/>
    <mergeCell ref="BF5:BQ11"/>
    <mergeCell ref="F62:G62"/>
    <mergeCell ref="K58:M58"/>
    <mergeCell ref="K59:M59"/>
    <mergeCell ref="K60:M60"/>
    <mergeCell ref="K61:M61"/>
    <mergeCell ref="K62:M62"/>
    <mergeCell ref="AI57:AN57"/>
    <mergeCell ref="AI58:AN58"/>
    <mergeCell ref="AI59:AN59"/>
    <mergeCell ref="AI60:AN60"/>
    <mergeCell ref="AI61:AN61"/>
    <mergeCell ref="AD57:AH57"/>
    <mergeCell ref="AD58:AH58"/>
    <mergeCell ref="AD59:AH59"/>
    <mergeCell ref="AD60:AH60"/>
    <mergeCell ref="AD61:AH61"/>
    <mergeCell ref="K55:M55"/>
    <mergeCell ref="K56:M56"/>
    <mergeCell ref="AE18:AF18"/>
    <mergeCell ref="N51:AC51"/>
    <mergeCell ref="AD51:AS51"/>
    <mergeCell ref="H51:J54"/>
    <mergeCell ref="K51:M54"/>
  </mergeCells>
  <conditionalFormatting sqref="N56:R98">
    <cfRule type="cellIs" dxfId="5" priority="1" operator="equal">
      <formula>"perde"</formula>
    </cfRule>
  </conditionalFormatting>
  <conditionalFormatting sqref="S58:X98">
    <cfRule type="expression" dxfId="4" priority="4">
      <formula>N58="perde"</formula>
    </cfRule>
  </conditionalFormatting>
  <conditionalFormatting sqref="Y58:AC98">
    <cfRule type="expression" dxfId="3" priority="3">
      <formula>N58="perde"</formula>
    </cfRule>
  </conditionalFormatting>
  <conditionalFormatting sqref="AD56:AH98">
    <cfRule type="cellIs" dxfId="2" priority="9" operator="equal">
      <formula>"perde"</formula>
    </cfRule>
  </conditionalFormatting>
  <conditionalFormatting sqref="AI56:AN98">
    <cfRule type="expression" dxfId="1" priority="11">
      <formula>AD56="perde"</formula>
    </cfRule>
  </conditionalFormatting>
  <conditionalFormatting sqref="AO56:AS98">
    <cfRule type="expression" dxfId="0" priority="10">
      <formula>AD56="perde"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2021-02-18T12:33:26Z</dcterms:created>
  <dcterms:modified xsi:type="dcterms:W3CDTF">2025-09-21T16:35:37Z</dcterms:modified>
</cp:coreProperties>
</file>