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urca\Documents\ozel\satis\yeni_yönetmelige_gore_hesaplar(sifreli)\statik_hesaplar\"/>
    </mc:Choice>
  </mc:AlternateContent>
  <xr:revisionPtr revIDLastSave="0" documentId="13_ncr:1_{B329D4B7-E891-430B-910A-3F6E82435721}" xr6:coauthVersionLast="47" xr6:coauthVersionMax="47" xr10:uidLastSave="{00000000-0000-0000-0000-000000000000}"/>
  <bookViews>
    <workbookView xWindow="-120" yWindow="-120" windowWidth="29040" windowHeight="15840" xr2:uid="{58B1644B-272C-4D4B-B271-AFF2E404E5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7" i="1" l="1"/>
  <c r="Y95" i="1"/>
  <c r="AU249" i="1"/>
  <c r="AR249" i="1"/>
  <c r="BE249" i="1"/>
  <c r="BB249" i="1"/>
  <c r="BP250" i="1"/>
  <c r="BP266" i="1" s="1"/>
  <c r="BL245" i="1"/>
  <c r="BF250" i="1" s="1"/>
  <c r="B285" i="1"/>
  <c r="F286" i="1" s="1"/>
  <c r="BR280" i="1"/>
  <c r="BM279" i="1" s="1"/>
  <c r="M250" i="1"/>
  <c r="C250" i="1"/>
  <c r="H250" i="1" s="1"/>
  <c r="AK249" i="1"/>
  <c r="AH249" i="1"/>
  <c r="AA249" i="1"/>
  <c r="X249" i="1"/>
  <c r="Q249" i="1"/>
  <c r="N249" i="1"/>
  <c r="BB245" i="1"/>
  <c r="BA250" i="1" s="1"/>
  <c r="AR245" i="1"/>
  <c r="AL250" i="1" s="1"/>
  <c r="AH245" i="1"/>
  <c r="AG250" i="1" s="1"/>
  <c r="X245" i="1"/>
  <c r="W250" i="1" s="1"/>
  <c r="N245" i="1"/>
  <c r="AV250" i="1" l="1"/>
  <c r="R250" i="1"/>
  <c r="AQ250" i="1"/>
  <c r="BK250" i="1"/>
  <c r="H266" i="1"/>
  <c r="M251" i="1"/>
  <c r="C266" i="1"/>
  <c r="E268" i="1" s="1"/>
  <c r="AB250" i="1"/>
  <c r="B231" i="1"/>
  <c r="F232" i="1" s="1"/>
  <c r="BH226" i="1"/>
  <c r="BC225" i="1" s="1"/>
  <c r="BF196" i="1"/>
  <c r="BA196" i="1" s="1"/>
  <c r="BA212" i="1" s="1"/>
  <c r="BC214" i="1" s="1"/>
  <c r="C196" i="1"/>
  <c r="C212" i="1" s="1"/>
  <c r="E214" i="1" s="1"/>
  <c r="AU195" i="1"/>
  <c r="AR195" i="1"/>
  <c r="AK195" i="1"/>
  <c r="AH195" i="1"/>
  <c r="AA195" i="1"/>
  <c r="X195" i="1"/>
  <c r="Q195" i="1"/>
  <c r="N195" i="1"/>
  <c r="BB191" i="1"/>
  <c r="AV196" i="1" s="1"/>
  <c r="AR191" i="1"/>
  <c r="AH191" i="1"/>
  <c r="X191" i="1"/>
  <c r="N191" i="1"/>
  <c r="M196" i="1" s="1"/>
  <c r="V27" i="1"/>
  <c r="R26" i="1" s="1"/>
  <c r="C32" i="1"/>
  <c r="G33" i="1" s="1"/>
  <c r="Q16" i="1"/>
  <c r="G16" i="1"/>
  <c r="P11" i="1"/>
  <c r="C177" i="1"/>
  <c r="H178" i="1" s="1"/>
  <c r="AZ172" i="1"/>
  <c r="AU171" i="1" s="1"/>
  <c r="AX143" i="1"/>
  <c r="AS143" i="1" s="1"/>
  <c r="AN144" i="1" s="1"/>
  <c r="E143" i="1"/>
  <c r="J143" i="1" s="1"/>
  <c r="O144" i="1" s="1"/>
  <c r="AC142" i="1"/>
  <c r="Z142" i="1"/>
  <c r="AM142" i="1"/>
  <c r="AJ142" i="1"/>
  <c r="S142" i="1"/>
  <c r="P142" i="1"/>
  <c r="AT138" i="1"/>
  <c r="AN143" i="1" s="1"/>
  <c r="AJ138" i="1"/>
  <c r="Z138" i="1"/>
  <c r="P138" i="1"/>
  <c r="O143" i="1" s="1"/>
  <c r="AF67" i="1"/>
  <c r="AB66" i="1" s="1"/>
  <c r="C72" i="1"/>
  <c r="H73" i="1" s="1"/>
  <c r="AD51" i="1"/>
  <c r="E51" i="1"/>
  <c r="S50" i="1"/>
  <c r="P50" i="1"/>
  <c r="Z46" i="1"/>
  <c r="T51" i="1" s="1"/>
  <c r="P46" i="1"/>
  <c r="O51" i="1" s="1"/>
  <c r="J51" i="1" l="1"/>
  <c r="E54" i="1"/>
  <c r="G56" i="1" s="1"/>
  <c r="Y51" i="1"/>
  <c r="AD54" i="1"/>
  <c r="BK266" i="1"/>
  <c r="BN268" i="1" s="1"/>
  <c r="BF251" i="1"/>
  <c r="R252" i="1"/>
  <c r="M252" i="1"/>
  <c r="Q33" i="1"/>
  <c r="H26" i="1" s="1"/>
  <c r="J34" i="1" s="1"/>
  <c r="AG196" i="1"/>
  <c r="AB196" i="1"/>
  <c r="AQ196" i="1"/>
  <c r="AL196" i="1"/>
  <c r="AD143" i="1"/>
  <c r="AI143" i="1"/>
  <c r="Y143" i="1"/>
  <c r="T143" i="1"/>
  <c r="W196" i="1"/>
  <c r="R196" i="1"/>
  <c r="BF212" i="1"/>
  <c r="H196" i="1"/>
  <c r="H212" i="1" s="1"/>
  <c r="AV197" i="1"/>
  <c r="AQ198" i="1" s="1"/>
  <c r="AS158" i="1"/>
  <c r="AU160" i="1" s="1"/>
  <c r="AX158" i="1"/>
  <c r="J158" i="1"/>
  <c r="E158" i="1"/>
  <c r="G160" i="1" s="1"/>
  <c r="O52" i="1" l="1"/>
  <c r="J54" i="1"/>
  <c r="BA252" i="1"/>
  <c r="AV252" i="1" s="1"/>
  <c r="BF252" i="1"/>
  <c r="T52" i="1"/>
  <c r="Y54" i="1"/>
  <c r="AB56" i="1" s="1"/>
  <c r="W252" i="1"/>
  <c r="M197" i="1"/>
  <c r="M198" i="1" s="1"/>
  <c r="AV198" i="1"/>
  <c r="AL198" i="1"/>
  <c r="L24" i="1"/>
  <c r="M27" i="1"/>
  <c r="L32" i="1" s="1"/>
  <c r="T145" i="1"/>
  <c r="Y145" i="1" s="1"/>
  <c r="O145" i="1"/>
  <c r="AN145" i="1"/>
  <c r="AI145" i="1"/>
  <c r="AD145" i="1" s="1"/>
  <c r="O53" i="1" l="1"/>
  <c r="O54" i="1" s="1"/>
  <c r="R56" i="1" s="1"/>
  <c r="T53" i="1"/>
  <c r="T54" i="1" s="1"/>
  <c r="W253" i="1"/>
  <c r="R253" i="1" s="1"/>
  <c r="AB253" i="1"/>
  <c r="AG253" i="1" s="1"/>
  <c r="R198" i="1"/>
  <c r="W198" i="1" s="1"/>
  <c r="AG199" i="1"/>
  <c r="AL199" i="1"/>
  <c r="AQ199" i="1" s="1"/>
  <c r="AD146" i="1"/>
  <c r="AI146" i="1" s="1"/>
  <c r="Y146" i="1"/>
  <c r="T146" i="1" s="1"/>
  <c r="AP119" i="1"/>
  <c r="AK118" i="1" s="1"/>
  <c r="C124" i="1"/>
  <c r="H125" i="1" s="1"/>
  <c r="Z90" i="1"/>
  <c r="AC90" i="1"/>
  <c r="S90" i="1"/>
  <c r="P90" i="1"/>
  <c r="AN91" i="1"/>
  <c r="E91" i="1"/>
  <c r="AJ86" i="1"/>
  <c r="AD91" i="1" s="1"/>
  <c r="Z86" i="1"/>
  <c r="P86" i="1"/>
  <c r="O91" i="1" s="1"/>
  <c r="Q73" i="1" l="1"/>
  <c r="H66" i="1" s="1"/>
  <c r="J74" i="1" s="1"/>
  <c r="AA73" i="1"/>
  <c r="R66" i="1" s="1"/>
  <c r="T74" i="1" s="1"/>
  <c r="M254" i="1"/>
  <c r="R254" i="1"/>
  <c r="W254" i="1" s="1"/>
  <c r="AV253" i="1"/>
  <c r="BA253" i="1" s="1"/>
  <c r="AQ253" i="1"/>
  <c r="AL253" i="1" s="1"/>
  <c r="AL254" i="1" s="1"/>
  <c r="AQ254" i="1" s="1"/>
  <c r="Y91" i="1"/>
  <c r="T91" i="1"/>
  <c r="AB199" i="1"/>
  <c r="AQ200" i="1"/>
  <c r="AL200" i="1" s="1"/>
  <c r="AV200" i="1"/>
  <c r="O147" i="1"/>
  <c r="T147" i="1"/>
  <c r="AN147" i="1"/>
  <c r="AI147" i="1"/>
  <c r="AD147" i="1" s="1"/>
  <c r="AI91" i="1"/>
  <c r="AN104" i="1"/>
  <c r="J91" i="1"/>
  <c r="E104" i="1"/>
  <c r="AG254" i="1" l="1"/>
  <c r="AB254" i="1" s="1"/>
  <c r="AB255" i="1" s="1"/>
  <c r="AG255" i="1" s="1"/>
  <c r="BA254" i="1"/>
  <c r="AV254" i="1" s="1"/>
  <c r="AV255" i="1" s="1"/>
  <c r="BA255" i="1" s="1"/>
  <c r="BF254" i="1"/>
  <c r="W200" i="1"/>
  <c r="AB200" i="1"/>
  <c r="AG200" i="1" s="1"/>
  <c r="Y147" i="1"/>
  <c r="AD92" i="1"/>
  <c r="AI104" i="1"/>
  <c r="AK107" i="1" s="1"/>
  <c r="O92" i="1"/>
  <c r="J104" i="1"/>
  <c r="W255" i="1" l="1"/>
  <c r="R255" i="1" s="1"/>
  <c r="M256" i="1" s="1"/>
  <c r="AQ255" i="1"/>
  <c r="AL255" i="1" s="1"/>
  <c r="AL256" i="1" s="1"/>
  <c r="AQ256" i="1" s="1"/>
  <c r="BA256" i="1"/>
  <c r="AV256" i="1" s="1"/>
  <c r="BF256" i="1"/>
  <c r="AG201" i="1"/>
  <c r="AB201" i="1" s="1"/>
  <c r="AL201" i="1"/>
  <c r="AQ201" i="1" s="1"/>
  <c r="R200" i="1"/>
  <c r="AD148" i="1"/>
  <c r="AI148" i="1" s="1"/>
  <c r="Y148" i="1"/>
  <c r="T148" i="1" s="1"/>
  <c r="T93" i="1"/>
  <c r="Y93" i="1" s="1"/>
  <c r="O93" i="1"/>
  <c r="AG256" i="1" l="1"/>
  <c r="AB256" i="1" s="1"/>
  <c r="R256" i="1"/>
  <c r="W256" i="1" s="1"/>
  <c r="AV257" i="1"/>
  <c r="BA257" i="1" s="1"/>
  <c r="AQ257" i="1"/>
  <c r="AL257" i="1" s="1"/>
  <c r="R201" i="1"/>
  <c r="W201" i="1" s="1"/>
  <c r="M201" i="1"/>
  <c r="AV202" i="1"/>
  <c r="AQ202" i="1"/>
  <c r="AL202" i="1" s="1"/>
  <c r="T149" i="1"/>
  <c r="Y149" i="1" s="1"/>
  <c r="O149" i="1"/>
  <c r="AN149" i="1"/>
  <c r="AI149" i="1"/>
  <c r="AD149" i="1" s="1"/>
  <c r="Y94" i="1"/>
  <c r="T94" i="1" s="1"/>
  <c r="AD94" i="1"/>
  <c r="AB257" i="1" l="1"/>
  <c r="AG257" i="1" s="1"/>
  <c r="AG258" i="1" s="1"/>
  <c r="AB258" i="1" s="1"/>
  <c r="W257" i="1"/>
  <c r="R257" i="1" s="1"/>
  <c r="R258" i="1" s="1"/>
  <c r="W258" i="1" s="1"/>
  <c r="BF258" i="1"/>
  <c r="BA258" i="1"/>
  <c r="AB202" i="1"/>
  <c r="AG202" i="1" s="1"/>
  <c r="W202" i="1"/>
  <c r="R202" i="1" s="1"/>
  <c r="AD150" i="1"/>
  <c r="AI150" i="1" s="1"/>
  <c r="Y150" i="1"/>
  <c r="T150" i="1" s="1"/>
  <c r="T95" i="1"/>
  <c r="O95" i="1"/>
  <c r="AL258" i="1" l="1"/>
  <c r="AQ258" i="1" s="1"/>
  <c r="M258" i="1"/>
  <c r="W259" i="1"/>
  <c r="R259" i="1" s="1"/>
  <c r="R260" i="1" s="1"/>
  <c r="W260" i="1" s="1"/>
  <c r="AV258" i="1"/>
  <c r="AB259" i="1"/>
  <c r="AG259" i="1" s="1"/>
  <c r="M203" i="1"/>
  <c r="R203" i="1"/>
  <c r="W203" i="1" s="1"/>
  <c r="AL203" i="1"/>
  <c r="AQ203" i="1" s="1"/>
  <c r="AG203" i="1"/>
  <c r="AB203" i="1" s="1"/>
  <c r="T151" i="1"/>
  <c r="Y151" i="1" s="1"/>
  <c r="O151" i="1"/>
  <c r="AN151" i="1"/>
  <c r="AI151" i="1"/>
  <c r="AD151" i="1" s="1"/>
  <c r="Y96" i="1"/>
  <c r="T96" i="1" s="1"/>
  <c r="AD96" i="1"/>
  <c r="AQ259" i="1" l="1"/>
  <c r="AL259" i="1" s="1"/>
  <c r="AL260" i="1" s="1"/>
  <c r="AQ260" i="1" s="1"/>
  <c r="M260" i="1"/>
  <c r="AV259" i="1"/>
  <c r="BA259" i="1" s="1"/>
  <c r="BF260" i="1" s="1"/>
  <c r="AV204" i="1"/>
  <c r="AQ204" i="1"/>
  <c r="AL204" i="1" s="1"/>
  <c r="W204" i="1"/>
  <c r="R204" i="1" s="1"/>
  <c r="AB204" i="1"/>
  <c r="AG204" i="1" s="1"/>
  <c r="AD152" i="1"/>
  <c r="AI152" i="1" s="1"/>
  <c r="Y152" i="1"/>
  <c r="T152" i="1" s="1"/>
  <c r="O97" i="1"/>
  <c r="T97" i="1"/>
  <c r="Y97" i="1" s="1"/>
  <c r="AD98" i="1" s="1"/>
  <c r="AG260" i="1" l="1"/>
  <c r="AB260" i="1" s="1"/>
  <c r="W261" i="1" s="1"/>
  <c r="R261" i="1" s="1"/>
  <c r="M262" i="1" s="1"/>
  <c r="BA260" i="1"/>
  <c r="AV260" i="1" s="1"/>
  <c r="AV261" i="1" s="1"/>
  <c r="BA261" i="1" s="1"/>
  <c r="R205" i="1"/>
  <c r="W205" i="1" s="1"/>
  <c r="M205" i="1"/>
  <c r="AG205" i="1"/>
  <c r="AB205" i="1" s="1"/>
  <c r="AL205" i="1"/>
  <c r="AQ205" i="1" s="1"/>
  <c r="T153" i="1"/>
  <c r="Y153" i="1" s="1"/>
  <c r="O153" i="1"/>
  <c r="AI153" i="1"/>
  <c r="AD153" i="1" s="1"/>
  <c r="AN153" i="1"/>
  <c r="Y98" i="1"/>
  <c r="T98" i="1" s="1"/>
  <c r="T99" i="1" s="1"/>
  <c r="Y99" i="1" s="1"/>
  <c r="R262" i="1" l="1"/>
  <c r="W262" i="1" s="1"/>
  <c r="AB261" i="1"/>
  <c r="AG261" i="1" s="1"/>
  <c r="AQ261" i="1"/>
  <c r="AL261" i="1" s="1"/>
  <c r="BA262" i="1"/>
  <c r="AV262" i="1" s="1"/>
  <c r="BF262" i="1"/>
  <c r="W206" i="1"/>
  <c r="R206" i="1" s="1"/>
  <c r="M207" i="1" s="1"/>
  <c r="AV206" i="1"/>
  <c r="AQ206" i="1"/>
  <c r="AL206" i="1" s="1"/>
  <c r="AB206" i="1"/>
  <c r="AG206" i="1" s="1"/>
  <c r="AD154" i="1"/>
  <c r="AI154" i="1" s="1"/>
  <c r="Y154" i="1"/>
  <c r="T154" i="1" s="1"/>
  <c r="O99" i="1"/>
  <c r="AD100" i="1"/>
  <c r="Y100" i="1"/>
  <c r="T100" i="1" s="1"/>
  <c r="AL262" i="1" l="1"/>
  <c r="AQ262" i="1" s="1"/>
  <c r="AQ263" i="1" s="1"/>
  <c r="AL263" i="1" s="1"/>
  <c r="AG262" i="1"/>
  <c r="AB262" i="1" s="1"/>
  <c r="AB263" i="1" s="1"/>
  <c r="AG263" i="1" s="1"/>
  <c r="R207" i="1"/>
  <c r="W207" i="1" s="1"/>
  <c r="AG207" i="1"/>
  <c r="AB207" i="1" s="1"/>
  <c r="AL207" i="1"/>
  <c r="AQ207" i="1" s="1"/>
  <c r="T155" i="1"/>
  <c r="Y155" i="1" s="1"/>
  <c r="O155" i="1"/>
  <c r="AN155" i="1"/>
  <c r="AI155" i="1"/>
  <c r="AD155" i="1" s="1"/>
  <c r="O101" i="1"/>
  <c r="T101" i="1"/>
  <c r="AV263" i="1" l="1"/>
  <c r="BA263" i="1" s="1"/>
  <c r="BF264" i="1" s="1"/>
  <c r="BF266" i="1" s="1"/>
  <c r="W263" i="1"/>
  <c r="R263" i="1" s="1"/>
  <c r="AL264" i="1"/>
  <c r="AQ264" i="1" s="1"/>
  <c r="AG264" i="1"/>
  <c r="AB264" i="1" s="1"/>
  <c r="AB208" i="1"/>
  <c r="AG208" i="1" s="1"/>
  <c r="W208" i="1"/>
  <c r="R208" i="1" s="1"/>
  <c r="R209" i="1" s="1"/>
  <c r="W209" i="1" s="1"/>
  <c r="AQ208" i="1"/>
  <c r="AL208" i="1" s="1"/>
  <c r="AV208" i="1"/>
  <c r="Y156" i="1"/>
  <c r="T156" i="1" s="1"/>
  <c r="AD156" i="1"/>
  <c r="AI156" i="1" s="1"/>
  <c r="Y101" i="1"/>
  <c r="BA264" i="1" l="1"/>
  <c r="AV264" i="1" s="1"/>
  <c r="AQ265" i="1" s="1"/>
  <c r="AL266" i="1" s="1"/>
  <c r="R264" i="1"/>
  <c r="W264" i="1" s="1"/>
  <c r="AB265" i="1" s="1"/>
  <c r="AG266" i="1" s="1"/>
  <c r="AI268" i="1" s="1"/>
  <c r="M264" i="1"/>
  <c r="M266" i="1" s="1"/>
  <c r="O268" i="1" s="1"/>
  <c r="O286" i="1" s="1"/>
  <c r="F279" i="1" s="1"/>
  <c r="K280" i="1" s="1"/>
  <c r="J285" i="1" s="1"/>
  <c r="AG209" i="1"/>
  <c r="AB209" i="1" s="1"/>
  <c r="AB210" i="1" s="1"/>
  <c r="AG210" i="1" s="1"/>
  <c r="AL209" i="1"/>
  <c r="AQ209" i="1" s="1"/>
  <c r="AV210" i="1" s="1"/>
  <c r="AV212" i="1" s="1"/>
  <c r="M209" i="1"/>
  <c r="T157" i="1"/>
  <c r="O157" i="1"/>
  <c r="O158" i="1" s="1"/>
  <c r="Q160" i="1" s="1"/>
  <c r="AN157" i="1"/>
  <c r="AN158" i="1" s="1"/>
  <c r="AI157" i="1"/>
  <c r="AD102" i="1"/>
  <c r="AD104" i="1" s="1"/>
  <c r="Y102" i="1"/>
  <c r="AQ210" i="1" l="1"/>
  <c r="AL210" i="1" s="1"/>
  <c r="AL211" i="1" s="1"/>
  <c r="AV265" i="1"/>
  <c r="BA266" i="1" s="1"/>
  <c r="BC268" i="1" s="1"/>
  <c r="AQ266" i="1"/>
  <c r="AS268" i="1" s="1"/>
  <c r="AS286" i="1" s="1"/>
  <c r="AI279" i="1" s="1"/>
  <c r="H287" i="1"/>
  <c r="J276" i="1"/>
  <c r="W265" i="1"/>
  <c r="R266" i="1" s="1"/>
  <c r="AB266" i="1"/>
  <c r="Q178" i="1"/>
  <c r="H171" i="1" s="1"/>
  <c r="W210" i="1"/>
  <c r="R210" i="1" s="1"/>
  <c r="R211" i="1" s="1"/>
  <c r="AD158" i="1"/>
  <c r="AI158" i="1"/>
  <c r="AK160" i="1" s="1"/>
  <c r="AU178" i="1" s="1"/>
  <c r="Y158" i="1"/>
  <c r="AA160" i="1" s="1"/>
  <c r="T158" i="1"/>
  <c r="T102" i="1"/>
  <c r="Y104" i="1"/>
  <c r="AA107" i="1" s="1"/>
  <c r="AG211" i="1" l="1"/>
  <c r="AB212" i="1" s="1"/>
  <c r="BN286" i="1"/>
  <c r="BC279" i="1" s="1"/>
  <c r="BH276" i="1" s="1"/>
  <c r="BC286" i="1"/>
  <c r="AS279" i="1" s="1"/>
  <c r="AY276" i="1" s="1"/>
  <c r="AV266" i="1"/>
  <c r="W266" i="1"/>
  <c r="Y268" i="1" s="1"/>
  <c r="AL287" i="1"/>
  <c r="AN280" i="1"/>
  <c r="AN285" i="1" s="1"/>
  <c r="AN276" i="1"/>
  <c r="L168" i="1"/>
  <c r="M172" i="1"/>
  <c r="L177" i="1" s="1"/>
  <c r="J179" i="1"/>
  <c r="AA178" i="1"/>
  <c r="R171" i="1" s="1"/>
  <c r="M211" i="1"/>
  <c r="M212" i="1" s="1"/>
  <c r="AQ212" i="1"/>
  <c r="AS214" i="1" s="1"/>
  <c r="AL212" i="1"/>
  <c r="AG212" i="1"/>
  <c r="AI214" i="1" s="1"/>
  <c r="W212" i="1"/>
  <c r="Y214" i="1" s="1"/>
  <c r="R212" i="1"/>
  <c r="AK178" i="1"/>
  <c r="AB171" i="1" s="1"/>
  <c r="AG168" i="1" s="1"/>
  <c r="O103" i="1"/>
  <c r="O104" i="1" s="1"/>
  <c r="Q107" i="1" s="1"/>
  <c r="T103" i="1"/>
  <c r="T104" i="1" s="1"/>
  <c r="AK125" i="1"/>
  <c r="AB118" i="1" s="1"/>
  <c r="AV287" i="1" l="1"/>
  <c r="AX280" i="1"/>
  <c r="AX285" i="1" s="1"/>
  <c r="BH280" i="1"/>
  <c r="BH285" i="1" s="1"/>
  <c r="BF287" i="1"/>
  <c r="Y286" i="1"/>
  <c r="P279" i="1" s="1"/>
  <c r="AI286" i="1"/>
  <c r="Z279" i="1" s="1"/>
  <c r="O214" i="1"/>
  <c r="O232" i="1" s="1"/>
  <c r="F225" i="1" s="1"/>
  <c r="Y232" i="1"/>
  <c r="P225" i="1" s="1"/>
  <c r="R233" i="1" s="1"/>
  <c r="AL171" i="1"/>
  <c r="AN179" i="1" s="1"/>
  <c r="AI232" i="1"/>
  <c r="Z225" i="1" s="1"/>
  <c r="AE222" i="1" s="1"/>
  <c r="V168" i="1"/>
  <c r="W172" i="1"/>
  <c r="V177" i="1" s="1"/>
  <c r="T179" i="1"/>
  <c r="BC232" i="1"/>
  <c r="AS225" i="1" s="1"/>
  <c r="AX226" i="1" s="1"/>
  <c r="AX231" i="1" s="1"/>
  <c r="AS232" i="1"/>
  <c r="AI225" i="1" s="1"/>
  <c r="AN226" i="1" s="1"/>
  <c r="AN231" i="1" s="1"/>
  <c r="AD179" i="1"/>
  <c r="AG172" i="1"/>
  <c r="AF177" i="1" s="1"/>
  <c r="AD126" i="1"/>
  <c r="AG119" i="1"/>
  <c r="AF124" i="1" s="1"/>
  <c r="Q125" i="1"/>
  <c r="H118" i="1" s="1"/>
  <c r="J126" i="1" s="1"/>
  <c r="AA125" i="1"/>
  <c r="R118" i="1" s="1"/>
  <c r="AG115" i="1"/>
  <c r="AE276" i="1" l="1"/>
  <c r="AB287" i="1"/>
  <c r="AE280" i="1"/>
  <c r="AD285" i="1" s="1"/>
  <c r="R287" i="1"/>
  <c r="U280" i="1"/>
  <c r="T285" i="1" s="1"/>
  <c r="T276" i="1"/>
  <c r="J222" i="1"/>
  <c r="K226" i="1"/>
  <c r="J231" i="1" s="1"/>
  <c r="H233" i="1"/>
  <c r="AP168" i="1"/>
  <c r="AQ172" i="1"/>
  <c r="AP177" i="1" s="1"/>
  <c r="U226" i="1"/>
  <c r="T231" i="1" s="1"/>
  <c r="T222" i="1"/>
  <c r="AE226" i="1"/>
  <c r="AD231" i="1" s="1"/>
  <c r="AB233" i="1"/>
  <c r="AV233" i="1"/>
  <c r="AY222" i="1"/>
  <c r="AN222" i="1"/>
  <c r="AL233" i="1"/>
  <c r="T126" i="1"/>
  <c r="W119" i="1"/>
  <c r="V124" i="1" s="1"/>
  <c r="M119" i="1"/>
  <c r="L124" i="1" s="1"/>
  <c r="L115" i="1"/>
  <c r="V115" i="1"/>
  <c r="L64" i="1"/>
  <c r="M67" i="1" l="1"/>
  <c r="L72" i="1" s="1"/>
  <c r="W67" i="1"/>
  <c r="V72" i="1" s="1"/>
  <c r="W64" i="1" l="1"/>
</calcChain>
</file>

<file path=xl/sharedStrings.xml><?xml version="1.0" encoding="utf-8"?>
<sst xmlns="http://schemas.openxmlformats.org/spreadsheetml/2006/main" count="344" uniqueCount="22">
  <si>
    <t>KN</t>
  </si>
  <si>
    <t>KN/m</t>
  </si>
  <si>
    <t>a</t>
  </si>
  <si>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=</t>
    </r>
  </si>
  <si>
    <t>b</t>
  </si>
  <si>
    <t>m</t>
  </si>
  <si>
    <t>M (moment diyagramı) (KNm)</t>
  </si>
  <si>
    <t>-</t>
  </si>
  <si>
    <t>+</t>
  </si>
  <si>
    <t>V (kesme kuvveti diyagramı) (KN)</t>
  </si>
  <si>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= atalet momenti</t>
    </r>
  </si>
  <si>
    <t>E = elastisite modülü (sabit )</t>
  </si>
  <si>
    <t>(ankastrelik momentleri)</t>
  </si>
  <si>
    <t>(dengelenmiş momentler)</t>
  </si>
  <si>
    <t>c</t>
  </si>
  <si>
    <t>Dikkat sadece sarı hücrelere data girilecek.</t>
  </si>
  <si>
    <r>
      <rPr>
        <b/>
        <sz val="12"/>
        <color theme="5" tint="-0.499984740745262"/>
        <rFont val="Arial"/>
        <family val="2"/>
        <charset val="162"/>
      </rPr>
      <t>SAPLAMALI 1 AÇIKLIKLI SÜREKLİ CROSS YÖNTEMİ</t>
    </r>
    <r>
      <rPr>
        <b/>
        <sz val="8"/>
        <color theme="5" tint="-0.499984740745262"/>
        <rFont val="Arial"/>
        <family val="2"/>
        <charset val="162"/>
      </rPr>
      <t xml:space="preserve">
(inş.müh. Gürcan BERBEROĞLU tel:0532 366 02 04   www.betoncelik.com )                                      </t>
    </r>
  </si>
  <si>
    <r>
      <rPr>
        <b/>
        <sz val="12"/>
        <color theme="5" tint="-0.499984740745262"/>
        <rFont val="Arial"/>
        <family val="2"/>
        <charset val="162"/>
      </rPr>
      <t>SAPLAMALI 2 AÇIKLIKLI SÜREKLİ CROSS YÖNTEMİ</t>
    </r>
    <r>
      <rPr>
        <b/>
        <sz val="8"/>
        <color theme="5" tint="-0.499984740745262"/>
        <rFont val="Arial"/>
        <family val="2"/>
        <charset val="162"/>
      </rPr>
      <t xml:space="preserve">
(inş.müh. Gürcan BERBEROĞLU tel:0532 366 02 04   www.betoncelik.com )                                      </t>
    </r>
  </si>
  <si>
    <r>
      <rPr>
        <b/>
        <sz val="12"/>
        <color theme="5" tint="-0.499984740745262"/>
        <rFont val="Arial"/>
        <family val="2"/>
        <charset val="162"/>
      </rPr>
      <t>SAPLAMALI 3 AÇIKLIKLI SÜREKLİ CROSS YÖNTEMİ</t>
    </r>
    <r>
      <rPr>
        <b/>
        <sz val="8"/>
        <color theme="5" tint="-0.499984740745262"/>
        <rFont val="Arial"/>
        <family val="2"/>
        <charset val="162"/>
      </rPr>
      <t xml:space="preserve">
(inş.müh. Gürcan BERBEROĞLU tel:0532 366 02 04   www.betoncelik.com )                                      </t>
    </r>
  </si>
  <si>
    <r>
      <rPr>
        <b/>
        <sz val="12"/>
        <color theme="5" tint="-0.499984740745262"/>
        <rFont val="Arial"/>
        <family val="2"/>
        <charset val="162"/>
      </rPr>
      <t>SAPLAMALI 4 AÇIKLIKLI SÜREKLİ CROSS YÖNTEMİ</t>
    </r>
    <r>
      <rPr>
        <b/>
        <sz val="8"/>
        <color theme="5" tint="-0.499984740745262"/>
        <rFont val="Arial"/>
        <family val="2"/>
        <charset val="162"/>
      </rPr>
      <t xml:space="preserve">
(inş.müh. Gürcan BERBEROĞLU tel:0532 366 02 04   www.betoncelik.com )                                      </t>
    </r>
  </si>
  <si>
    <r>
      <rPr>
        <b/>
        <sz val="12"/>
        <color theme="5" tint="-0.499984740745262"/>
        <rFont val="Arial"/>
        <family val="2"/>
        <charset val="162"/>
      </rPr>
      <t>SAPLAMALI 5 AÇIKLIKLI SÜREKLİ CROSS YÖNTEMİ</t>
    </r>
    <r>
      <rPr>
        <b/>
        <sz val="8"/>
        <color theme="5" tint="-0.499984740745262"/>
        <rFont val="Arial"/>
        <family val="2"/>
        <charset val="162"/>
      </rPr>
      <t xml:space="preserve">
(inş.müh. Gürcan BERBEROĞLU tel:0532 366 02 04   www.betoncelik.com )                                      </t>
    </r>
  </si>
  <si>
    <r>
      <rPr>
        <b/>
        <sz val="12"/>
        <color theme="5" tint="-0.499984740745262"/>
        <rFont val="Arial"/>
        <family val="2"/>
        <charset val="162"/>
      </rPr>
      <t>SAPLAMALI 6 AÇIKLIKLI SÜREKLİ CROSS YÖNTEMİ</t>
    </r>
    <r>
      <rPr>
        <b/>
        <sz val="8"/>
        <color theme="5" tint="-0.499984740745262"/>
        <rFont val="Arial"/>
        <family val="2"/>
        <charset val="162"/>
      </rPr>
      <t xml:space="preserve">
(inş.müh. Gürcan BERBEROĞLU tel:0532 366 02 04   www.betoncelik.com )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</si>
</sst>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8">
    <font>
      <sz val="8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sz val="8"/>
      <color theme="1"/>
      <name val="Arial"/>
      <family val="1"/>
      <charset val="2"/>
    </font>
    <font>
      <sz val="8"/>
      <color theme="1"/>
      <name val="Symbol"/>
      <family val="1"/>
      <charset val="2"/>
    </font>
    <font>
      <b/>
      <sz val="8"/>
      <color rgb="FFFF0000"/>
      <name val="Arial"/>
      <family val="2"/>
      <charset val="162"/>
    </font>
    <font>
      <u/>
      <sz val="8"/>
      <color theme="1"/>
      <name val="Arial"/>
      <family val="2"/>
      <charset val="162"/>
    </font>
    <font>
      <b/>
      <sz val="8"/>
      <color theme="5" tint="-0.499984740745262"/>
      <name val="Arial"/>
      <family val="2"/>
      <charset val="162"/>
    </font>
    <font>
      <b/>
      <sz val="12"/>
      <color theme="5" tint="-0.499984740745262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 applyProtection="1">
      <alignment vertical="center"/>
      <protection hidden="1"/>
    </xf>
    <xf numFmtId="164" fontId="0" fillId="0" borderId="0" xfId="0" applyNumberFormat="1" applyAlignment="1">
      <alignment vertical="center"/>
    </xf>
    <xf numFmtId="0" fontId="0" fillId="0" borderId="0" xfId="0" applyAlignment="1" applyProtection="1">
      <alignment horizontal="right" vertical="center"/>
      <protection hidden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hidden="1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</xdr:colOff>
      <xdr:row>94</xdr:row>
      <xdr:rowOff>76200</xdr:rowOff>
    </xdr:from>
    <xdr:to>
      <xdr:col>23</xdr:col>
      <xdr:colOff>95250</xdr:colOff>
      <xdr:row>94</xdr:row>
      <xdr:rowOff>76200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4CB20357-3E47-4EED-99EE-1A2FD436D56F}"/>
            </a:ext>
          </a:extLst>
        </xdr:cNvPr>
        <xdr:cNvCxnSpPr/>
      </xdr:nvCxnSpPr>
      <xdr:spPr>
        <a:xfrm>
          <a:off x="2943225" y="100317300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38100</xdr:colOff>
      <xdr:row>95</xdr:row>
      <xdr:rowOff>66675</xdr:rowOff>
    </xdr:from>
    <xdr:to>
      <xdr:col>23</xdr:col>
      <xdr:colOff>142875</xdr:colOff>
      <xdr:row>95</xdr:row>
      <xdr:rowOff>66675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9BA11B9A-FD1E-42D1-B3AC-D002823B054A}"/>
            </a:ext>
          </a:extLst>
        </xdr:cNvPr>
        <xdr:cNvCxnSpPr/>
      </xdr:nvCxnSpPr>
      <xdr:spPr>
        <a:xfrm flipH="1">
          <a:off x="2952750" y="100450650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28575</xdr:colOff>
      <xdr:row>96</xdr:row>
      <xdr:rowOff>76200</xdr:rowOff>
    </xdr:from>
    <xdr:to>
      <xdr:col>23</xdr:col>
      <xdr:colOff>95250</xdr:colOff>
      <xdr:row>96</xdr:row>
      <xdr:rowOff>76200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F3AD0738-6CFB-4151-BB67-5E983F8937C1}"/>
            </a:ext>
          </a:extLst>
        </xdr:cNvPr>
        <xdr:cNvCxnSpPr/>
      </xdr:nvCxnSpPr>
      <xdr:spPr>
        <a:xfrm>
          <a:off x="2943225" y="100603050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38100</xdr:colOff>
      <xdr:row>97</xdr:row>
      <xdr:rowOff>66675</xdr:rowOff>
    </xdr:from>
    <xdr:to>
      <xdr:col>23</xdr:col>
      <xdr:colOff>142875</xdr:colOff>
      <xdr:row>97</xdr:row>
      <xdr:rowOff>66675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0165042A-66A9-4631-BF7F-49B4FC24253F}"/>
            </a:ext>
          </a:extLst>
        </xdr:cNvPr>
        <xdr:cNvCxnSpPr/>
      </xdr:nvCxnSpPr>
      <xdr:spPr>
        <a:xfrm flipH="1">
          <a:off x="2952750" y="100736400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28575</xdr:colOff>
      <xdr:row>98</xdr:row>
      <xdr:rowOff>76200</xdr:rowOff>
    </xdr:from>
    <xdr:to>
      <xdr:col>23</xdr:col>
      <xdr:colOff>95250</xdr:colOff>
      <xdr:row>98</xdr:row>
      <xdr:rowOff>76200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EB6B5267-522F-4810-97BE-4152DB37CAE4}"/>
            </a:ext>
          </a:extLst>
        </xdr:cNvPr>
        <xdr:cNvCxnSpPr/>
      </xdr:nvCxnSpPr>
      <xdr:spPr>
        <a:xfrm>
          <a:off x="2943225" y="100888800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38100</xdr:colOff>
      <xdr:row>99</xdr:row>
      <xdr:rowOff>66675</xdr:rowOff>
    </xdr:from>
    <xdr:to>
      <xdr:col>23</xdr:col>
      <xdr:colOff>142875</xdr:colOff>
      <xdr:row>99</xdr:row>
      <xdr:rowOff>66675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id="{AFF8FC86-0F0F-4D10-96FD-A2EABA63B40A}"/>
            </a:ext>
          </a:extLst>
        </xdr:cNvPr>
        <xdr:cNvCxnSpPr/>
      </xdr:nvCxnSpPr>
      <xdr:spPr>
        <a:xfrm flipH="1">
          <a:off x="2952750" y="101022150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28575</xdr:colOff>
      <xdr:row>100</xdr:row>
      <xdr:rowOff>76200</xdr:rowOff>
    </xdr:from>
    <xdr:to>
      <xdr:col>23</xdr:col>
      <xdr:colOff>95250</xdr:colOff>
      <xdr:row>100</xdr:row>
      <xdr:rowOff>76200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0D53DA84-44B6-4B01-B187-F8F6F4F8763C}"/>
            </a:ext>
          </a:extLst>
        </xdr:cNvPr>
        <xdr:cNvCxnSpPr/>
      </xdr:nvCxnSpPr>
      <xdr:spPr>
        <a:xfrm>
          <a:off x="2943225" y="101174550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90488</xdr:colOff>
      <xdr:row>79</xdr:row>
      <xdr:rowOff>123825</xdr:rowOff>
    </xdr:from>
    <xdr:to>
      <xdr:col>42</xdr:col>
      <xdr:colOff>90488</xdr:colOff>
      <xdr:row>88</xdr:row>
      <xdr:rowOff>90488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ED8305BA-0ECB-45F5-B95B-228AAEE5BC36}"/>
            </a:ext>
          </a:extLst>
        </xdr:cNvPr>
        <xdr:cNvGrpSpPr/>
      </xdr:nvGrpSpPr>
      <xdr:grpSpPr>
        <a:xfrm>
          <a:off x="576263" y="13239750"/>
          <a:ext cx="6315075" cy="1252538"/>
          <a:chOff x="576263" y="13239750"/>
          <a:chExt cx="6315075" cy="1252538"/>
        </a:xfrm>
      </xdr:grpSpPr>
      <xdr:cxnSp macro="">
        <xdr:nvCxnSpPr>
          <xdr:cNvPr id="97" name="Straight Connector 96">
            <a:extLst>
              <a:ext uri="{FF2B5EF4-FFF2-40B4-BE49-F238E27FC236}">
                <a16:creationId xmlns:a16="http://schemas.microsoft.com/office/drawing/2014/main" id="{CECAD817-6D5D-416F-9E52-0F9608E11769}"/>
              </a:ext>
            </a:extLst>
          </xdr:cNvPr>
          <xdr:cNvCxnSpPr/>
        </xdr:nvCxnSpPr>
        <xdr:spPr>
          <a:xfrm>
            <a:off x="647700" y="13692187"/>
            <a:ext cx="61626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8" name="Group 97">
            <a:extLst>
              <a:ext uri="{FF2B5EF4-FFF2-40B4-BE49-F238E27FC236}">
                <a16:creationId xmlns:a16="http://schemas.microsoft.com/office/drawing/2014/main" id="{A4F8B478-0D0A-431E-9946-06F75CC7AD6E}"/>
              </a:ext>
            </a:extLst>
          </xdr:cNvPr>
          <xdr:cNvGrpSpPr/>
        </xdr:nvGrpSpPr>
        <xdr:grpSpPr>
          <a:xfrm>
            <a:off x="1123950" y="13692187"/>
            <a:ext cx="333375" cy="266700"/>
            <a:chOff x="1285875" y="52568475"/>
            <a:chExt cx="333375" cy="266700"/>
          </a:xfrm>
        </xdr:grpSpPr>
        <xdr:sp macro="" textlink="">
          <xdr:nvSpPr>
            <xdr:cNvPr id="171" name="Isosceles Triangle 170">
              <a:extLst>
                <a:ext uri="{FF2B5EF4-FFF2-40B4-BE49-F238E27FC236}">
                  <a16:creationId xmlns:a16="http://schemas.microsoft.com/office/drawing/2014/main" id="{69A52CF2-025D-4A8D-9C6D-47D06771A454}"/>
                </a:ext>
              </a:extLst>
            </xdr:cNvPr>
            <xdr:cNvSpPr/>
          </xdr:nvSpPr>
          <xdr:spPr>
            <a:xfrm>
              <a:off x="1385887" y="52568475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72" name="Straight Connector 171">
              <a:extLst>
                <a:ext uri="{FF2B5EF4-FFF2-40B4-BE49-F238E27FC236}">
                  <a16:creationId xmlns:a16="http://schemas.microsoft.com/office/drawing/2014/main" id="{C7F32B9D-0E6A-4E86-B451-CB8685EBD97C}"/>
                </a:ext>
              </a:extLst>
            </xdr:cNvPr>
            <xdr:cNvCxnSpPr/>
          </xdr:nvCxnSpPr>
          <xdr:spPr>
            <a:xfrm>
              <a:off x="1285875" y="52697063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73" name="Rectangle 172">
              <a:extLst>
                <a:ext uri="{FF2B5EF4-FFF2-40B4-BE49-F238E27FC236}">
                  <a16:creationId xmlns:a16="http://schemas.microsoft.com/office/drawing/2014/main" id="{137F1CA1-CDA6-411A-A9E7-065FD6EB6187}"/>
                </a:ext>
              </a:extLst>
            </xdr:cNvPr>
            <xdr:cNvSpPr/>
          </xdr:nvSpPr>
          <xdr:spPr>
            <a:xfrm>
              <a:off x="1295399" y="52711350"/>
              <a:ext cx="319088" cy="123825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</xdr:grpSp>
      <xdr:grpSp>
        <xdr:nvGrpSpPr>
          <xdr:cNvPr id="99" name="Group 98">
            <a:extLst>
              <a:ext uri="{FF2B5EF4-FFF2-40B4-BE49-F238E27FC236}">
                <a16:creationId xmlns:a16="http://schemas.microsoft.com/office/drawing/2014/main" id="{DF7E547F-5B60-40ED-865D-8CA09C26AC49}"/>
              </a:ext>
            </a:extLst>
          </xdr:cNvPr>
          <xdr:cNvGrpSpPr/>
        </xdr:nvGrpSpPr>
        <xdr:grpSpPr>
          <a:xfrm>
            <a:off x="2743200" y="13696949"/>
            <a:ext cx="333375" cy="280989"/>
            <a:chOff x="2581275" y="66574987"/>
            <a:chExt cx="333375" cy="280989"/>
          </a:xfrm>
        </xdr:grpSpPr>
        <xdr:sp macro="" textlink="">
          <xdr:nvSpPr>
            <xdr:cNvPr id="168" name="Isosceles Triangle 167">
              <a:extLst>
                <a:ext uri="{FF2B5EF4-FFF2-40B4-BE49-F238E27FC236}">
                  <a16:creationId xmlns:a16="http://schemas.microsoft.com/office/drawing/2014/main" id="{22778EF3-25DD-47FA-B893-A97276F998BA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69" name="Rectangle 168">
              <a:extLst>
                <a:ext uri="{FF2B5EF4-FFF2-40B4-BE49-F238E27FC236}">
                  <a16:creationId xmlns:a16="http://schemas.microsoft.com/office/drawing/2014/main" id="{BD721CEA-9DF3-4CDC-9821-B6D322294361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70" name="Straight Connector 169">
              <a:extLst>
                <a:ext uri="{FF2B5EF4-FFF2-40B4-BE49-F238E27FC236}">
                  <a16:creationId xmlns:a16="http://schemas.microsoft.com/office/drawing/2014/main" id="{11AFB6DC-742A-4AF4-8E92-2F39B0B7E298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00" name="Group 99">
            <a:extLst>
              <a:ext uri="{FF2B5EF4-FFF2-40B4-BE49-F238E27FC236}">
                <a16:creationId xmlns:a16="http://schemas.microsoft.com/office/drawing/2014/main" id="{6EE7DF57-BA1D-4D8B-A4AE-8771C3A5B53F}"/>
              </a:ext>
            </a:extLst>
          </xdr:cNvPr>
          <xdr:cNvGrpSpPr/>
        </xdr:nvGrpSpPr>
        <xdr:grpSpPr>
          <a:xfrm>
            <a:off x="4362450" y="13696949"/>
            <a:ext cx="333375" cy="280989"/>
            <a:chOff x="2581275" y="66574987"/>
            <a:chExt cx="333375" cy="280989"/>
          </a:xfrm>
        </xdr:grpSpPr>
        <xdr:sp macro="" textlink="">
          <xdr:nvSpPr>
            <xdr:cNvPr id="165" name="Isosceles Triangle 164">
              <a:extLst>
                <a:ext uri="{FF2B5EF4-FFF2-40B4-BE49-F238E27FC236}">
                  <a16:creationId xmlns:a16="http://schemas.microsoft.com/office/drawing/2014/main" id="{2E76B46B-77B8-41A9-AF95-56BC6C8E3AF7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66" name="Rectangle 165">
              <a:extLst>
                <a:ext uri="{FF2B5EF4-FFF2-40B4-BE49-F238E27FC236}">
                  <a16:creationId xmlns:a16="http://schemas.microsoft.com/office/drawing/2014/main" id="{CCE2A5DF-040D-428F-806A-410CE1803A9E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67" name="Straight Connector 166">
              <a:extLst>
                <a:ext uri="{FF2B5EF4-FFF2-40B4-BE49-F238E27FC236}">
                  <a16:creationId xmlns:a16="http://schemas.microsoft.com/office/drawing/2014/main" id="{0BAE840A-3CBF-41EA-8F14-23695B372BA7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01" name="Group 100">
            <a:extLst>
              <a:ext uri="{FF2B5EF4-FFF2-40B4-BE49-F238E27FC236}">
                <a16:creationId xmlns:a16="http://schemas.microsoft.com/office/drawing/2014/main" id="{0D37C1A6-0F5A-4D2A-8735-7DB923EEBDFE}"/>
              </a:ext>
            </a:extLst>
          </xdr:cNvPr>
          <xdr:cNvGrpSpPr/>
        </xdr:nvGrpSpPr>
        <xdr:grpSpPr>
          <a:xfrm>
            <a:off x="5976938" y="13696949"/>
            <a:ext cx="333375" cy="280989"/>
            <a:chOff x="2581275" y="66574987"/>
            <a:chExt cx="333375" cy="280989"/>
          </a:xfrm>
        </xdr:grpSpPr>
        <xdr:sp macro="" textlink="">
          <xdr:nvSpPr>
            <xdr:cNvPr id="162" name="Isosceles Triangle 161">
              <a:extLst>
                <a:ext uri="{FF2B5EF4-FFF2-40B4-BE49-F238E27FC236}">
                  <a16:creationId xmlns:a16="http://schemas.microsoft.com/office/drawing/2014/main" id="{3DECB33D-E8DE-4C29-A433-C59EB9537FF5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63" name="Rectangle 162">
              <a:extLst>
                <a:ext uri="{FF2B5EF4-FFF2-40B4-BE49-F238E27FC236}">
                  <a16:creationId xmlns:a16="http://schemas.microsoft.com/office/drawing/2014/main" id="{3221ECF6-4250-42AF-A739-5BDF189FF8EA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64" name="Straight Connector 163">
              <a:extLst>
                <a:ext uri="{FF2B5EF4-FFF2-40B4-BE49-F238E27FC236}">
                  <a16:creationId xmlns:a16="http://schemas.microsoft.com/office/drawing/2014/main" id="{D1E3EEE4-1A8A-4CE7-A58B-1EB4049A2FF9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02" name="Straight Arrow Connector 101">
            <a:extLst>
              <a:ext uri="{FF2B5EF4-FFF2-40B4-BE49-F238E27FC236}">
                <a16:creationId xmlns:a16="http://schemas.microsoft.com/office/drawing/2014/main" id="{02353E59-26AF-4D03-ADBD-A2024AFB0045}"/>
              </a:ext>
            </a:extLst>
          </xdr:cNvPr>
          <xdr:cNvCxnSpPr/>
        </xdr:nvCxnSpPr>
        <xdr:spPr>
          <a:xfrm>
            <a:off x="1295399" y="13411200"/>
            <a:ext cx="0" cy="27622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Straight Arrow Connector 102">
            <a:extLst>
              <a:ext uri="{FF2B5EF4-FFF2-40B4-BE49-F238E27FC236}">
                <a16:creationId xmlns:a16="http://schemas.microsoft.com/office/drawing/2014/main" id="{857018D1-1C9D-468C-8701-A935B8105FA1}"/>
              </a:ext>
            </a:extLst>
          </xdr:cNvPr>
          <xdr:cNvCxnSpPr/>
        </xdr:nvCxnSpPr>
        <xdr:spPr>
          <a:xfrm>
            <a:off x="1457325" y="13463586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Straight Arrow Connector 103">
            <a:extLst>
              <a:ext uri="{FF2B5EF4-FFF2-40B4-BE49-F238E27FC236}">
                <a16:creationId xmlns:a16="http://schemas.microsoft.com/office/drawing/2014/main" id="{0E3358EE-53FE-4EAE-B2E9-ED8BB9415DD0}"/>
              </a:ext>
            </a:extLst>
          </xdr:cNvPr>
          <xdr:cNvCxnSpPr/>
        </xdr:nvCxnSpPr>
        <xdr:spPr>
          <a:xfrm>
            <a:off x="1619249" y="13458823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Straight Arrow Connector 104">
            <a:extLst>
              <a:ext uri="{FF2B5EF4-FFF2-40B4-BE49-F238E27FC236}">
                <a16:creationId xmlns:a16="http://schemas.microsoft.com/office/drawing/2014/main" id="{8719AB80-A123-4B9D-8DE6-4BFE7857BC9E}"/>
              </a:ext>
            </a:extLst>
          </xdr:cNvPr>
          <xdr:cNvCxnSpPr/>
        </xdr:nvCxnSpPr>
        <xdr:spPr>
          <a:xfrm>
            <a:off x="1781175" y="13458823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Straight Arrow Connector 105">
            <a:extLst>
              <a:ext uri="{FF2B5EF4-FFF2-40B4-BE49-F238E27FC236}">
                <a16:creationId xmlns:a16="http://schemas.microsoft.com/office/drawing/2014/main" id="{B680CC4A-8E94-4899-9387-674A56774B97}"/>
              </a:ext>
            </a:extLst>
          </xdr:cNvPr>
          <xdr:cNvCxnSpPr/>
        </xdr:nvCxnSpPr>
        <xdr:spPr>
          <a:xfrm>
            <a:off x="1943099" y="1346834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Straight Arrow Connector 106">
            <a:extLst>
              <a:ext uri="{FF2B5EF4-FFF2-40B4-BE49-F238E27FC236}">
                <a16:creationId xmlns:a16="http://schemas.microsoft.com/office/drawing/2014/main" id="{F029EC24-E1DA-4C2D-A2EE-D64FAB12A75A}"/>
              </a:ext>
            </a:extLst>
          </xdr:cNvPr>
          <xdr:cNvCxnSpPr/>
        </xdr:nvCxnSpPr>
        <xdr:spPr>
          <a:xfrm>
            <a:off x="2105025" y="1346834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Straight Arrow Connector 107">
            <a:extLst>
              <a:ext uri="{FF2B5EF4-FFF2-40B4-BE49-F238E27FC236}">
                <a16:creationId xmlns:a16="http://schemas.microsoft.com/office/drawing/2014/main" id="{1AB0AC00-C83C-4D28-9051-6332C83C6927}"/>
              </a:ext>
            </a:extLst>
          </xdr:cNvPr>
          <xdr:cNvCxnSpPr/>
        </xdr:nvCxnSpPr>
        <xdr:spPr>
          <a:xfrm>
            <a:off x="2266949" y="13463585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Straight Arrow Connector 108">
            <a:extLst>
              <a:ext uri="{FF2B5EF4-FFF2-40B4-BE49-F238E27FC236}">
                <a16:creationId xmlns:a16="http://schemas.microsoft.com/office/drawing/2014/main" id="{C02E0584-E162-49E2-ADED-88534D5533AA}"/>
              </a:ext>
            </a:extLst>
          </xdr:cNvPr>
          <xdr:cNvCxnSpPr/>
        </xdr:nvCxnSpPr>
        <xdr:spPr>
          <a:xfrm>
            <a:off x="2428875" y="13463585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Straight Connector 109">
            <a:extLst>
              <a:ext uri="{FF2B5EF4-FFF2-40B4-BE49-F238E27FC236}">
                <a16:creationId xmlns:a16="http://schemas.microsoft.com/office/drawing/2014/main" id="{E09BC458-205B-45DE-8F6E-9DF6E09DE529}"/>
              </a:ext>
            </a:extLst>
          </xdr:cNvPr>
          <xdr:cNvCxnSpPr/>
        </xdr:nvCxnSpPr>
        <xdr:spPr>
          <a:xfrm>
            <a:off x="1290637" y="13458823"/>
            <a:ext cx="16287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Straight Connector 110">
            <a:extLst>
              <a:ext uri="{FF2B5EF4-FFF2-40B4-BE49-F238E27FC236}">
                <a16:creationId xmlns:a16="http://schemas.microsoft.com/office/drawing/2014/main" id="{3D70D89A-B593-4490-B194-569A8E24814D}"/>
              </a:ext>
            </a:extLst>
          </xdr:cNvPr>
          <xdr:cNvCxnSpPr/>
        </xdr:nvCxnSpPr>
        <xdr:spPr>
          <a:xfrm flipH="1" flipV="1">
            <a:off x="1804987" y="13387386"/>
            <a:ext cx="138112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Straight Arrow Connector 111">
            <a:extLst>
              <a:ext uri="{FF2B5EF4-FFF2-40B4-BE49-F238E27FC236}">
                <a16:creationId xmlns:a16="http://schemas.microsoft.com/office/drawing/2014/main" id="{4FFC3C80-D532-492F-AA83-BB14F277F3C2}"/>
              </a:ext>
            </a:extLst>
          </xdr:cNvPr>
          <xdr:cNvCxnSpPr/>
        </xdr:nvCxnSpPr>
        <xdr:spPr>
          <a:xfrm>
            <a:off x="2590800" y="13458824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Straight Arrow Connector 112">
            <a:extLst>
              <a:ext uri="{FF2B5EF4-FFF2-40B4-BE49-F238E27FC236}">
                <a16:creationId xmlns:a16="http://schemas.microsoft.com/office/drawing/2014/main" id="{BA2C34E7-4FC8-454B-8AC0-7C27A5EA1CB7}"/>
              </a:ext>
            </a:extLst>
          </xdr:cNvPr>
          <xdr:cNvCxnSpPr/>
        </xdr:nvCxnSpPr>
        <xdr:spPr>
          <a:xfrm>
            <a:off x="2752724" y="13458824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" name="Straight Arrow Connector 113">
            <a:extLst>
              <a:ext uri="{FF2B5EF4-FFF2-40B4-BE49-F238E27FC236}">
                <a16:creationId xmlns:a16="http://schemas.microsoft.com/office/drawing/2014/main" id="{21EDF827-451B-4DF7-A8A0-1DD0C54BECB3}"/>
              </a:ext>
            </a:extLst>
          </xdr:cNvPr>
          <xdr:cNvCxnSpPr/>
        </xdr:nvCxnSpPr>
        <xdr:spPr>
          <a:xfrm>
            <a:off x="4695825" y="13477875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Straight Arrow Connector 114">
            <a:extLst>
              <a:ext uri="{FF2B5EF4-FFF2-40B4-BE49-F238E27FC236}">
                <a16:creationId xmlns:a16="http://schemas.microsoft.com/office/drawing/2014/main" id="{4E9C786F-C67D-4A3E-A02F-3C36BE9F1C99}"/>
              </a:ext>
            </a:extLst>
          </xdr:cNvPr>
          <xdr:cNvCxnSpPr/>
        </xdr:nvCxnSpPr>
        <xdr:spPr>
          <a:xfrm>
            <a:off x="4857749" y="13473112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Straight Arrow Connector 115">
            <a:extLst>
              <a:ext uri="{FF2B5EF4-FFF2-40B4-BE49-F238E27FC236}">
                <a16:creationId xmlns:a16="http://schemas.microsoft.com/office/drawing/2014/main" id="{4AA56BF4-DEEF-4B9C-8FB9-E4E2D649BF98}"/>
              </a:ext>
            </a:extLst>
          </xdr:cNvPr>
          <xdr:cNvCxnSpPr/>
        </xdr:nvCxnSpPr>
        <xdr:spPr>
          <a:xfrm>
            <a:off x="5019675" y="13473112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Straight Arrow Connector 116">
            <a:extLst>
              <a:ext uri="{FF2B5EF4-FFF2-40B4-BE49-F238E27FC236}">
                <a16:creationId xmlns:a16="http://schemas.microsoft.com/office/drawing/2014/main" id="{8B4F007E-5C36-4988-9A25-2EF5771B3CFD}"/>
              </a:ext>
            </a:extLst>
          </xdr:cNvPr>
          <xdr:cNvCxnSpPr/>
        </xdr:nvCxnSpPr>
        <xdr:spPr>
          <a:xfrm>
            <a:off x="5181599" y="13482637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Straight Arrow Connector 117">
            <a:extLst>
              <a:ext uri="{FF2B5EF4-FFF2-40B4-BE49-F238E27FC236}">
                <a16:creationId xmlns:a16="http://schemas.microsoft.com/office/drawing/2014/main" id="{3EB82281-BF62-4F11-93DE-F0DFA19C08C9}"/>
              </a:ext>
            </a:extLst>
          </xdr:cNvPr>
          <xdr:cNvCxnSpPr/>
        </xdr:nvCxnSpPr>
        <xdr:spPr>
          <a:xfrm>
            <a:off x="5343525" y="13482637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Straight Arrow Connector 118">
            <a:extLst>
              <a:ext uri="{FF2B5EF4-FFF2-40B4-BE49-F238E27FC236}">
                <a16:creationId xmlns:a16="http://schemas.microsoft.com/office/drawing/2014/main" id="{F09BAA80-1BD2-4091-8BC9-6A708D429D5F}"/>
              </a:ext>
            </a:extLst>
          </xdr:cNvPr>
          <xdr:cNvCxnSpPr/>
        </xdr:nvCxnSpPr>
        <xdr:spPr>
          <a:xfrm>
            <a:off x="5505449" y="13477874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Straight Arrow Connector 119">
            <a:extLst>
              <a:ext uri="{FF2B5EF4-FFF2-40B4-BE49-F238E27FC236}">
                <a16:creationId xmlns:a16="http://schemas.microsoft.com/office/drawing/2014/main" id="{F6E1F014-5819-4BB0-9D02-5DD00AECFD2F}"/>
              </a:ext>
            </a:extLst>
          </xdr:cNvPr>
          <xdr:cNvCxnSpPr/>
        </xdr:nvCxnSpPr>
        <xdr:spPr>
          <a:xfrm>
            <a:off x="5667375" y="13477874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" name="Straight Connector 120">
            <a:extLst>
              <a:ext uri="{FF2B5EF4-FFF2-40B4-BE49-F238E27FC236}">
                <a16:creationId xmlns:a16="http://schemas.microsoft.com/office/drawing/2014/main" id="{AA76E76A-530A-4B34-8118-CB7B1CA82A13}"/>
              </a:ext>
            </a:extLst>
          </xdr:cNvPr>
          <xdr:cNvCxnSpPr/>
        </xdr:nvCxnSpPr>
        <xdr:spPr>
          <a:xfrm>
            <a:off x="4533900" y="13473112"/>
            <a:ext cx="16240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Straight Connector 121">
            <a:extLst>
              <a:ext uri="{FF2B5EF4-FFF2-40B4-BE49-F238E27FC236}">
                <a16:creationId xmlns:a16="http://schemas.microsoft.com/office/drawing/2014/main" id="{F9499BD2-D417-4ABA-8B98-5902762F0444}"/>
              </a:ext>
            </a:extLst>
          </xdr:cNvPr>
          <xdr:cNvCxnSpPr/>
        </xdr:nvCxnSpPr>
        <xdr:spPr>
          <a:xfrm flipH="1" flipV="1">
            <a:off x="5043487" y="13401675"/>
            <a:ext cx="138112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Arrow Connector 122">
            <a:extLst>
              <a:ext uri="{FF2B5EF4-FFF2-40B4-BE49-F238E27FC236}">
                <a16:creationId xmlns:a16="http://schemas.microsoft.com/office/drawing/2014/main" id="{9535DFC8-8917-4E53-96DD-4363AABD0030}"/>
              </a:ext>
            </a:extLst>
          </xdr:cNvPr>
          <xdr:cNvCxnSpPr/>
        </xdr:nvCxnSpPr>
        <xdr:spPr>
          <a:xfrm>
            <a:off x="5829300" y="13473113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Straight Arrow Connector 123">
            <a:extLst>
              <a:ext uri="{FF2B5EF4-FFF2-40B4-BE49-F238E27FC236}">
                <a16:creationId xmlns:a16="http://schemas.microsoft.com/office/drawing/2014/main" id="{F2B00BBF-B789-4689-9A05-916382C4E75E}"/>
              </a:ext>
            </a:extLst>
          </xdr:cNvPr>
          <xdr:cNvCxnSpPr/>
        </xdr:nvCxnSpPr>
        <xdr:spPr>
          <a:xfrm>
            <a:off x="5991224" y="13473113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Straight Arrow Connector 124">
            <a:extLst>
              <a:ext uri="{FF2B5EF4-FFF2-40B4-BE49-F238E27FC236}">
                <a16:creationId xmlns:a16="http://schemas.microsoft.com/office/drawing/2014/main" id="{F9E7DE9C-6ADE-4549-A08B-435A22E4D514}"/>
              </a:ext>
            </a:extLst>
          </xdr:cNvPr>
          <xdr:cNvCxnSpPr/>
        </xdr:nvCxnSpPr>
        <xdr:spPr>
          <a:xfrm>
            <a:off x="6153150" y="13401675"/>
            <a:ext cx="0" cy="2952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Straight Arrow Connector 125">
            <a:extLst>
              <a:ext uri="{FF2B5EF4-FFF2-40B4-BE49-F238E27FC236}">
                <a16:creationId xmlns:a16="http://schemas.microsoft.com/office/drawing/2014/main" id="{D353B32E-B8D0-4EFF-89E5-870201ABD8D9}"/>
              </a:ext>
            </a:extLst>
          </xdr:cNvPr>
          <xdr:cNvCxnSpPr/>
        </xdr:nvCxnSpPr>
        <xdr:spPr>
          <a:xfrm>
            <a:off x="2914654" y="13401664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Arrow Connector 126">
            <a:extLst>
              <a:ext uri="{FF2B5EF4-FFF2-40B4-BE49-F238E27FC236}">
                <a16:creationId xmlns:a16="http://schemas.microsoft.com/office/drawing/2014/main" id="{2F05C4C1-C20E-43F6-AA9F-126DAF228C99}"/>
              </a:ext>
            </a:extLst>
          </xdr:cNvPr>
          <xdr:cNvCxnSpPr/>
        </xdr:nvCxnSpPr>
        <xdr:spPr>
          <a:xfrm>
            <a:off x="3076580" y="13406427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Straight Arrow Connector 127">
            <a:extLst>
              <a:ext uri="{FF2B5EF4-FFF2-40B4-BE49-F238E27FC236}">
                <a16:creationId xmlns:a16="http://schemas.microsoft.com/office/drawing/2014/main" id="{FAD001F6-2111-4F0A-8823-57115AAE006B}"/>
              </a:ext>
            </a:extLst>
          </xdr:cNvPr>
          <xdr:cNvCxnSpPr/>
        </xdr:nvCxnSpPr>
        <xdr:spPr>
          <a:xfrm>
            <a:off x="3238504" y="13401665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Arrow Connector 128">
            <a:extLst>
              <a:ext uri="{FF2B5EF4-FFF2-40B4-BE49-F238E27FC236}">
                <a16:creationId xmlns:a16="http://schemas.microsoft.com/office/drawing/2014/main" id="{86D6FCA4-F70C-4C6E-A490-B6F1C578506F}"/>
              </a:ext>
            </a:extLst>
          </xdr:cNvPr>
          <xdr:cNvCxnSpPr/>
        </xdr:nvCxnSpPr>
        <xdr:spPr>
          <a:xfrm>
            <a:off x="3400430" y="13406427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" name="Straight Arrow Connector 129">
            <a:extLst>
              <a:ext uri="{FF2B5EF4-FFF2-40B4-BE49-F238E27FC236}">
                <a16:creationId xmlns:a16="http://schemas.microsoft.com/office/drawing/2014/main" id="{6951C049-7291-4D58-BDF0-7A6ED820392B}"/>
              </a:ext>
            </a:extLst>
          </xdr:cNvPr>
          <xdr:cNvCxnSpPr/>
        </xdr:nvCxnSpPr>
        <xdr:spPr>
          <a:xfrm>
            <a:off x="3562354" y="13406427"/>
            <a:ext cx="0" cy="28574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" name="Straight Arrow Connector 130">
            <a:extLst>
              <a:ext uri="{FF2B5EF4-FFF2-40B4-BE49-F238E27FC236}">
                <a16:creationId xmlns:a16="http://schemas.microsoft.com/office/drawing/2014/main" id="{54986876-8544-49B6-9926-6F2964DCA1B1}"/>
              </a:ext>
            </a:extLst>
          </xdr:cNvPr>
          <xdr:cNvCxnSpPr/>
        </xdr:nvCxnSpPr>
        <xdr:spPr>
          <a:xfrm>
            <a:off x="3724280" y="13401665"/>
            <a:ext cx="0" cy="29051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Straight Arrow Connector 131">
            <a:extLst>
              <a:ext uri="{FF2B5EF4-FFF2-40B4-BE49-F238E27FC236}">
                <a16:creationId xmlns:a16="http://schemas.microsoft.com/office/drawing/2014/main" id="{EB8E8EC4-3647-4206-8C3E-1B13765DB181}"/>
              </a:ext>
            </a:extLst>
          </xdr:cNvPr>
          <xdr:cNvCxnSpPr/>
        </xdr:nvCxnSpPr>
        <xdr:spPr>
          <a:xfrm>
            <a:off x="3886204" y="13406427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" name="Straight Arrow Connector 132">
            <a:extLst>
              <a:ext uri="{FF2B5EF4-FFF2-40B4-BE49-F238E27FC236}">
                <a16:creationId xmlns:a16="http://schemas.microsoft.com/office/drawing/2014/main" id="{B019F73C-4639-48A0-8253-FC9961619FC6}"/>
              </a:ext>
            </a:extLst>
          </xdr:cNvPr>
          <xdr:cNvCxnSpPr/>
        </xdr:nvCxnSpPr>
        <xdr:spPr>
          <a:xfrm>
            <a:off x="4048130" y="13401665"/>
            <a:ext cx="0" cy="28574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" name="Straight Connector 133">
            <a:extLst>
              <a:ext uri="{FF2B5EF4-FFF2-40B4-BE49-F238E27FC236}">
                <a16:creationId xmlns:a16="http://schemas.microsoft.com/office/drawing/2014/main" id="{D1545C7F-C937-46B7-8587-9C4D6D4ABB38}"/>
              </a:ext>
            </a:extLst>
          </xdr:cNvPr>
          <xdr:cNvCxnSpPr/>
        </xdr:nvCxnSpPr>
        <xdr:spPr>
          <a:xfrm>
            <a:off x="2909892" y="13401658"/>
            <a:ext cx="16287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" name="Straight Connector 134">
            <a:extLst>
              <a:ext uri="{FF2B5EF4-FFF2-40B4-BE49-F238E27FC236}">
                <a16:creationId xmlns:a16="http://schemas.microsoft.com/office/drawing/2014/main" id="{BFF9CE45-42DB-46D2-9A00-DD88A0F1E7A1}"/>
              </a:ext>
            </a:extLst>
          </xdr:cNvPr>
          <xdr:cNvCxnSpPr/>
        </xdr:nvCxnSpPr>
        <xdr:spPr>
          <a:xfrm flipH="1" flipV="1">
            <a:off x="3243263" y="13258800"/>
            <a:ext cx="323854" cy="24287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" name="Straight Arrow Connector 135">
            <a:extLst>
              <a:ext uri="{FF2B5EF4-FFF2-40B4-BE49-F238E27FC236}">
                <a16:creationId xmlns:a16="http://schemas.microsoft.com/office/drawing/2014/main" id="{52F0550D-C19E-4AFD-8B3D-1E6E7D69321B}"/>
              </a:ext>
            </a:extLst>
          </xdr:cNvPr>
          <xdr:cNvCxnSpPr/>
        </xdr:nvCxnSpPr>
        <xdr:spPr>
          <a:xfrm>
            <a:off x="4210055" y="13401665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" name="Straight Arrow Connector 136">
            <a:extLst>
              <a:ext uri="{FF2B5EF4-FFF2-40B4-BE49-F238E27FC236}">
                <a16:creationId xmlns:a16="http://schemas.microsoft.com/office/drawing/2014/main" id="{C6B739D9-92DA-41AD-B645-927A80ED2D94}"/>
              </a:ext>
            </a:extLst>
          </xdr:cNvPr>
          <xdr:cNvCxnSpPr/>
        </xdr:nvCxnSpPr>
        <xdr:spPr>
          <a:xfrm>
            <a:off x="4371979" y="13401665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" name="Straight Arrow Connector 137">
            <a:extLst>
              <a:ext uri="{FF2B5EF4-FFF2-40B4-BE49-F238E27FC236}">
                <a16:creationId xmlns:a16="http://schemas.microsoft.com/office/drawing/2014/main" id="{519F7E7E-74BD-4117-8C68-5F0CF47BD20A}"/>
              </a:ext>
            </a:extLst>
          </xdr:cNvPr>
          <xdr:cNvCxnSpPr/>
        </xdr:nvCxnSpPr>
        <xdr:spPr>
          <a:xfrm>
            <a:off x="4533905" y="13406428"/>
            <a:ext cx="0" cy="2714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" name="Straight Arrow Connector 138">
            <a:extLst>
              <a:ext uri="{FF2B5EF4-FFF2-40B4-BE49-F238E27FC236}">
                <a16:creationId xmlns:a16="http://schemas.microsoft.com/office/drawing/2014/main" id="{B89B5CA7-52F2-4272-B22C-5D13DB246A8D}"/>
              </a:ext>
            </a:extLst>
          </xdr:cNvPr>
          <xdr:cNvCxnSpPr/>
        </xdr:nvCxnSpPr>
        <xdr:spPr>
          <a:xfrm>
            <a:off x="2105025" y="13268325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" name="Straight Arrow Connector 139">
            <a:extLst>
              <a:ext uri="{FF2B5EF4-FFF2-40B4-BE49-F238E27FC236}">
                <a16:creationId xmlns:a16="http://schemas.microsoft.com/office/drawing/2014/main" id="{8C903B92-B098-4AFD-B354-50E95E878083}"/>
              </a:ext>
            </a:extLst>
          </xdr:cNvPr>
          <xdr:cNvCxnSpPr/>
        </xdr:nvCxnSpPr>
        <xdr:spPr>
          <a:xfrm>
            <a:off x="3724275" y="13263562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" name="Straight Arrow Connector 140">
            <a:extLst>
              <a:ext uri="{FF2B5EF4-FFF2-40B4-BE49-F238E27FC236}">
                <a16:creationId xmlns:a16="http://schemas.microsoft.com/office/drawing/2014/main" id="{76A35C33-BA3F-45FA-A933-DA64EC0E9F19}"/>
              </a:ext>
            </a:extLst>
          </xdr:cNvPr>
          <xdr:cNvCxnSpPr/>
        </xdr:nvCxnSpPr>
        <xdr:spPr>
          <a:xfrm>
            <a:off x="5343525" y="13273088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Connector 141">
            <a:extLst>
              <a:ext uri="{FF2B5EF4-FFF2-40B4-BE49-F238E27FC236}">
                <a16:creationId xmlns:a16="http://schemas.microsoft.com/office/drawing/2014/main" id="{AC4396E5-59FF-4CB3-9B19-490FDB151390}"/>
              </a:ext>
            </a:extLst>
          </xdr:cNvPr>
          <xdr:cNvCxnSpPr/>
        </xdr:nvCxnSpPr>
        <xdr:spPr>
          <a:xfrm>
            <a:off x="1295400" y="14020800"/>
            <a:ext cx="0" cy="466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" name="Straight Connector 142">
            <a:extLst>
              <a:ext uri="{FF2B5EF4-FFF2-40B4-BE49-F238E27FC236}">
                <a16:creationId xmlns:a16="http://schemas.microsoft.com/office/drawing/2014/main" id="{FEBB9F79-26C2-435C-A646-E85B2735FC5C}"/>
              </a:ext>
            </a:extLst>
          </xdr:cNvPr>
          <xdr:cNvCxnSpPr/>
        </xdr:nvCxnSpPr>
        <xdr:spPr>
          <a:xfrm>
            <a:off x="576263" y="14116051"/>
            <a:ext cx="6315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Straight Connector 143">
            <a:extLst>
              <a:ext uri="{FF2B5EF4-FFF2-40B4-BE49-F238E27FC236}">
                <a16:creationId xmlns:a16="http://schemas.microsoft.com/office/drawing/2014/main" id="{2A0E9D53-9B19-4FC4-85E5-733E87C5830F}"/>
              </a:ext>
            </a:extLst>
          </xdr:cNvPr>
          <xdr:cNvCxnSpPr/>
        </xdr:nvCxnSpPr>
        <xdr:spPr>
          <a:xfrm flipH="1">
            <a:off x="1243012" y="1407318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Straight Connector 144">
            <a:extLst>
              <a:ext uri="{FF2B5EF4-FFF2-40B4-BE49-F238E27FC236}">
                <a16:creationId xmlns:a16="http://schemas.microsoft.com/office/drawing/2014/main" id="{96C9BC8A-9079-4954-8C00-88A00797AB2F}"/>
              </a:ext>
            </a:extLst>
          </xdr:cNvPr>
          <xdr:cNvCxnSpPr/>
        </xdr:nvCxnSpPr>
        <xdr:spPr>
          <a:xfrm>
            <a:off x="1214436" y="14401801"/>
            <a:ext cx="50815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Straight Connector 145">
            <a:extLst>
              <a:ext uri="{FF2B5EF4-FFF2-40B4-BE49-F238E27FC236}">
                <a16:creationId xmlns:a16="http://schemas.microsoft.com/office/drawing/2014/main" id="{0A3245BF-4E17-461C-A4AC-7DBB59251E46}"/>
              </a:ext>
            </a:extLst>
          </xdr:cNvPr>
          <xdr:cNvCxnSpPr/>
        </xdr:nvCxnSpPr>
        <xdr:spPr>
          <a:xfrm flipH="1">
            <a:off x="1247774" y="1435893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Straight Connector 146">
            <a:extLst>
              <a:ext uri="{FF2B5EF4-FFF2-40B4-BE49-F238E27FC236}">
                <a16:creationId xmlns:a16="http://schemas.microsoft.com/office/drawing/2014/main" id="{DF2C69F6-C70B-4F5B-93EE-B3C75685A337}"/>
              </a:ext>
            </a:extLst>
          </xdr:cNvPr>
          <xdr:cNvCxnSpPr/>
        </xdr:nvCxnSpPr>
        <xdr:spPr>
          <a:xfrm>
            <a:off x="2105025" y="13930313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Straight Connector 147">
            <a:extLst>
              <a:ext uri="{FF2B5EF4-FFF2-40B4-BE49-F238E27FC236}">
                <a16:creationId xmlns:a16="http://schemas.microsoft.com/office/drawing/2014/main" id="{DA32413B-15DF-4623-9633-CDB63FAA8754}"/>
              </a:ext>
            </a:extLst>
          </xdr:cNvPr>
          <xdr:cNvCxnSpPr/>
        </xdr:nvCxnSpPr>
        <xdr:spPr>
          <a:xfrm flipH="1">
            <a:off x="2052636" y="1407318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" name="Straight Connector 148">
            <a:extLst>
              <a:ext uri="{FF2B5EF4-FFF2-40B4-BE49-F238E27FC236}">
                <a16:creationId xmlns:a16="http://schemas.microsoft.com/office/drawing/2014/main" id="{D52063F8-657F-45AC-920D-2791E0DDFA1B}"/>
              </a:ext>
            </a:extLst>
          </xdr:cNvPr>
          <xdr:cNvCxnSpPr/>
        </xdr:nvCxnSpPr>
        <xdr:spPr>
          <a:xfrm>
            <a:off x="2914651" y="14016038"/>
            <a:ext cx="0" cy="476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" name="Straight Connector 149">
            <a:extLst>
              <a:ext uri="{FF2B5EF4-FFF2-40B4-BE49-F238E27FC236}">
                <a16:creationId xmlns:a16="http://schemas.microsoft.com/office/drawing/2014/main" id="{59E4C612-E3A0-4D19-8396-58D8E77E2F2A}"/>
              </a:ext>
            </a:extLst>
          </xdr:cNvPr>
          <xdr:cNvCxnSpPr/>
        </xdr:nvCxnSpPr>
        <xdr:spPr>
          <a:xfrm flipH="1">
            <a:off x="2862262" y="14073188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Straight Connector 150">
            <a:extLst>
              <a:ext uri="{FF2B5EF4-FFF2-40B4-BE49-F238E27FC236}">
                <a16:creationId xmlns:a16="http://schemas.microsoft.com/office/drawing/2014/main" id="{778AE9D0-8231-46F3-8A05-626340036642}"/>
              </a:ext>
            </a:extLst>
          </xdr:cNvPr>
          <xdr:cNvCxnSpPr/>
        </xdr:nvCxnSpPr>
        <xdr:spPr>
          <a:xfrm>
            <a:off x="4533901" y="14016038"/>
            <a:ext cx="0" cy="471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" name="Straight Connector 151">
            <a:extLst>
              <a:ext uri="{FF2B5EF4-FFF2-40B4-BE49-F238E27FC236}">
                <a16:creationId xmlns:a16="http://schemas.microsoft.com/office/drawing/2014/main" id="{4A5BFEC4-B235-416A-B3CF-8E512DE42FE9}"/>
              </a:ext>
            </a:extLst>
          </xdr:cNvPr>
          <xdr:cNvCxnSpPr/>
        </xdr:nvCxnSpPr>
        <xdr:spPr>
          <a:xfrm flipH="1">
            <a:off x="4481512" y="14073188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" name="Straight Connector 152">
            <a:extLst>
              <a:ext uri="{FF2B5EF4-FFF2-40B4-BE49-F238E27FC236}">
                <a16:creationId xmlns:a16="http://schemas.microsoft.com/office/drawing/2014/main" id="{50148B23-366F-475E-B5F0-ABEED1C2FA15}"/>
              </a:ext>
            </a:extLst>
          </xdr:cNvPr>
          <xdr:cNvCxnSpPr/>
        </xdr:nvCxnSpPr>
        <xdr:spPr>
          <a:xfrm>
            <a:off x="6153150" y="14020800"/>
            <a:ext cx="0" cy="466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Straight Connector 153">
            <a:extLst>
              <a:ext uri="{FF2B5EF4-FFF2-40B4-BE49-F238E27FC236}">
                <a16:creationId xmlns:a16="http://schemas.microsoft.com/office/drawing/2014/main" id="{B0C850DF-C44F-4810-A63D-CBF9661BC340}"/>
              </a:ext>
            </a:extLst>
          </xdr:cNvPr>
          <xdr:cNvCxnSpPr/>
        </xdr:nvCxnSpPr>
        <xdr:spPr>
          <a:xfrm flipH="1">
            <a:off x="6100762" y="1407318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" name="Straight Connector 154">
            <a:extLst>
              <a:ext uri="{FF2B5EF4-FFF2-40B4-BE49-F238E27FC236}">
                <a16:creationId xmlns:a16="http://schemas.microsoft.com/office/drawing/2014/main" id="{EFEB38AC-16D4-4DB0-9104-313A7BC37AA9}"/>
              </a:ext>
            </a:extLst>
          </xdr:cNvPr>
          <xdr:cNvCxnSpPr/>
        </xdr:nvCxnSpPr>
        <xdr:spPr>
          <a:xfrm flipH="1">
            <a:off x="6105524" y="1435893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" name="Straight Connector 155">
            <a:extLst>
              <a:ext uri="{FF2B5EF4-FFF2-40B4-BE49-F238E27FC236}">
                <a16:creationId xmlns:a16="http://schemas.microsoft.com/office/drawing/2014/main" id="{D3EE2660-C06E-4BED-90B8-9FBAAC3F1A1D}"/>
              </a:ext>
            </a:extLst>
          </xdr:cNvPr>
          <xdr:cNvCxnSpPr/>
        </xdr:nvCxnSpPr>
        <xdr:spPr>
          <a:xfrm>
            <a:off x="3724275" y="13930313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" name="Straight Connector 156">
            <a:extLst>
              <a:ext uri="{FF2B5EF4-FFF2-40B4-BE49-F238E27FC236}">
                <a16:creationId xmlns:a16="http://schemas.microsoft.com/office/drawing/2014/main" id="{E0D3F81C-1493-4E6C-8D67-36C61023FF85}"/>
              </a:ext>
            </a:extLst>
          </xdr:cNvPr>
          <xdr:cNvCxnSpPr/>
        </xdr:nvCxnSpPr>
        <xdr:spPr>
          <a:xfrm flipH="1">
            <a:off x="3671886" y="1407318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" name="Straight Connector 157">
            <a:extLst>
              <a:ext uri="{FF2B5EF4-FFF2-40B4-BE49-F238E27FC236}">
                <a16:creationId xmlns:a16="http://schemas.microsoft.com/office/drawing/2014/main" id="{860DF05D-0215-41C2-B421-A40E34305D76}"/>
              </a:ext>
            </a:extLst>
          </xdr:cNvPr>
          <xdr:cNvCxnSpPr/>
        </xdr:nvCxnSpPr>
        <xdr:spPr>
          <a:xfrm>
            <a:off x="5343525" y="13930313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Straight Connector 158">
            <a:extLst>
              <a:ext uri="{FF2B5EF4-FFF2-40B4-BE49-F238E27FC236}">
                <a16:creationId xmlns:a16="http://schemas.microsoft.com/office/drawing/2014/main" id="{178EADA4-3A2D-44C3-BED7-EE5D8EEE5649}"/>
              </a:ext>
            </a:extLst>
          </xdr:cNvPr>
          <xdr:cNvCxnSpPr/>
        </xdr:nvCxnSpPr>
        <xdr:spPr>
          <a:xfrm flipH="1">
            <a:off x="5291136" y="1407318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" name="Straight Connector 159">
            <a:extLst>
              <a:ext uri="{FF2B5EF4-FFF2-40B4-BE49-F238E27FC236}">
                <a16:creationId xmlns:a16="http://schemas.microsoft.com/office/drawing/2014/main" id="{2A9DB370-0744-44EE-862F-7CE9607D5A94}"/>
              </a:ext>
            </a:extLst>
          </xdr:cNvPr>
          <xdr:cNvCxnSpPr/>
        </xdr:nvCxnSpPr>
        <xdr:spPr>
          <a:xfrm flipH="1">
            <a:off x="2862262" y="14358938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" name="Straight Connector 160">
            <a:extLst>
              <a:ext uri="{FF2B5EF4-FFF2-40B4-BE49-F238E27FC236}">
                <a16:creationId xmlns:a16="http://schemas.microsoft.com/office/drawing/2014/main" id="{E5687988-F2F1-4285-862D-6E35AC71BBB8}"/>
              </a:ext>
            </a:extLst>
          </xdr:cNvPr>
          <xdr:cNvCxnSpPr/>
        </xdr:nvCxnSpPr>
        <xdr:spPr>
          <a:xfrm flipH="1">
            <a:off x="4481512" y="14358938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" name="Straight Arrow Connector 175">
            <a:extLst>
              <a:ext uri="{FF2B5EF4-FFF2-40B4-BE49-F238E27FC236}">
                <a16:creationId xmlns:a16="http://schemas.microsoft.com/office/drawing/2014/main" id="{FCA70D51-DE1C-4154-8230-EAC4859B05DF}"/>
              </a:ext>
            </a:extLst>
          </xdr:cNvPr>
          <xdr:cNvCxnSpPr/>
        </xdr:nvCxnSpPr>
        <xdr:spPr>
          <a:xfrm>
            <a:off x="647700" y="13406437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Straight Arrow Connector 176">
            <a:extLst>
              <a:ext uri="{FF2B5EF4-FFF2-40B4-BE49-F238E27FC236}">
                <a16:creationId xmlns:a16="http://schemas.microsoft.com/office/drawing/2014/main" id="{0DD8FD7A-53C1-485D-86DC-803001E2CA2B}"/>
              </a:ext>
            </a:extLst>
          </xdr:cNvPr>
          <xdr:cNvCxnSpPr/>
        </xdr:nvCxnSpPr>
        <xdr:spPr>
          <a:xfrm>
            <a:off x="809626" y="13411200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Straight Arrow Connector 177">
            <a:extLst>
              <a:ext uri="{FF2B5EF4-FFF2-40B4-BE49-F238E27FC236}">
                <a16:creationId xmlns:a16="http://schemas.microsoft.com/office/drawing/2014/main" id="{D1402251-4915-465B-A12F-688180C499BC}"/>
              </a:ext>
            </a:extLst>
          </xdr:cNvPr>
          <xdr:cNvCxnSpPr/>
        </xdr:nvCxnSpPr>
        <xdr:spPr>
          <a:xfrm>
            <a:off x="971550" y="13406438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" name="Straight Arrow Connector 178">
            <a:extLst>
              <a:ext uri="{FF2B5EF4-FFF2-40B4-BE49-F238E27FC236}">
                <a16:creationId xmlns:a16="http://schemas.microsoft.com/office/drawing/2014/main" id="{ED807970-83D8-4294-A416-DCF0926F8CD4}"/>
              </a:ext>
            </a:extLst>
          </xdr:cNvPr>
          <xdr:cNvCxnSpPr/>
        </xdr:nvCxnSpPr>
        <xdr:spPr>
          <a:xfrm>
            <a:off x="1133476" y="13411200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Straight Connector 180">
            <a:extLst>
              <a:ext uri="{FF2B5EF4-FFF2-40B4-BE49-F238E27FC236}">
                <a16:creationId xmlns:a16="http://schemas.microsoft.com/office/drawing/2014/main" id="{55542CA5-ABD5-497D-9D97-0E9BDC56916B}"/>
              </a:ext>
            </a:extLst>
          </xdr:cNvPr>
          <xdr:cNvCxnSpPr/>
        </xdr:nvCxnSpPr>
        <xdr:spPr>
          <a:xfrm>
            <a:off x="647700" y="13406437"/>
            <a:ext cx="6524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" name="Straight Arrow Connector 182">
            <a:extLst>
              <a:ext uri="{FF2B5EF4-FFF2-40B4-BE49-F238E27FC236}">
                <a16:creationId xmlns:a16="http://schemas.microsoft.com/office/drawing/2014/main" id="{951C07CE-873C-4E3D-8EC5-6E01D3608E2D}"/>
              </a:ext>
            </a:extLst>
          </xdr:cNvPr>
          <xdr:cNvCxnSpPr/>
        </xdr:nvCxnSpPr>
        <xdr:spPr>
          <a:xfrm>
            <a:off x="6315075" y="13406437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Straight Arrow Connector 183">
            <a:extLst>
              <a:ext uri="{FF2B5EF4-FFF2-40B4-BE49-F238E27FC236}">
                <a16:creationId xmlns:a16="http://schemas.microsoft.com/office/drawing/2014/main" id="{9C3FC3C7-7635-4A00-9DF2-4F2966CD4DAD}"/>
              </a:ext>
            </a:extLst>
          </xdr:cNvPr>
          <xdr:cNvCxnSpPr/>
        </xdr:nvCxnSpPr>
        <xdr:spPr>
          <a:xfrm>
            <a:off x="6477001" y="13411200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Straight Arrow Connector 184">
            <a:extLst>
              <a:ext uri="{FF2B5EF4-FFF2-40B4-BE49-F238E27FC236}">
                <a16:creationId xmlns:a16="http://schemas.microsoft.com/office/drawing/2014/main" id="{8F0EB428-73DE-4C47-BAFC-0AC5A5B6C0C7}"/>
              </a:ext>
            </a:extLst>
          </xdr:cNvPr>
          <xdr:cNvCxnSpPr/>
        </xdr:nvCxnSpPr>
        <xdr:spPr>
          <a:xfrm>
            <a:off x="6638925" y="13406438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" name="Straight Arrow Connector 185">
            <a:extLst>
              <a:ext uri="{FF2B5EF4-FFF2-40B4-BE49-F238E27FC236}">
                <a16:creationId xmlns:a16="http://schemas.microsoft.com/office/drawing/2014/main" id="{0AEA03B5-A67F-470F-9AA8-2A887D134A48}"/>
              </a:ext>
            </a:extLst>
          </xdr:cNvPr>
          <xdr:cNvCxnSpPr/>
        </xdr:nvCxnSpPr>
        <xdr:spPr>
          <a:xfrm>
            <a:off x="6800851" y="13411200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" name="Straight Connector 186">
            <a:extLst>
              <a:ext uri="{FF2B5EF4-FFF2-40B4-BE49-F238E27FC236}">
                <a16:creationId xmlns:a16="http://schemas.microsoft.com/office/drawing/2014/main" id="{A8303952-E399-4B34-B00E-CDAD9C0A4DC2}"/>
              </a:ext>
            </a:extLst>
          </xdr:cNvPr>
          <xdr:cNvCxnSpPr/>
        </xdr:nvCxnSpPr>
        <xdr:spPr>
          <a:xfrm>
            <a:off x="6148385" y="13406437"/>
            <a:ext cx="6524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" name="Straight Connector 188">
            <a:extLst>
              <a:ext uri="{FF2B5EF4-FFF2-40B4-BE49-F238E27FC236}">
                <a16:creationId xmlns:a16="http://schemas.microsoft.com/office/drawing/2014/main" id="{B1021320-C68A-4848-9869-1B43F9E4AD3D}"/>
              </a:ext>
            </a:extLst>
          </xdr:cNvPr>
          <xdr:cNvCxnSpPr/>
        </xdr:nvCxnSpPr>
        <xdr:spPr>
          <a:xfrm flipH="1" flipV="1">
            <a:off x="990600" y="13268325"/>
            <a:ext cx="147641" cy="25716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" name="Straight Arrow Connector 190">
            <a:extLst>
              <a:ext uri="{FF2B5EF4-FFF2-40B4-BE49-F238E27FC236}">
                <a16:creationId xmlns:a16="http://schemas.microsoft.com/office/drawing/2014/main" id="{249CECA3-5F41-464D-B9BE-69304CB01E89}"/>
              </a:ext>
            </a:extLst>
          </xdr:cNvPr>
          <xdr:cNvCxnSpPr/>
        </xdr:nvCxnSpPr>
        <xdr:spPr>
          <a:xfrm>
            <a:off x="652463" y="13273088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" name="Straight Arrow Connector 191">
            <a:extLst>
              <a:ext uri="{FF2B5EF4-FFF2-40B4-BE49-F238E27FC236}">
                <a16:creationId xmlns:a16="http://schemas.microsoft.com/office/drawing/2014/main" id="{4BD16BF5-8C16-492F-8BE8-ED84FCACDE3F}"/>
              </a:ext>
            </a:extLst>
          </xdr:cNvPr>
          <xdr:cNvCxnSpPr/>
        </xdr:nvCxnSpPr>
        <xdr:spPr>
          <a:xfrm>
            <a:off x="6800850" y="13268325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" name="Straight Connector 192">
            <a:extLst>
              <a:ext uri="{FF2B5EF4-FFF2-40B4-BE49-F238E27FC236}">
                <a16:creationId xmlns:a16="http://schemas.microsoft.com/office/drawing/2014/main" id="{494D8B6D-7ED6-473C-B17D-95D3AC2A7B74}"/>
              </a:ext>
            </a:extLst>
          </xdr:cNvPr>
          <xdr:cNvCxnSpPr/>
        </xdr:nvCxnSpPr>
        <xdr:spPr>
          <a:xfrm flipH="1" flipV="1">
            <a:off x="6253163" y="13239750"/>
            <a:ext cx="223841" cy="27145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" name="Straight Connector 196">
            <a:extLst>
              <a:ext uri="{FF2B5EF4-FFF2-40B4-BE49-F238E27FC236}">
                <a16:creationId xmlns:a16="http://schemas.microsoft.com/office/drawing/2014/main" id="{BB30C635-BD73-427F-B55A-F574EB3609B8}"/>
              </a:ext>
            </a:extLst>
          </xdr:cNvPr>
          <xdr:cNvCxnSpPr/>
        </xdr:nvCxnSpPr>
        <xdr:spPr>
          <a:xfrm>
            <a:off x="647701" y="13930312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" name="Straight Connector 197">
            <a:extLst>
              <a:ext uri="{FF2B5EF4-FFF2-40B4-BE49-F238E27FC236}">
                <a16:creationId xmlns:a16="http://schemas.microsoft.com/office/drawing/2014/main" id="{578DBBAC-2927-41AC-9343-D799D0B958E6}"/>
              </a:ext>
            </a:extLst>
          </xdr:cNvPr>
          <xdr:cNvCxnSpPr/>
        </xdr:nvCxnSpPr>
        <xdr:spPr>
          <a:xfrm flipH="1">
            <a:off x="595312" y="14073186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" name="Straight Connector 199">
            <a:extLst>
              <a:ext uri="{FF2B5EF4-FFF2-40B4-BE49-F238E27FC236}">
                <a16:creationId xmlns:a16="http://schemas.microsoft.com/office/drawing/2014/main" id="{455B9F91-08B4-4021-886A-71AFC50DEAFB}"/>
              </a:ext>
            </a:extLst>
          </xdr:cNvPr>
          <xdr:cNvCxnSpPr/>
        </xdr:nvCxnSpPr>
        <xdr:spPr>
          <a:xfrm>
            <a:off x="6800852" y="13796963"/>
            <a:ext cx="0" cy="400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" name="Straight Connector 200">
            <a:extLst>
              <a:ext uri="{FF2B5EF4-FFF2-40B4-BE49-F238E27FC236}">
                <a16:creationId xmlns:a16="http://schemas.microsoft.com/office/drawing/2014/main" id="{149FAEAF-D6E9-429C-A300-847BC1C5CC40}"/>
              </a:ext>
            </a:extLst>
          </xdr:cNvPr>
          <xdr:cNvCxnSpPr/>
        </xdr:nvCxnSpPr>
        <xdr:spPr>
          <a:xfrm flipH="1">
            <a:off x="6748463" y="1407318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157163</xdr:colOff>
      <xdr:row>106</xdr:row>
      <xdr:rowOff>138112</xdr:rowOff>
    </xdr:from>
    <xdr:to>
      <xdr:col>42</xdr:col>
      <xdr:colOff>4763</xdr:colOff>
      <xdr:row>113</xdr:row>
      <xdr:rowOff>119063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D65AB7E4-0C81-41B2-9C20-19B7A9C21E58}"/>
            </a:ext>
          </a:extLst>
        </xdr:cNvPr>
        <xdr:cNvGrpSpPr/>
      </xdr:nvGrpSpPr>
      <xdr:grpSpPr>
        <a:xfrm>
          <a:off x="642938" y="17111662"/>
          <a:ext cx="6162675" cy="981076"/>
          <a:chOff x="642938" y="17111662"/>
          <a:chExt cx="6162675" cy="981076"/>
        </a:xfrm>
      </xdr:grpSpPr>
      <xdr:cxnSp macro="">
        <xdr:nvCxnSpPr>
          <xdr:cNvPr id="59" name="Straight Connector 58">
            <a:extLst>
              <a:ext uri="{FF2B5EF4-FFF2-40B4-BE49-F238E27FC236}">
                <a16:creationId xmlns:a16="http://schemas.microsoft.com/office/drawing/2014/main" id="{F8553E11-A194-4C1C-8D4C-19100D0FC105}"/>
              </a:ext>
            </a:extLst>
          </xdr:cNvPr>
          <xdr:cNvCxnSpPr/>
        </xdr:nvCxnSpPr>
        <xdr:spPr>
          <a:xfrm>
            <a:off x="642938" y="17545050"/>
            <a:ext cx="6157912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0" name="Group 59">
            <a:extLst>
              <a:ext uri="{FF2B5EF4-FFF2-40B4-BE49-F238E27FC236}">
                <a16:creationId xmlns:a16="http://schemas.microsoft.com/office/drawing/2014/main" id="{B2394A2E-749A-4137-95A9-5E2AB3E3DB5E}"/>
              </a:ext>
            </a:extLst>
          </xdr:cNvPr>
          <xdr:cNvGrpSpPr/>
        </xdr:nvGrpSpPr>
        <xdr:grpSpPr>
          <a:xfrm>
            <a:off x="1123950" y="17545050"/>
            <a:ext cx="333375" cy="266700"/>
            <a:chOff x="1285875" y="52568475"/>
            <a:chExt cx="333375" cy="266700"/>
          </a:xfrm>
        </xdr:grpSpPr>
        <xdr:sp macro="" textlink="">
          <xdr:nvSpPr>
            <xdr:cNvPr id="73" name="Isosceles Triangle 72">
              <a:extLst>
                <a:ext uri="{FF2B5EF4-FFF2-40B4-BE49-F238E27FC236}">
                  <a16:creationId xmlns:a16="http://schemas.microsoft.com/office/drawing/2014/main" id="{E7AF4A4C-7A89-4E58-ACE7-76C6D00AFF12}"/>
                </a:ext>
              </a:extLst>
            </xdr:cNvPr>
            <xdr:cNvSpPr/>
          </xdr:nvSpPr>
          <xdr:spPr>
            <a:xfrm>
              <a:off x="1385887" y="52568475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74" name="Straight Connector 73">
              <a:extLst>
                <a:ext uri="{FF2B5EF4-FFF2-40B4-BE49-F238E27FC236}">
                  <a16:creationId xmlns:a16="http://schemas.microsoft.com/office/drawing/2014/main" id="{E7D8BAE7-3336-4333-B21B-B19EEF4837A3}"/>
                </a:ext>
              </a:extLst>
            </xdr:cNvPr>
            <xdr:cNvCxnSpPr/>
          </xdr:nvCxnSpPr>
          <xdr:spPr>
            <a:xfrm>
              <a:off x="1285875" y="52697063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75" name="Rectangle 74">
              <a:extLst>
                <a:ext uri="{FF2B5EF4-FFF2-40B4-BE49-F238E27FC236}">
                  <a16:creationId xmlns:a16="http://schemas.microsoft.com/office/drawing/2014/main" id="{C2747F02-740D-4FAB-8F13-688B62EDF440}"/>
                </a:ext>
              </a:extLst>
            </xdr:cNvPr>
            <xdr:cNvSpPr/>
          </xdr:nvSpPr>
          <xdr:spPr>
            <a:xfrm>
              <a:off x="1295399" y="52711350"/>
              <a:ext cx="319088" cy="123825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</xdr:grpSp>
      <xdr:grpSp>
        <xdr:nvGrpSpPr>
          <xdr:cNvPr id="61" name="Group 60">
            <a:extLst>
              <a:ext uri="{FF2B5EF4-FFF2-40B4-BE49-F238E27FC236}">
                <a16:creationId xmlns:a16="http://schemas.microsoft.com/office/drawing/2014/main" id="{11F974A0-F610-4653-9332-87037C34C75C}"/>
              </a:ext>
            </a:extLst>
          </xdr:cNvPr>
          <xdr:cNvGrpSpPr/>
        </xdr:nvGrpSpPr>
        <xdr:grpSpPr>
          <a:xfrm>
            <a:off x="2743200" y="17549812"/>
            <a:ext cx="333375" cy="280989"/>
            <a:chOff x="2581275" y="66574987"/>
            <a:chExt cx="333375" cy="280989"/>
          </a:xfrm>
        </xdr:grpSpPr>
        <xdr:sp macro="" textlink="">
          <xdr:nvSpPr>
            <xdr:cNvPr id="70" name="Isosceles Triangle 69">
              <a:extLst>
                <a:ext uri="{FF2B5EF4-FFF2-40B4-BE49-F238E27FC236}">
                  <a16:creationId xmlns:a16="http://schemas.microsoft.com/office/drawing/2014/main" id="{03934BF0-E342-4C6B-B524-285A14F11BE1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71" name="Rectangle 70">
              <a:extLst>
                <a:ext uri="{FF2B5EF4-FFF2-40B4-BE49-F238E27FC236}">
                  <a16:creationId xmlns:a16="http://schemas.microsoft.com/office/drawing/2014/main" id="{096EF5E2-CFAC-455B-A2E3-96A1DB4CD97B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72" name="Straight Connector 71">
              <a:extLst>
                <a:ext uri="{FF2B5EF4-FFF2-40B4-BE49-F238E27FC236}">
                  <a16:creationId xmlns:a16="http://schemas.microsoft.com/office/drawing/2014/main" id="{E7C9D1B7-FC29-4754-824D-8570E7126945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2" name="Group 61">
            <a:extLst>
              <a:ext uri="{FF2B5EF4-FFF2-40B4-BE49-F238E27FC236}">
                <a16:creationId xmlns:a16="http://schemas.microsoft.com/office/drawing/2014/main" id="{836A6BF9-A3AC-4AA3-B50C-2D139D51B85F}"/>
              </a:ext>
            </a:extLst>
          </xdr:cNvPr>
          <xdr:cNvGrpSpPr/>
        </xdr:nvGrpSpPr>
        <xdr:grpSpPr>
          <a:xfrm>
            <a:off x="4362450" y="17549812"/>
            <a:ext cx="333375" cy="280989"/>
            <a:chOff x="2581275" y="66574987"/>
            <a:chExt cx="333375" cy="280989"/>
          </a:xfrm>
        </xdr:grpSpPr>
        <xdr:sp macro="" textlink="">
          <xdr:nvSpPr>
            <xdr:cNvPr id="67" name="Isosceles Triangle 66">
              <a:extLst>
                <a:ext uri="{FF2B5EF4-FFF2-40B4-BE49-F238E27FC236}">
                  <a16:creationId xmlns:a16="http://schemas.microsoft.com/office/drawing/2014/main" id="{B906A776-54AD-4518-B690-CB8902DB60B3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68" name="Rectangle 67">
              <a:extLst>
                <a:ext uri="{FF2B5EF4-FFF2-40B4-BE49-F238E27FC236}">
                  <a16:creationId xmlns:a16="http://schemas.microsoft.com/office/drawing/2014/main" id="{8DCD99E5-0FB7-4C41-83C5-F1ABCEBD3360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69" name="Straight Connector 68">
              <a:extLst>
                <a:ext uri="{FF2B5EF4-FFF2-40B4-BE49-F238E27FC236}">
                  <a16:creationId xmlns:a16="http://schemas.microsoft.com/office/drawing/2014/main" id="{631FDD96-F651-4241-A806-598BD230D4F9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3" name="Group 62">
            <a:extLst>
              <a:ext uri="{FF2B5EF4-FFF2-40B4-BE49-F238E27FC236}">
                <a16:creationId xmlns:a16="http://schemas.microsoft.com/office/drawing/2014/main" id="{7DE9346B-5344-4D0F-B109-3FC6347D52AF}"/>
              </a:ext>
            </a:extLst>
          </xdr:cNvPr>
          <xdr:cNvGrpSpPr/>
        </xdr:nvGrpSpPr>
        <xdr:grpSpPr>
          <a:xfrm>
            <a:off x="5976938" y="17549812"/>
            <a:ext cx="333375" cy="280989"/>
            <a:chOff x="2581275" y="66574987"/>
            <a:chExt cx="333375" cy="280989"/>
          </a:xfrm>
        </xdr:grpSpPr>
        <xdr:sp macro="" textlink="">
          <xdr:nvSpPr>
            <xdr:cNvPr id="64" name="Isosceles Triangle 63">
              <a:extLst>
                <a:ext uri="{FF2B5EF4-FFF2-40B4-BE49-F238E27FC236}">
                  <a16:creationId xmlns:a16="http://schemas.microsoft.com/office/drawing/2014/main" id="{4C3464EF-706B-4E3E-A579-5332871F6B7A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65" name="Rectangle 64">
              <a:extLst>
                <a:ext uri="{FF2B5EF4-FFF2-40B4-BE49-F238E27FC236}">
                  <a16:creationId xmlns:a16="http://schemas.microsoft.com/office/drawing/2014/main" id="{40F89727-327B-495A-A66B-EC490459A292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66" name="Straight Connector 65">
              <a:extLst>
                <a:ext uri="{FF2B5EF4-FFF2-40B4-BE49-F238E27FC236}">
                  <a16:creationId xmlns:a16="http://schemas.microsoft.com/office/drawing/2014/main" id="{B05D7414-8C19-4CBF-80AE-F7E6C20662F9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51" name="Freeform: Shape 50">
            <a:extLst>
              <a:ext uri="{FF2B5EF4-FFF2-40B4-BE49-F238E27FC236}">
                <a16:creationId xmlns:a16="http://schemas.microsoft.com/office/drawing/2014/main" id="{C5107180-629F-40F8-B5E0-DB0922CD65CC}"/>
              </a:ext>
            </a:extLst>
          </xdr:cNvPr>
          <xdr:cNvSpPr/>
        </xdr:nvSpPr>
        <xdr:spPr>
          <a:xfrm>
            <a:off x="2105025" y="17116425"/>
            <a:ext cx="809625" cy="966788"/>
          </a:xfrm>
          <a:custGeom>
            <a:avLst/>
            <a:gdLst>
              <a:gd name="connsiteX0" fmla="*/ 809625 w 809625"/>
              <a:gd name="connsiteY0" fmla="*/ 0 h 966788"/>
              <a:gd name="connsiteX1" fmla="*/ 381000 w 809625"/>
              <a:gd name="connsiteY1" fmla="*/ 700088 h 966788"/>
              <a:gd name="connsiteX2" fmla="*/ 0 w 809625"/>
              <a:gd name="connsiteY2" fmla="*/ 966788 h 9667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66788">
                <a:moveTo>
                  <a:pt x="809625" y="0"/>
                </a:moveTo>
                <a:cubicBezTo>
                  <a:pt x="662781" y="269478"/>
                  <a:pt x="515937" y="538957"/>
                  <a:pt x="381000" y="700088"/>
                </a:cubicBezTo>
                <a:cubicBezTo>
                  <a:pt x="246063" y="861219"/>
                  <a:pt x="123031" y="914003"/>
                  <a:pt x="0" y="966788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3" name="Freeform: Shape 52">
            <a:extLst>
              <a:ext uri="{FF2B5EF4-FFF2-40B4-BE49-F238E27FC236}">
                <a16:creationId xmlns:a16="http://schemas.microsoft.com/office/drawing/2014/main" id="{D4020B77-745B-49AF-A45B-BDD47EE56A58}"/>
              </a:ext>
            </a:extLst>
          </xdr:cNvPr>
          <xdr:cNvSpPr/>
        </xdr:nvSpPr>
        <xdr:spPr>
          <a:xfrm>
            <a:off x="2914650" y="17121188"/>
            <a:ext cx="804863" cy="971550"/>
          </a:xfrm>
          <a:custGeom>
            <a:avLst/>
            <a:gdLst>
              <a:gd name="connsiteX0" fmla="*/ 0 w 804863"/>
              <a:gd name="connsiteY0" fmla="*/ 0 h 971550"/>
              <a:gd name="connsiteX1" fmla="*/ 385763 w 804863"/>
              <a:gd name="connsiteY1" fmla="*/ 633412 h 971550"/>
              <a:gd name="connsiteX2" fmla="*/ 804863 w 804863"/>
              <a:gd name="connsiteY2" fmla="*/ 971550 h 971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4863" h="971550">
                <a:moveTo>
                  <a:pt x="0" y="0"/>
                </a:moveTo>
                <a:cubicBezTo>
                  <a:pt x="125809" y="235743"/>
                  <a:pt x="251619" y="471487"/>
                  <a:pt x="385763" y="633412"/>
                </a:cubicBezTo>
                <a:cubicBezTo>
                  <a:pt x="519907" y="795337"/>
                  <a:pt x="662385" y="883443"/>
                  <a:pt x="804863" y="971550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4" name="Freeform: Shape 53">
            <a:extLst>
              <a:ext uri="{FF2B5EF4-FFF2-40B4-BE49-F238E27FC236}">
                <a16:creationId xmlns:a16="http://schemas.microsoft.com/office/drawing/2014/main" id="{26638F94-3F1D-4C7C-9381-D1D26891527C}"/>
              </a:ext>
            </a:extLst>
          </xdr:cNvPr>
          <xdr:cNvSpPr/>
        </xdr:nvSpPr>
        <xdr:spPr>
          <a:xfrm>
            <a:off x="3719513" y="17111662"/>
            <a:ext cx="809625" cy="976313"/>
          </a:xfrm>
          <a:custGeom>
            <a:avLst/>
            <a:gdLst>
              <a:gd name="connsiteX0" fmla="*/ 809625 w 809625"/>
              <a:gd name="connsiteY0" fmla="*/ 0 h 976313"/>
              <a:gd name="connsiteX1" fmla="*/ 514350 w 809625"/>
              <a:gd name="connsiteY1" fmla="*/ 642938 h 976313"/>
              <a:gd name="connsiteX2" fmla="*/ 0 w 809625"/>
              <a:gd name="connsiteY2" fmla="*/ 976313 h 9763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76313">
                <a:moveTo>
                  <a:pt x="809625" y="0"/>
                </a:moveTo>
                <a:cubicBezTo>
                  <a:pt x="729456" y="240109"/>
                  <a:pt x="649287" y="480219"/>
                  <a:pt x="514350" y="642938"/>
                </a:cubicBezTo>
                <a:cubicBezTo>
                  <a:pt x="379413" y="805657"/>
                  <a:pt x="189706" y="890985"/>
                  <a:pt x="0" y="976313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5" name="Freeform: Shape 54">
            <a:extLst>
              <a:ext uri="{FF2B5EF4-FFF2-40B4-BE49-F238E27FC236}">
                <a16:creationId xmlns:a16="http://schemas.microsoft.com/office/drawing/2014/main" id="{5517D1D7-FE67-4EE8-A3BC-B224C9B8DC46}"/>
              </a:ext>
            </a:extLst>
          </xdr:cNvPr>
          <xdr:cNvSpPr/>
        </xdr:nvSpPr>
        <xdr:spPr>
          <a:xfrm>
            <a:off x="4533900" y="17111663"/>
            <a:ext cx="809625" cy="962025"/>
          </a:xfrm>
          <a:custGeom>
            <a:avLst/>
            <a:gdLst>
              <a:gd name="connsiteX0" fmla="*/ 0 w 809625"/>
              <a:gd name="connsiteY0" fmla="*/ 0 h 962025"/>
              <a:gd name="connsiteX1" fmla="*/ 376238 w 809625"/>
              <a:gd name="connsiteY1" fmla="*/ 590550 h 962025"/>
              <a:gd name="connsiteX2" fmla="*/ 809625 w 809625"/>
              <a:gd name="connsiteY2" fmla="*/ 962025 h 9620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62025">
                <a:moveTo>
                  <a:pt x="0" y="0"/>
                </a:moveTo>
                <a:cubicBezTo>
                  <a:pt x="120650" y="215106"/>
                  <a:pt x="241301" y="430213"/>
                  <a:pt x="376238" y="590550"/>
                </a:cubicBezTo>
                <a:cubicBezTo>
                  <a:pt x="511175" y="750887"/>
                  <a:pt x="660400" y="856456"/>
                  <a:pt x="809625" y="962025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57" name="Straight Connector 56">
            <a:extLst>
              <a:ext uri="{FF2B5EF4-FFF2-40B4-BE49-F238E27FC236}">
                <a16:creationId xmlns:a16="http://schemas.microsoft.com/office/drawing/2014/main" id="{D9F85DF5-CFAE-4D7C-B6F7-0F84D2A2B763}"/>
              </a:ext>
            </a:extLst>
          </xdr:cNvPr>
          <xdr:cNvCxnSpPr/>
        </xdr:nvCxnSpPr>
        <xdr:spPr>
          <a:xfrm flipV="1">
            <a:off x="2914651" y="17125950"/>
            <a:ext cx="0" cy="414339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58" name="Straight Connector 57">
            <a:extLst>
              <a:ext uri="{FF2B5EF4-FFF2-40B4-BE49-F238E27FC236}">
                <a16:creationId xmlns:a16="http://schemas.microsoft.com/office/drawing/2014/main" id="{5FEAC603-C662-490E-9B45-46CF3FE194C8}"/>
              </a:ext>
            </a:extLst>
          </xdr:cNvPr>
          <xdr:cNvCxnSpPr/>
        </xdr:nvCxnSpPr>
        <xdr:spPr>
          <a:xfrm flipV="1">
            <a:off x="4533901" y="17121187"/>
            <a:ext cx="0" cy="414339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205" name="Freeform: Shape 204">
            <a:extLst>
              <a:ext uri="{FF2B5EF4-FFF2-40B4-BE49-F238E27FC236}">
                <a16:creationId xmlns:a16="http://schemas.microsoft.com/office/drawing/2014/main" id="{1D53CAFE-CD38-41DA-A5C7-52923A545B85}"/>
              </a:ext>
            </a:extLst>
          </xdr:cNvPr>
          <xdr:cNvSpPr/>
        </xdr:nvSpPr>
        <xdr:spPr>
          <a:xfrm>
            <a:off x="647700" y="17111663"/>
            <a:ext cx="647700" cy="433387"/>
          </a:xfrm>
          <a:custGeom>
            <a:avLst/>
            <a:gdLst>
              <a:gd name="connsiteX0" fmla="*/ 0 w 647700"/>
              <a:gd name="connsiteY0" fmla="*/ 433387 h 433387"/>
              <a:gd name="connsiteX1" fmla="*/ 385763 w 647700"/>
              <a:gd name="connsiteY1" fmla="*/ 271462 h 433387"/>
              <a:gd name="connsiteX2" fmla="*/ 647700 w 647700"/>
              <a:gd name="connsiteY2" fmla="*/ 0 h 4333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47700" h="433387">
                <a:moveTo>
                  <a:pt x="0" y="433387"/>
                </a:moveTo>
                <a:cubicBezTo>
                  <a:pt x="138906" y="388540"/>
                  <a:pt x="277813" y="343693"/>
                  <a:pt x="385763" y="271462"/>
                </a:cubicBezTo>
                <a:cubicBezTo>
                  <a:pt x="493713" y="199231"/>
                  <a:pt x="570706" y="99615"/>
                  <a:pt x="647700" y="0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06" name="Freeform: Shape 205">
            <a:extLst>
              <a:ext uri="{FF2B5EF4-FFF2-40B4-BE49-F238E27FC236}">
                <a16:creationId xmlns:a16="http://schemas.microsoft.com/office/drawing/2014/main" id="{B9C12253-4E39-419D-8094-A6DE5C50378A}"/>
              </a:ext>
            </a:extLst>
          </xdr:cNvPr>
          <xdr:cNvSpPr/>
        </xdr:nvSpPr>
        <xdr:spPr>
          <a:xfrm>
            <a:off x="1300162" y="17111663"/>
            <a:ext cx="804863" cy="971550"/>
          </a:xfrm>
          <a:custGeom>
            <a:avLst/>
            <a:gdLst>
              <a:gd name="connsiteX0" fmla="*/ 0 w 804863"/>
              <a:gd name="connsiteY0" fmla="*/ 0 h 971550"/>
              <a:gd name="connsiteX1" fmla="*/ 385763 w 804863"/>
              <a:gd name="connsiteY1" fmla="*/ 633412 h 971550"/>
              <a:gd name="connsiteX2" fmla="*/ 804863 w 804863"/>
              <a:gd name="connsiteY2" fmla="*/ 971550 h 971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4863" h="971550">
                <a:moveTo>
                  <a:pt x="0" y="0"/>
                </a:moveTo>
                <a:cubicBezTo>
                  <a:pt x="125809" y="235743"/>
                  <a:pt x="251619" y="471487"/>
                  <a:pt x="385763" y="633412"/>
                </a:cubicBezTo>
                <a:cubicBezTo>
                  <a:pt x="519907" y="795337"/>
                  <a:pt x="662385" y="883443"/>
                  <a:pt x="804863" y="971550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7" name="Straight Connector 206">
            <a:extLst>
              <a:ext uri="{FF2B5EF4-FFF2-40B4-BE49-F238E27FC236}">
                <a16:creationId xmlns:a16="http://schemas.microsoft.com/office/drawing/2014/main" id="{7568B0AF-7629-4B5B-9EAE-46605745209E}"/>
              </a:ext>
            </a:extLst>
          </xdr:cNvPr>
          <xdr:cNvCxnSpPr/>
        </xdr:nvCxnSpPr>
        <xdr:spPr>
          <a:xfrm flipV="1">
            <a:off x="1295400" y="17121188"/>
            <a:ext cx="0" cy="414339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208" name="Freeform: Shape 207">
            <a:extLst>
              <a:ext uri="{FF2B5EF4-FFF2-40B4-BE49-F238E27FC236}">
                <a16:creationId xmlns:a16="http://schemas.microsoft.com/office/drawing/2014/main" id="{890959DF-6F35-41C5-9F3D-E901CCD6A5CA}"/>
              </a:ext>
            </a:extLst>
          </xdr:cNvPr>
          <xdr:cNvSpPr/>
        </xdr:nvSpPr>
        <xdr:spPr>
          <a:xfrm>
            <a:off x="5343525" y="17111663"/>
            <a:ext cx="809625" cy="962026"/>
          </a:xfrm>
          <a:custGeom>
            <a:avLst/>
            <a:gdLst>
              <a:gd name="connsiteX0" fmla="*/ 809625 w 809625"/>
              <a:gd name="connsiteY0" fmla="*/ 0 h 976313"/>
              <a:gd name="connsiteX1" fmla="*/ 514350 w 809625"/>
              <a:gd name="connsiteY1" fmla="*/ 642938 h 976313"/>
              <a:gd name="connsiteX2" fmla="*/ 0 w 809625"/>
              <a:gd name="connsiteY2" fmla="*/ 976313 h 9763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76313">
                <a:moveTo>
                  <a:pt x="809625" y="0"/>
                </a:moveTo>
                <a:cubicBezTo>
                  <a:pt x="729456" y="240109"/>
                  <a:pt x="649287" y="480219"/>
                  <a:pt x="514350" y="642938"/>
                </a:cubicBezTo>
                <a:cubicBezTo>
                  <a:pt x="379413" y="805657"/>
                  <a:pt x="189706" y="890985"/>
                  <a:pt x="0" y="976313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10" name="Freeform: Shape 209">
            <a:extLst>
              <a:ext uri="{FF2B5EF4-FFF2-40B4-BE49-F238E27FC236}">
                <a16:creationId xmlns:a16="http://schemas.microsoft.com/office/drawing/2014/main" id="{C9F34419-A250-484D-B57E-6D2A9D7BBADA}"/>
              </a:ext>
            </a:extLst>
          </xdr:cNvPr>
          <xdr:cNvSpPr/>
        </xdr:nvSpPr>
        <xdr:spPr>
          <a:xfrm>
            <a:off x="6153150" y="17116425"/>
            <a:ext cx="652463" cy="433388"/>
          </a:xfrm>
          <a:custGeom>
            <a:avLst/>
            <a:gdLst>
              <a:gd name="connsiteX0" fmla="*/ 0 w 652463"/>
              <a:gd name="connsiteY0" fmla="*/ 0 h 433388"/>
              <a:gd name="connsiteX1" fmla="*/ 195263 w 652463"/>
              <a:gd name="connsiteY1" fmla="*/ 242888 h 433388"/>
              <a:gd name="connsiteX2" fmla="*/ 652463 w 652463"/>
              <a:gd name="connsiteY2" fmla="*/ 433388 h 4333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52463" h="433388">
                <a:moveTo>
                  <a:pt x="0" y="0"/>
                </a:moveTo>
                <a:cubicBezTo>
                  <a:pt x="43259" y="85328"/>
                  <a:pt x="86519" y="170657"/>
                  <a:pt x="195263" y="242888"/>
                </a:cubicBezTo>
                <a:cubicBezTo>
                  <a:pt x="304007" y="315119"/>
                  <a:pt x="478235" y="374253"/>
                  <a:pt x="652463" y="433388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216" name="Straight Connector 215">
            <a:extLst>
              <a:ext uri="{FF2B5EF4-FFF2-40B4-BE49-F238E27FC236}">
                <a16:creationId xmlns:a16="http://schemas.microsoft.com/office/drawing/2014/main" id="{95322F5A-81D1-4E99-929C-AB538497ECD1}"/>
              </a:ext>
            </a:extLst>
          </xdr:cNvPr>
          <xdr:cNvCxnSpPr/>
        </xdr:nvCxnSpPr>
        <xdr:spPr>
          <a:xfrm flipV="1">
            <a:off x="6148388" y="17125950"/>
            <a:ext cx="0" cy="414339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90</xdr:row>
      <xdr:rowOff>4762</xdr:rowOff>
    </xdr:from>
    <xdr:to>
      <xdr:col>42</xdr:col>
      <xdr:colOff>4763</xdr:colOff>
      <xdr:row>93</xdr:row>
      <xdr:rowOff>66675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8F5C75CA-EF52-4ECB-955F-92E2E9230E12}"/>
            </a:ext>
          </a:extLst>
        </xdr:cNvPr>
        <xdr:cNvGrpSpPr/>
      </xdr:nvGrpSpPr>
      <xdr:grpSpPr>
        <a:xfrm>
          <a:off x="647700" y="14692312"/>
          <a:ext cx="6157913" cy="490538"/>
          <a:chOff x="647700" y="14692312"/>
          <a:chExt cx="6157913" cy="490538"/>
        </a:xfrm>
      </xdr:grpSpPr>
      <xdr:cxnSp macro="">
        <xdr:nvCxnSpPr>
          <xdr:cNvPr id="21" name="Straight Connector 20">
            <a:extLst>
              <a:ext uri="{FF2B5EF4-FFF2-40B4-BE49-F238E27FC236}">
                <a16:creationId xmlns:a16="http://schemas.microsoft.com/office/drawing/2014/main" id="{E6E3B856-38AF-4E0D-8658-D809E03931EA}"/>
              </a:ext>
            </a:extLst>
          </xdr:cNvPr>
          <xdr:cNvCxnSpPr/>
        </xdr:nvCxnSpPr>
        <xdr:spPr>
          <a:xfrm>
            <a:off x="647700" y="14692312"/>
            <a:ext cx="6157913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2" name="Group 21">
            <a:extLst>
              <a:ext uri="{FF2B5EF4-FFF2-40B4-BE49-F238E27FC236}">
                <a16:creationId xmlns:a16="http://schemas.microsoft.com/office/drawing/2014/main" id="{BD7A670C-A095-4B8B-88E3-1C53CE66F585}"/>
              </a:ext>
            </a:extLst>
          </xdr:cNvPr>
          <xdr:cNvGrpSpPr/>
        </xdr:nvGrpSpPr>
        <xdr:grpSpPr>
          <a:xfrm>
            <a:off x="1123950" y="14692312"/>
            <a:ext cx="333375" cy="266700"/>
            <a:chOff x="1285875" y="52568475"/>
            <a:chExt cx="333375" cy="266700"/>
          </a:xfrm>
        </xdr:grpSpPr>
        <xdr:sp macro="" textlink="">
          <xdr:nvSpPr>
            <xdr:cNvPr id="35" name="Isosceles Triangle 34">
              <a:extLst>
                <a:ext uri="{FF2B5EF4-FFF2-40B4-BE49-F238E27FC236}">
                  <a16:creationId xmlns:a16="http://schemas.microsoft.com/office/drawing/2014/main" id="{DE0E8A51-7E46-4B8A-9BFF-61D86A83B653}"/>
                </a:ext>
              </a:extLst>
            </xdr:cNvPr>
            <xdr:cNvSpPr/>
          </xdr:nvSpPr>
          <xdr:spPr>
            <a:xfrm>
              <a:off x="1385887" y="52568475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36" name="Straight Connector 35">
              <a:extLst>
                <a:ext uri="{FF2B5EF4-FFF2-40B4-BE49-F238E27FC236}">
                  <a16:creationId xmlns:a16="http://schemas.microsoft.com/office/drawing/2014/main" id="{345A1308-6B92-45B6-8F2F-B97C57C67651}"/>
                </a:ext>
              </a:extLst>
            </xdr:cNvPr>
            <xdr:cNvCxnSpPr/>
          </xdr:nvCxnSpPr>
          <xdr:spPr>
            <a:xfrm>
              <a:off x="1285875" y="52697063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7" name="Rectangle 36">
              <a:extLst>
                <a:ext uri="{FF2B5EF4-FFF2-40B4-BE49-F238E27FC236}">
                  <a16:creationId xmlns:a16="http://schemas.microsoft.com/office/drawing/2014/main" id="{5F820337-E2FD-411B-8172-D4FA2BFBB33B}"/>
                </a:ext>
              </a:extLst>
            </xdr:cNvPr>
            <xdr:cNvSpPr/>
          </xdr:nvSpPr>
          <xdr:spPr>
            <a:xfrm>
              <a:off x="1295399" y="52711350"/>
              <a:ext cx="319088" cy="123825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</xdr:grpSp>
      <xdr:grpSp>
        <xdr:nvGrpSpPr>
          <xdr:cNvPr id="23" name="Group 22">
            <a:extLst>
              <a:ext uri="{FF2B5EF4-FFF2-40B4-BE49-F238E27FC236}">
                <a16:creationId xmlns:a16="http://schemas.microsoft.com/office/drawing/2014/main" id="{15FC2B73-6A38-4635-BF6B-F5D68E2FFF80}"/>
              </a:ext>
            </a:extLst>
          </xdr:cNvPr>
          <xdr:cNvGrpSpPr/>
        </xdr:nvGrpSpPr>
        <xdr:grpSpPr>
          <a:xfrm>
            <a:off x="2743200" y="14697074"/>
            <a:ext cx="333375" cy="280989"/>
            <a:chOff x="2581275" y="66574987"/>
            <a:chExt cx="333375" cy="280989"/>
          </a:xfrm>
        </xdr:grpSpPr>
        <xdr:sp macro="" textlink="">
          <xdr:nvSpPr>
            <xdr:cNvPr id="32" name="Isosceles Triangle 31">
              <a:extLst>
                <a:ext uri="{FF2B5EF4-FFF2-40B4-BE49-F238E27FC236}">
                  <a16:creationId xmlns:a16="http://schemas.microsoft.com/office/drawing/2014/main" id="{80BD12B1-DE67-4746-9CC7-5BDAAE247E08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33" name="Rectangle 32">
              <a:extLst>
                <a:ext uri="{FF2B5EF4-FFF2-40B4-BE49-F238E27FC236}">
                  <a16:creationId xmlns:a16="http://schemas.microsoft.com/office/drawing/2014/main" id="{33505D0E-02AF-4B31-A7D7-350F70376066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34" name="Straight Connector 33">
              <a:extLst>
                <a:ext uri="{FF2B5EF4-FFF2-40B4-BE49-F238E27FC236}">
                  <a16:creationId xmlns:a16="http://schemas.microsoft.com/office/drawing/2014/main" id="{339C041E-C467-480E-80C2-56A9E0B02CBF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4" name="Group 23">
            <a:extLst>
              <a:ext uri="{FF2B5EF4-FFF2-40B4-BE49-F238E27FC236}">
                <a16:creationId xmlns:a16="http://schemas.microsoft.com/office/drawing/2014/main" id="{7D522E80-D1A0-408E-B456-6EA93A2B0B7E}"/>
              </a:ext>
            </a:extLst>
          </xdr:cNvPr>
          <xdr:cNvGrpSpPr/>
        </xdr:nvGrpSpPr>
        <xdr:grpSpPr>
          <a:xfrm>
            <a:off x="4362450" y="14697074"/>
            <a:ext cx="333375" cy="280989"/>
            <a:chOff x="2581275" y="66574987"/>
            <a:chExt cx="333375" cy="280989"/>
          </a:xfrm>
        </xdr:grpSpPr>
        <xdr:sp macro="" textlink="">
          <xdr:nvSpPr>
            <xdr:cNvPr id="29" name="Isosceles Triangle 28">
              <a:extLst>
                <a:ext uri="{FF2B5EF4-FFF2-40B4-BE49-F238E27FC236}">
                  <a16:creationId xmlns:a16="http://schemas.microsoft.com/office/drawing/2014/main" id="{184BDE7D-55A5-44AD-98A1-463FC301531C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30" name="Rectangle 29">
              <a:extLst>
                <a:ext uri="{FF2B5EF4-FFF2-40B4-BE49-F238E27FC236}">
                  <a16:creationId xmlns:a16="http://schemas.microsoft.com/office/drawing/2014/main" id="{7D8A6559-1325-4462-BC80-0106076A302A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31" name="Straight Connector 30">
              <a:extLst>
                <a:ext uri="{FF2B5EF4-FFF2-40B4-BE49-F238E27FC236}">
                  <a16:creationId xmlns:a16="http://schemas.microsoft.com/office/drawing/2014/main" id="{37191A5C-CC3D-4A12-AF6F-ACA786AC37E8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5" name="Group 24">
            <a:extLst>
              <a:ext uri="{FF2B5EF4-FFF2-40B4-BE49-F238E27FC236}">
                <a16:creationId xmlns:a16="http://schemas.microsoft.com/office/drawing/2014/main" id="{8EA9E0BC-686A-4DAE-ADB4-AD8CA7330409}"/>
              </a:ext>
            </a:extLst>
          </xdr:cNvPr>
          <xdr:cNvGrpSpPr/>
        </xdr:nvGrpSpPr>
        <xdr:grpSpPr>
          <a:xfrm>
            <a:off x="5976938" y="14697074"/>
            <a:ext cx="333375" cy="280989"/>
            <a:chOff x="2581275" y="66574987"/>
            <a:chExt cx="333375" cy="280989"/>
          </a:xfrm>
        </xdr:grpSpPr>
        <xdr:sp macro="" textlink="">
          <xdr:nvSpPr>
            <xdr:cNvPr id="26" name="Isosceles Triangle 25">
              <a:extLst>
                <a:ext uri="{FF2B5EF4-FFF2-40B4-BE49-F238E27FC236}">
                  <a16:creationId xmlns:a16="http://schemas.microsoft.com/office/drawing/2014/main" id="{1CFC66FC-888F-4C2C-8906-1AE04413DBD0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27" name="Rectangle 26">
              <a:extLst>
                <a:ext uri="{FF2B5EF4-FFF2-40B4-BE49-F238E27FC236}">
                  <a16:creationId xmlns:a16="http://schemas.microsoft.com/office/drawing/2014/main" id="{4CF7C029-F210-4C25-AB12-9F25D0694FCF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28" name="Straight Connector 27">
              <a:extLst>
                <a:ext uri="{FF2B5EF4-FFF2-40B4-BE49-F238E27FC236}">
                  <a16:creationId xmlns:a16="http://schemas.microsoft.com/office/drawing/2014/main" id="{A388CC1C-FCBB-4A02-8C4B-EF84C1B9311A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40" name="Straight Arrow Connector 39">
            <a:extLst>
              <a:ext uri="{FF2B5EF4-FFF2-40B4-BE49-F238E27FC236}">
                <a16:creationId xmlns:a16="http://schemas.microsoft.com/office/drawing/2014/main" id="{A9CE26C8-B32F-46CF-AE66-4FE46DA858B8}"/>
              </a:ext>
            </a:extLst>
          </xdr:cNvPr>
          <xdr:cNvCxnSpPr/>
        </xdr:nvCxnSpPr>
        <xdr:spPr>
          <a:xfrm>
            <a:off x="3590925" y="15049500"/>
            <a:ext cx="22860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Straight Arrow Connector 40">
            <a:extLst>
              <a:ext uri="{FF2B5EF4-FFF2-40B4-BE49-F238E27FC236}">
                <a16:creationId xmlns:a16="http://schemas.microsoft.com/office/drawing/2014/main" id="{0D3D0F5F-D182-483C-B9E5-AF6CE2AE8075}"/>
              </a:ext>
            </a:extLst>
          </xdr:cNvPr>
          <xdr:cNvCxnSpPr/>
        </xdr:nvCxnSpPr>
        <xdr:spPr>
          <a:xfrm flipH="1">
            <a:off x="3600450" y="15182850"/>
            <a:ext cx="26670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" name="Straight Arrow Connector 217">
            <a:extLst>
              <a:ext uri="{FF2B5EF4-FFF2-40B4-BE49-F238E27FC236}">
                <a16:creationId xmlns:a16="http://schemas.microsoft.com/office/drawing/2014/main" id="{AEBCEEF9-23B4-4BCA-BF9F-F27F3643F3EB}"/>
              </a:ext>
            </a:extLst>
          </xdr:cNvPr>
          <xdr:cNvCxnSpPr/>
        </xdr:nvCxnSpPr>
        <xdr:spPr>
          <a:xfrm flipH="1">
            <a:off x="5143501" y="14801850"/>
            <a:ext cx="400049" cy="952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" name="Straight Arrow Connector 219">
            <a:extLst>
              <a:ext uri="{FF2B5EF4-FFF2-40B4-BE49-F238E27FC236}">
                <a16:creationId xmlns:a16="http://schemas.microsoft.com/office/drawing/2014/main" id="{DA8014E1-F87E-47DF-B499-3B696015B82E}"/>
              </a:ext>
            </a:extLst>
          </xdr:cNvPr>
          <xdr:cNvCxnSpPr/>
        </xdr:nvCxnSpPr>
        <xdr:spPr>
          <a:xfrm>
            <a:off x="1914525" y="14792325"/>
            <a:ext cx="361950" cy="857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38100</xdr:colOff>
      <xdr:row>101</xdr:row>
      <xdr:rowOff>66675</xdr:rowOff>
    </xdr:from>
    <xdr:to>
      <xdr:col>23</xdr:col>
      <xdr:colOff>142875</xdr:colOff>
      <xdr:row>101</xdr:row>
      <xdr:rowOff>66675</xdr:rowOff>
    </xdr:to>
    <xdr:cxnSp macro="">
      <xdr:nvCxnSpPr>
        <xdr:cNvPr id="223" name="Straight Arrow Connector 222">
          <a:extLst>
            <a:ext uri="{FF2B5EF4-FFF2-40B4-BE49-F238E27FC236}">
              <a16:creationId xmlns:a16="http://schemas.microsoft.com/office/drawing/2014/main" id="{832F3A92-1ED0-4FC8-A18B-3F3B0FEBBE10}"/>
            </a:ext>
          </a:extLst>
        </xdr:cNvPr>
        <xdr:cNvCxnSpPr/>
      </xdr:nvCxnSpPr>
      <xdr:spPr>
        <a:xfrm flipH="1">
          <a:off x="3600450" y="8496300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117</xdr:row>
      <xdr:rowOff>138114</xdr:rowOff>
    </xdr:from>
    <xdr:to>
      <xdr:col>41</xdr:col>
      <xdr:colOff>157163</xdr:colOff>
      <xdr:row>126</xdr:row>
      <xdr:rowOff>95250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337A8302-D259-4DC7-BFA5-A53598A821DB}"/>
            </a:ext>
          </a:extLst>
        </xdr:cNvPr>
        <xdr:cNvGrpSpPr/>
      </xdr:nvGrpSpPr>
      <xdr:grpSpPr>
        <a:xfrm>
          <a:off x="647700" y="18683289"/>
          <a:ext cx="6148388" cy="1243011"/>
          <a:chOff x="647700" y="18683289"/>
          <a:chExt cx="6148388" cy="1243011"/>
        </a:xfrm>
      </xdr:grpSpPr>
      <xdr:cxnSp macro="">
        <xdr:nvCxnSpPr>
          <xdr:cNvPr id="79" name="Straight Connector 78">
            <a:extLst>
              <a:ext uri="{FF2B5EF4-FFF2-40B4-BE49-F238E27FC236}">
                <a16:creationId xmlns:a16="http://schemas.microsoft.com/office/drawing/2014/main" id="{1DEEF980-98C8-4DBB-8583-7519D99F1C75}"/>
              </a:ext>
            </a:extLst>
          </xdr:cNvPr>
          <xdr:cNvCxnSpPr/>
        </xdr:nvCxnSpPr>
        <xdr:spPr>
          <a:xfrm>
            <a:off x="647700" y="19121437"/>
            <a:ext cx="614838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80" name="Group 79">
            <a:extLst>
              <a:ext uri="{FF2B5EF4-FFF2-40B4-BE49-F238E27FC236}">
                <a16:creationId xmlns:a16="http://schemas.microsoft.com/office/drawing/2014/main" id="{B3F5F62E-43BF-4811-927F-1AE97DF27D4F}"/>
              </a:ext>
            </a:extLst>
          </xdr:cNvPr>
          <xdr:cNvGrpSpPr/>
        </xdr:nvGrpSpPr>
        <xdr:grpSpPr>
          <a:xfrm>
            <a:off x="1123950" y="19121437"/>
            <a:ext cx="333375" cy="266700"/>
            <a:chOff x="1285875" y="52568475"/>
            <a:chExt cx="333375" cy="266700"/>
          </a:xfrm>
        </xdr:grpSpPr>
        <xdr:sp macro="" textlink="">
          <xdr:nvSpPr>
            <xdr:cNvPr id="93" name="Isosceles Triangle 92">
              <a:extLst>
                <a:ext uri="{FF2B5EF4-FFF2-40B4-BE49-F238E27FC236}">
                  <a16:creationId xmlns:a16="http://schemas.microsoft.com/office/drawing/2014/main" id="{D5F43D28-E40C-49DA-88D3-82DB7C1C07BD}"/>
                </a:ext>
              </a:extLst>
            </xdr:cNvPr>
            <xdr:cNvSpPr/>
          </xdr:nvSpPr>
          <xdr:spPr>
            <a:xfrm>
              <a:off x="1385887" y="52568475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94" name="Straight Connector 93">
              <a:extLst>
                <a:ext uri="{FF2B5EF4-FFF2-40B4-BE49-F238E27FC236}">
                  <a16:creationId xmlns:a16="http://schemas.microsoft.com/office/drawing/2014/main" id="{E359832B-696C-46F4-96A7-D4EC69CA58E6}"/>
                </a:ext>
              </a:extLst>
            </xdr:cNvPr>
            <xdr:cNvCxnSpPr/>
          </xdr:nvCxnSpPr>
          <xdr:spPr>
            <a:xfrm>
              <a:off x="1285875" y="52697063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95" name="Rectangle 94">
              <a:extLst>
                <a:ext uri="{FF2B5EF4-FFF2-40B4-BE49-F238E27FC236}">
                  <a16:creationId xmlns:a16="http://schemas.microsoft.com/office/drawing/2014/main" id="{1BD10E86-DBC1-429E-B31D-22FFF93FCF96}"/>
                </a:ext>
              </a:extLst>
            </xdr:cNvPr>
            <xdr:cNvSpPr/>
          </xdr:nvSpPr>
          <xdr:spPr>
            <a:xfrm>
              <a:off x="1295399" y="52711350"/>
              <a:ext cx="319088" cy="123825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</xdr:grpSp>
      <xdr:grpSp>
        <xdr:nvGrpSpPr>
          <xdr:cNvPr id="81" name="Group 80">
            <a:extLst>
              <a:ext uri="{FF2B5EF4-FFF2-40B4-BE49-F238E27FC236}">
                <a16:creationId xmlns:a16="http://schemas.microsoft.com/office/drawing/2014/main" id="{51386FFA-9C0F-4A86-958C-600BEA585DE3}"/>
              </a:ext>
            </a:extLst>
          </xdr:cNvPr>
          <xdr:cNvGrpSpPr/>
        </xdr:nvGrpSpPr>
        <xdr:grpSpPr>
          <a:xfrm>
            <a:off x="2743200" y="19126199"/>
            <a:ext cx="333375" cy="280989"/>
            <a:chOff x="2581275" y="66574987"/>
            <a:chExt cx="333375" cy="280989"/>
          </a:xfrm>
        </xdr:grpSpPr>
        <xdr:sp macro="" textlink="">
          <xdr:nvSpPr>
            <xdr:cNvPr id="90" name="Isosceles Triangle 89">
              <a:extLst>
                <a:ext uri="{FF2B5EF4-FFF2-40B4-BE49-F238E27FC236}">
                  <a16:creationId xmlns:a16="http://schemas.microsoft.com/office/drawing/2014/main" id="{BB183771-4D35-41BA-804C-5CEF1872E258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91" name="Rectangle 90">
              <a:extLst>
                <a:ext uri="{FF2B5EF4-FFF2-40B4-BE49-F238E27FC236}">
                  <a16:creationId xmlns:a16="http://schemas.microsoft.com/office/drawing/2014/main" id="{F848B758-0FD3-4093-B2C9-0D74D1634713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92" name="Straight Connector 91">
              <a:extLst>
                <a:ext uri="{FF2B5EF4-FFF2-40B4-BE49-F238E27FC236}">
                  <a16:creationId xmlns:a16="http://schemas.microsoft.com/office/drawing/2014/main" id="{8ADC1054-1DC4-4B42-8C2D-EC23E1AA4518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2" name="Group 81">
            <a:extLst>
              <a:ext uri="{FF2B5EF4-FFF2-40B4-BE49-F238E27FC236}">
                <a16:creationId xmlns:a16="http://schemas.microsoft.com/office/drawing/2014/main" id="{E5BB4272-D147-4E52-BC30-821046BB04D8}"/>
              </a:ext>
            </a:extLst>
          </xdr:cNvPr>
          <xdr:cNvGrpSpPr/>
        </xdr:nvGrpSpPr>
        <xdr:grpSpPr>
          <a:xfrm>
            <a:off x="4362450" y="19126199"/>
            <a:ext cx="333375" cy="280989"/>
            <a:chOff x="2581275" y="66574987"/>
            <a:chExt cx="333375" cy="280989"/>
          </a:xfrm>
        </xdr:grpSpPr>
        <xdr:sp macro="" textlink="">
          <xdr:nvSpPr>
            <xdr:cNvPr id="87" name="Isosceles Triangle 86">
              <a:extLst>
                <a:ext uri="{FF2B5EF4-FFF2-40B4-BE49-F238E27FC236}">
                  <a16:creationId xmlns:a16="http://schemas.microsoft.com/office/drawing/2014/main" id="{28EF3318-910F-469A-BEF2-46AE9C09C68C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88" name="Rectangle 87">
              <a:extLst>
                <a:ext uri="{FF2B5EF4-FFF2-40B4-BE49-F238E27FC236}">
                  <a16:creationId xmlns:a16="http://schemas.microsoft.com/office/drawing/2014/main" id="{B8B62659-F7CD-4E14-8449-2D40E8046DD4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89" name="Straight Connector 88">
              <a:extLst>
                <a:ext uri="{FF2B5EF4-FFF2-40B4-BE49-F238E27FC236}">
                  <a16:creationId xmlns:a16="http://schemas.microsoft.com/office/drawing/2014/main" id="{4CA32F87-18B9-4A4A-B02C-7E7DB4A26B78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3" name="Group 82">
            <a:extLst>
              <a:ext uri="{FF2B5EF4-FFF2-40B4-BE49-F238E27FC236}">
                <a16:creationId xmlns:a16="http://schemas.microsoft.com/office/drawing/2014/main" id="{F76F6481-189A-45A6-A26F-F67819040BD2}"/>
              </a:ext>
            </a:extLst>
          </xdr:cNvPr>
          <xdr:cNvGrpSpPr/>
        </xdr:nvGrpSpPr>
        <xdr:grpSpPr>
          <a:xfrm>
            <a:off x="5976938" y="19126199"/>
            <a:ext cx="333375" cy="280989"/>
            <a:chOff x="2581275" y="66574987"/>
            <a:chExt cx="333375" cy="280989"/>
          </a:xfrm>
        </xdr:grpSpPr>
        <xdr:sp macro="" textlink="">
          <xdr:nvSpPr>
            <xdr:cNvPr id="84" name="Isosceles Triangle 83">
              <a:extLst>
                <a:ext uri="{FF2B5EF4-FFF2-40B4-BE49-F238E27FC236}">
                  <a16:creationId xmlns:a16="http://schemas.microsoft.com/office/drawing/2014/main" id="{BD9878F8-89BD-4497-B59B-3CD701856E4B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85" name="Rectangle 84">
              <a:extLst>
                <a:ext uri="{FF2B5EF4-FFF2-40B4-BE49-F238E27FC236}">
                  <a16:creationId xmlns:a16="http://schemas.microsoft.com/office/drawing/2014/main" id="{31A31A37-97C3-4C79-BAB2-0E7C16F93783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86" name="Straight Connector 85">
              <a:extLst>
                <a:ext uri="{FF2B5EF4-FFF2-40B4-BE49-F238E27FC236}">
                  <a16:creationId xmlns:a16="http://schemas.microsoft.com/office/drawing/2014/main" id="{66BCAFF8-BBDB-4C08-A757-DF335AADBC31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13" name="Freeform: Shape 212">
            <a:extLst>
              <a:ext uri="{FF2B5EF4-FFF2-40B4-BE49-F238E27FC236}">
                <a16:creationId xmlns:a16="http://schemas.microsoft.com/office/drawing/2014/main" id="{349C4CCD-99B1-4F09-A399-9BF73F830913}"/>
              </a:ext>
            </a:extLst>
          </xdr:cNvPr>
          <xdr:cNvSpPr/>
        </xdr:nvSpPr>
        <xdr:spPr>
          <a:xfrm>
            <a:off x="647700" y="18683289"/>
            <a:ext cx="6148387" cy="871537"/>
          </a:xfrm>
          <a:custGeom>
            <a:avLst/>
            <a:gdLst>
              <a:gd name="connsiteX0" fmla="*/ 0 w 6148387"/>
              <a:gd name="connsiteY0" fmla="*/ 442912 h 871537"/>
              <a:gd name="connsiteX1" fmla="*/ 0 w 6148387"/>
              <a:gd name="connsiteY1" fmla="*/ 719137 h 871537"/>
              <a:gd name="connsiteX2" fmla="*/ 647700 w 6148387"/>
              <a:gd name="connsiteY2" fmla="*/ 866775 h 871537"/>
              <a:gd name="connsiteX3" fmla="*/ 647700 w 6148387"/>
              <a:gd name="connsiteY3" fmla="*/ 0 h 871537"/>
              <a:gd name="connsiteX4" fmla="*/ 1457325 w 6148387"/>
              <a:gd name="connsiteY4" fmla="*/ 152400 h 871537"/>
              <a:gd name="connsiteX5" fmla="*/ 1457325 w 6148387"/>
              <a:gd name="connsiteY5" fmla="*/ 723900 h 871537"/>
              <a:gd name="connsiteX6" fmla="*/ 2266950 w 6148387"/>
              <a:gd name="connsiteY6" fmla="*/ 862012 h 871537"/>
              <a:gd name="connsiteX7" fmla="*/ 2266950 w 6148387"/>
              <a:gd name="connsiteY7" fmla="*/ 0 h 871537"/>
              <a:gd name="connsiteX8" fmla="*/ 3071812 w 6148387"/>
              <a:gd name="connsiteY8" fmla="*/ 147637 h 871537"/>
              <a:gd name="connsiteX9" fmla="*/ 3071812 w 6148387"/>
              <a:gd name="connsiteY9" fmla="*/ 723900 h 871537"/>
              <a:gd name="connsiteX10" fmla="*/ 3886200 w 6148387"/>
              <a:gd name="connsiteY10" fmla="*/ 871537 h 871537"/>
              <a:gd name="connsiteX11" fmla="*/ 3886200 w 6148387"/>
              <a:gd name="connsiteY11" fmla="*/ 9525 h 871537"/>
              <a:gd name="connsiteX12" fmla="*/ 4695825 w 6148387"/>
              <a:gd name="connsiteY12" fmla="*/ 147637 h 871537"/>
              <a:gd name="connsiteX13" fmla="*/ 4695825 w 6148387"/>
              <a:gd name="connsiteY13" fmla="*/ 714375 h 871537"/>
              <a:gd name="connsiteX14" fmla="*/ 5505450 w 6148387"/>
              <a:gd name="connsiteY14" fmla="*/ 871537 h 871537"/>
              <a:gd name="connsiteX15" fmla="*/ 5505450 w 6148387"/>
              <a:gd name="connsiteY15" fmla="*/ 9525 h 871537"/>
              <a:gd name="connsiteX16" fmla="*/ 6148387 w 6148387"/>
              <a:gd name="connsiteY16" fmla="*/ 152400 h 871537"/>
              <a:gd name="connsiteX17" fmla="*/ 6148387 w 6148387"/>
              <a:gd name="connsiteY17" fmla="*/ 442912 h 8715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</a:cxnLst>
            <a:rect l="l" t="t" r="r" b="b"/>
            <a:pathLst>
              <a:path w="6148387" h="871537">
                <a:moveTo>
                  <a:pt x="0" y="442912"/>
                </a:moveTo>
                <a:lnTo>
                  <a:pt x="0" y="719137"/>
                </a:lnTo>
                <a:lnTo>
                  <a:pt x="647700" y="866775"/>
                </a:lnTo>
                <a:lnTo>
                  <a:pt x="647700" y="0"/>
                </a:lnTo>
                <a:lnTo>
                  <a:pt x="1457325" y="152400"/>
                </a:lnTo>
                <a:lnTo>
                  <a:pt x="1457325" y="723900"/>
                </a:lnTo>
                <a:lnTo>
                  <a:pt x="2266950" y="862012"/>
                </a:lnTo>
                <a:lnTo>
                  <a:pt x="2266950" y="0"/>
                </a:lnTo>
                <a:lnTo>
                  <a:pt x="3071812" y="147637"/>
                </a:lnTo>
                <a:lnTo>
                  <a:pt x="3071812" y="723900"/>
                </a:lnTo>
                <a:lnTo>
                  <a:pt x="3886200" y="871537"/>
                </a:lnTo>
                <a:lnTo>
                  <a:pt x="3886200" y="9525"/>
                </a:lnTo>
                <a:lnTo>
                  <a:pt x="4695825" y="147637"/>
                </a:lnTo>
                <a:lnTo>
                  <a:pt x="4695825" y="714375"/>
                </a:lnTo>
                <a:lnTo>
                  <a:pt x="5505450" y="871537"/>
                </a:lnTo>
                <a:lnTo>
                  <a:pt x="5505450" y="9525"/>
                </a:lnTo>
                <a:lnTo>
                  <a:pt x="6148387" y="152400"/>
                </a:lnTo>
                <a:lnTo>
                  <a:pt x="6148387" y="442912"/>
                </a:ln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225" name="Straight Connector 224">
            <a:extLst>
              <a:ext uri="{FF2B5EF4-FFF2-40B4-BE49-F238E27FC236}">
                <a16:creationId xmlns:a16="http://schemas.microsoft.com/office/drawing/2014/main" id="{AD586E93-AA2F-4C6C-8364-E300E775F5A9}"/>
              </a:ext>
            </a:extLst>
          </xdr:cNvPr>
          <xdr:cNvCxnSpPr/>
        </xdr:nvCxnSpPr>
        <xdr:spPr>
          <a:xfrm>
            <a:off x="1295400" y="19697700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" name="Straight Connector 226">
            <a:extLst>
              <a:ext uri="{FF2B5EF4-FFF2-40B4-BE49-F238E27FC236}">
                <a16:creationId xmlns:a16="http://schemas.microsoft.com/office/drawing/2014/main" id="{60945CDB-987B-4184-8DEE-692D72DAC57E}"/>
              </a:ext>
            </a:extLst>
          </xdr:cNvPr>
          <xdr:cNvCxnSpPr/>
        </xdr:nvCxnSpPr>
        <xdr:spPr>
          <a:xfrm>
            <a:off x="1214436" y="19831050"/>
            <a:ext cx="9763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Straight Connector 228">
            <a:extLst>
              <a:ext uri="{FF2B5EF4-FFF2-40B4-BE49-F238E27FC236}">
                <a16:creationId xmlns:a16="http://schemas.microsoft.com/office/drawing/2014/main" id="{175C3C94-08D5-4599-9D40-E40578EBCAE6}"/>
              </a:ext>
            </a:extLst>
          </xdr:cNvPr>
          <xdr:cNvCxnSpPr/>
        </xdr:nvCxnSpPr>
        <xdr:spPr>
          <a:xfrm flipH="1">
            <a:off x="1243013" y="19778662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" name="Straight Connector 229">
            <a:extLst>
              <a:ext uri="{FF2B5EF4-FFF2-40B4-BE49-F238E27FC236}">
                <a16:creationId xmlns:a16="http://schemas.microsoft.com/office/drawing/2014/main" id="{A9CB5B98-6753-4D3E-9034-B821B1806DFC}"/>
              </a:ext>
            </a:extLst>
          </xdr:cNvPr>
          <xdr:cNvCxnSpPr/>
        </xdr:nvCxnSpPr>
        <xdr:spPr>
          <a:xfrm>
            <a:off x="2105025" y="19592925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" name="Straight Connector 230">
            <a:extLst>
              <a:ext uri="{FF2B5EF4-FFF2-40B4-BE49-F238E27FC236}">
                <a16:creationId xmlns:a16="http://schemas.microsoft.com/office/drawing/2014/main" id="{F7DE1AD6-8E1B-4086-BEA0-1A4744416BD7}"/>
              </a:ext>
            </a:extLst>
          </xdr:cNvPr>
          <xdr:cNvCxnSpPr/>
        </xdr:nvCxnSpPr>
        <xdr:spPr>
          <a:xfrm flipH="1">
            <a:off x="2052638" y="19778662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" name="Straight Connector 232">
            <a:extLst>
              <a:ext uri="{FF2B5EF4-FFF2-40B4-BE49-F238E27FC236}">
                <a16:creationId xmlns:a16="http://schemas.microsoft.com/office/drawing/2014/main" id="{F287B84C-7E8B-4A59-8A2F-B4682F1FA5B8}"/>
              </a:ext>
            </a:extLst>
          </xdr:cNvPr>
          <xdr:cNvCxnSpPr/>
        </xdr:nvCxnSpPr>
        <xdr:spPr>
          <a:xfrm>
            <a:off x="2914650" y="19697700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" name="Straight Connector 233">
            <a:extLst>
              <a:ext uri="{FF2B5EF4-FFF2-40B4-BE49-F238E27FC236}">
                <a16:creationId xmlns:a16="http://schemas.microsoft.com/office/drawing/2014/main" id="{43227464-BB1C-458F-960A-EB3DAAC01744}"/>
              </a:ext>
            </a:extLst>
          </xdr:cNvPr>
          <xdr:cNvCxnSpPr/>
        </xdr:nvCxnSpPr>
        <xdr:spPr>
          <a:xfrm>
            <a:off x="2833686" y="19831050"/>
            <a:ext cx="9763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" name="Straight Connector 234">
            <a:extLst>
              <a:ext uri="{FF2B5EF4-FFF2-40B4-BE49-F238E27FC236}">
                <a16:creationId xmlns:a16="http://schemas.microsoft.com/office/drawing/2014/main" id="{87FB0380-FD0B-4A30-8DC0-A01642688171}"/>
              </a:ext>
            </a:extLst>
          </xdr:cNvPr>
          <xdr:cNvCxnSpPr/>
        </xdr:nvCxnSpPr>
        <xdr:spPr>
          <a:xfrm flipH="1">
            <a:off x="2862263" y="19778662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Straight Connector 235">
            <a:extLst>
              <a:ext uri="{FF2B5EF4-FFF2-40B4-BE49-F238E27FC236}">
                <a16:creationId xmlns:a16="http://schemas.microsoft.com/office/drawing/2014/main" id="{0C31E152-710E-423B-A7B8-1B5105BE8104}"/>
              </a:ext>
            </a:extLst>
          </xdr:cNvPr>
          <xdr:cNvCxnSpPr/>
        </xdr:nvCxnSpPr>
        <xdr:spPr>
          <a:xfrm>
            <a:off x="3724275" y="19592925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" name="Straight Connector 236">
            <a:extLst>
              <a:ext uri="{FF2B5EF4-FFF2-40B4-BE49-F238E27FC236}">
                <a16:creationId xmlns:a16="http://schemas.microsoft.com/office/drawing/2014/main" id="{A55AD51A-1C2B-4BF0-A651-75D5B342D581}"/>
              </a:ext>
            </a:extLst>
          </xdr:cNvPr>
          <xdr:cNvCxnSpPr/>
        </xdr:nvCxnSpPr>
        <xdr:spPr>
          <a:xfrm flipH="1">
            <a:off x="3671888" y="19778662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" name="Straight Connector 237">
            <a:extLst>
              <a:ext uri="{FF2B5EF4-FFF2-40B4-BE49-F238E27FC236}">
                <a16:creationId xmlns:a16="http://schemas.microsoft.com/office/drawing/2014/main" id="{067E40EE-8B41-410F-B408-AF846F66B97B}"/>
              </a:ext>
            </a:extLst>
          </xdr:cNvPr>
          <xdr:cNvCxnSpPr/>
        </xdr:nvCxnSpPr>
        <xdr:spPr>
          <a:xfrm>
            <a:off x="4533900" y="19697700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" name="Straight Connector 238">
            <a:extLst>
              <a:ext uri="{FF2B5EF4-FFF2-40B4-BE49-F238E27FC236}">
                <a16:creationId xmlns:a16="http://schemas.microsoft.com/office/drawing/2014/main" id="{E796D257-4CB1-41B4-99B8-4FAA541691AF}"/>
              </a:ext>
            </a:extLst>
          </xdr:cNvPr>
          <xdr:cNvCxnSpPr/>
        </xdr:nvCxnSpPr>
        <xdr:spPr>
          <a:xfrm>
            <a:off x="4452936" y="19831050"/>
            <a:ext cx="9763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" name="Straight Connector 239">
            <a:extLst>
              <a:ext uri="{FF2B5EF4-FFF2-40B4-BE49-F238E27FC236}">
                <a16:creationId xmlns:a16="http://schemas.microsoft.com/office/drawing/2014/main" id="{2E3C55B1-4458-4A55-8961-B3D603BC7AEC}"/>
              </a:ext>
            </a:extLst>
          </xdr:cNvPr>
          <xdr:cNvCxnSpPr/>
        </xdr:nvCxnSpPr>
        <xdr:spPr>
          <a:xfrm flipH="1">
            <a:off x="4481513" y="19778662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" name="Straight Connector 240">
            <a:extLst>
              <a:ext uri="{FF2B5EF4-FFF2-40B4-BE49-F238E27FC236}">
                <a16:creationId xmlns:a16="http://schemas.microsoft.com/office/drawing/2014/main" id="{23970AC7-804D-4610-B046-854117B77D97}"/>
              </a:ext>
            </a:extLst>
          </xdr:cNvPr>
          <xdr:cNvCxnSpPr/>
        </xdr:nvCxnSpPr>
        <xdr:spPr>
          <a:xfrm>
            <a:off x="5343525" y="19592925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" name="Straight Connector 241">
            <a:extLst>
              <a:ext uri="{FF2B5EF4-FFF2-40B4-BE49-F238E27FC236}">
                <a16:creationId xmlns:a16="http://schemas.microsoft.com/office/drawing/2014/main" id="{20C68E57-487C-4CCA-9659-DDF6675CDE74}"/>
              </a:ext>
            </a:extLst>
          </xdr:cNvPr>
          <xdr:cNvCxnSpPr/>
        </xdr:nvCxnSpPr>
        <xdr:spPr>
          <a:xfrm flipH="1">
            <a:off x="5291138" y="19778662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55</xdr:row>
      <xdr:rowOff>138112</xdr:rowOff>
    </xdr:from>
    <xdr:to>
      <xdr:col>32</xdr:col>
      <xdr:colOff>1</xdr:colOff>
      <xdr:row>62</xdr:row>
      <xdr:rowOff>114300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A44206D7-9C2E-4A13-BC6B-EAFC5D0B2AF1}"/>
            </a:ext>
          </a:extLst>
        </xdr:cNvPr>
        <xdr:cNvGrpSpPr/>
      </xdr:nvGrpSpPr>
      <xdr:grpSpPr>
        <a:xfrm>
          <a:off x="647700" y="9253537"/>
          <a:ext cx="4533901" cy="976313"/>
          <a:chOff x="647700" y="9253537"/>
          <a:chExt cx="4533901" cy="976313"/>
        </a:xfrm>
      </xdr:grpSpPr>
      <xdr:grpSp>
        <xdr:nvGrpSpPr>
          <xdr:cNvPr id="515" name="Group 514">
            <a:extLst>
              <a:ext uri="{FF2B5EF4-FFF2-40B4-BE49-F238E27FC236}">
                <a16:creationId xmlns:a16="http://schemas.microsoft.com/office/drawing/2014/main" id="{71CE7213-E582-44B4-B1F7-D042640FB58E}"/>
              </a:ext>
            </a:extLst>
          </xdr:cNvPr>
          <xdr:cNvGrpSpPr/>
        </xdr:nvGrpSpPr>
        <xdr:grpSpPr>
          <a:xfrm>
            <a:off x="1123950" y="9701212"/>
            <a:ext cx="333375" cy="266700"/>
            <a:chOff x="1285875" y="52568475"/>
            <a:chExt cx="333375" cy="266700"/>
          </a:xfrm>
        </xdr:grpSpPr>
        <xdr:sp macro="" textlink="">
          <xdr:nvSpPr>
            <xdr:cNvPr id="525" name="Isosceles Triangle 524">
              <a:extLst>
                <a:ext uri="{FF2B5EF4-FFF2-40B4-BE49-F238E27FC236}">
                  <a16:creationId xmlns:a16="http://schemas.microsoft.com/office/drawing/2014/main" id="{08C34783-A150-4836-9D5E-946454037E74}"/>
                </a:ext>
              </a:extLst>
            </xdr:cNvPr>
            <xdr:cNvSpPr/>
          </xdr:nvSpPr>
          <xdr:spPr>
            <a:xfrm>
              <a:off x="1385887" y="52568475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526" name="Straight Connector 525">
              <a:extLst>
                <a:ext uri="{FF2B5EF4-FFF2-40B4-BE49-F238E27FC236}">
                  <a16:creationId xmlns:a16="http://schemas.microsoft.com/office/drawing/2014/main" id="{0766BF90-9490-43AA-A620-11C58655C619}"/>
                </a:ext>
              </a:extLst>
            </xdr:cNvPr>
            <xdr:cNvCxnSpPr/>
          </xdr:nvCxnSpPr>
          <xdr:spPr>
            <a:xfrm>
              <a:off x="1285875" y="52697063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27" name="Rectangle 526">
              <a:extLst>
                <a:ext uri="{FF2B5EF4-FFF2-40B4-BE49-F238E27FC236}">
                  <a16:creationId xmlns:a16="http://schemas.microsoft.com/office/drawing/2014/main" id="{1C54BD89-B3FD-46D3-9B8C-EDD7D6E59F86}"/>
                </a:ext>
              </a:extLst>
            </xdr:cNvPr>
            <xdr:cNvSpPr/>
          </xdr:nvSpPr>
          <xdr:spPr>
            <a:xfrm>
              <a:off x="1295399" y="52711350"/>
              <a:ext cx="319088" cy="123825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</xdr:grpSp>
      <xdr:grpSp>
        <xdr:nvGrpSpPr>
          <xdr:cNvPr id="516" name="Group 515">
            <a:extLst>
              <a:ext uri="{FF2B5EF4-FFF2-40B4-BE49-F238E27FC236}">
                <a16:creationId xmlns:a16="http://schemas.microsoft.com/office/drawing/2014/main" id="{462E8E35-20A1-4401-BE3D-6BC02FE3233E}"/>
              </a:ext>
            </a:extLst>
          </xdr:cNvPr>
          <xdr:cNvGrpSpPr/>
        </xdr:nvGrpSpPr>
        <xdr:grpSpPr>
          <a:xfrm>
            <a:off x="2743200" y="9705974"/>
            <a:ext cx="333375" cy="280989"/>
            <a:chOff x="2581275" y="66574987"/>
            <a:chExt cx="333375" cy="280989"/>
          </a:xfrm>
        </xdr:grpSpPr>
        <xdr:sp macro="" textlink="">
          <xdr:nvSpPr>
            <xdr:cNvPr id="522" name="Isosceles Triangle 521">
              <a:extLst>
                <a:ext uri="{FF2B5EF4-FFF2-40B4-BE49-F238E27FC236}">
                  <a16:creationId xmlns:a16="http://schemas.microsoft.com/office/drawing/2014/main" id="{6FEFDF87-64D3-4C5F-93C2-A0E1518C0E55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523" name="Rectangle 522">
              <a:extLst>
                <a:ext uri="{FF2B5EF4-FFF2-40B4-BE49-F238E27FC236}">
                  <a16:creationId xmlns:a16="http://schemas.microsoft.com/office/drawing/2014/main" id="{3F4B5F05-BE57-4196-AAB1-E806F636DBBD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524" name="Straight Connector 523">
              <a:extLst>
                <a:ext uri="{FF2B5EF4-FFF2-40B4-BE49-F238E27FC236}">
                  <a16:creationId xmlns:a16="http://schemas.microsoft.com/office/drawing/2014/main" id="{555B300C-C29E-4001-B2CE-90868D4CFFC5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17" name="Group 516">
            <a:extLst>
              <a:ext uri="{FF2B5EF4-FFF2-40B4-BE49-F238E27FC236}">
                <a16:creationId xmlns:a16="http://schemas.microsoft.com/office/drawing/2014/main" id="{A8B0E16B-B2E0-4B02-A3D8-799CBDB6EA14}"/>
              </a:ext>
            </a:extLst>
          </xdr:cNvPr>
          <xdr:cNvGrpSpPr/>
        </xdr:nvGrpSpPr>
        <xdr:grpSpPr>
          <a:xfrm>
            <a:off x="4362450" y="9705974"/>
            <a:ext cx="333375" cy="280989"/>
            <a:chOff x="2581275" y="66574987"/>
            <a:chExt cx="333375" cy="280989"/>
          </a:xfrm>
        </xdr:grpSpPr>
        <xdr:sp macro="" textlink="">
          <xdr:nvSpPr>
            <xdr:cNvPr id="519" name="Isosceles Triangle 518">
              <a:extLst>
                <a:ext uri="{FF2B5EF4-FFF2-40B4-BE49-F238E27FC236}">
                  <a16:creationId xmlns:a16="http://schemas.microsoft.com/office/drawing/2014/main" id="{3805FA18-05DE-468F-9D8F-6FF4547BDE6C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520" name="Rectangle 519">
              <a:extLst>
                <a:ext uri="{FF2B5EF4-FFF2-40B4-BE49-F238E27FC236}">
                  <a16:creationId xmlns:a16="http://schemas.microsoft.com/office/drawing/2014/main" id="{C4662E5B-131C-4BED-85AA-6D887824D168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521" name="Straight Connector 520">
              <a:extLst>
                <a:ext uri="{FF2B5EF4-FFF2-40B4-BE49-F238E27FC236}">
                  <a16:creationId xmlns:a16="http://schemas.microsoft.com/office/drawing/2014/main" id="{F39CC5DE-3AD8-4FA1-8333-87501DA9B676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518" name="Straight Connector 517">
            <a:extLst>
              <a:ext uri="{FF2B5EF4-FFF2-40B4-BE49-F238E27FC236}">
                <a16:creationId xmlns:a16="http://schemas.microsoft.com/office/drawing/2014/main" id="{80ED7993-00B2-40D5-B51D-247E07199A50}"/>
              </a:ext>
            </a:extLst>
          </xdr:cNvPr>
          <xdr:cNvCxnSpPr/>
        </xdr:nvCxnSpPr>
        <xdr:spPr>
          <a:xfrm>
            <a:off x="647700" y="9691687"/>
            <a:ext cx="45339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10" name="Freeform: Shape 509">
            <a:extLst>
              <a:ext uri="{FF2B5EF4-FFF2-40B4-BE49-F238E27FC236}">
                <a16:creationId xmlns:a16="http://schemas.microsoft.com/office/drawing/2014/main" id="{FFAF5F8F-7F44-4E35-AE42-763C7E857749}"/>
              </a:ext>
            </a:extLst>
          </xdr:cNvPr>
          <xdr:cNvSpPr/>
        </xdr:nvSpPr>
        <xdr:spPr>
          <a:xfrm>
            <a:off x="2090739" y="9267824"/>
            <a:ext cx="828674" cy="962025"/>
          </a:xfrm>
          <a:custGeom>
            <a:avLst/>
            <a:gdLst>
              <a:gd name="connsiteX0" fmla="*/ 809625 w 809625"/>
              <a:gd name="connsiteY0" fmla="*/ 0 h 966788"/>
              <a:gd name="connsiteX1" fmla="*/ 381000 w 809625"/>
              <a:gd name="connsiteY1" fmla="*/ 700088 h 966788"/>
              <a:gd name="connsiteX2" fmla="*/ 0 w 809625"/>
              <a:gd name="connsiteY2" fmla="*/ 966788 h 9667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66788">
                <a:moveTo>
                  <a:pt x="809625" y="0"/>
                </a:moveTo>
                <a:cubicBezTo>
                  <a:pt x="662781" y="269478"/>
                  <a:pt x="515937" y="538957"/>
                  <a:pt x="381000" y="700088"/>
                </a:cubicBezTo>
                <a:cubicBezTo>
                  <a:pt x="246063" y="861219"/>
                  <a:pt x="123031" y="914003"/>
                  <a:pt x="0" y="966788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12" name="Freeform: Shape 511">
            <a:extLst>
              <a:ext uri="{FF2B5EF4-FFF2-40B4-BE49-F238E27FC236}">
                <a16:creationId xmlns:a16="http://schemas.microsoft.com/office/drawing/2014/main" id="{8A0DD7DB-0510-4F1E-A702-0288E385AE65}"/>
              </a:ext>
            </a:extLst>
          </xdr:cNvPr>
          <xdr:cNvSpPr/>
        </xdr:nvSpPr>
        <xdr:spPr>
          <a:xfrm>
            <a:off x="2914650" y="9267825"/>
            <a:ext cx="809625" cy="962025"/>
          </a:xfrm>
          <a:custGeom>
            <a:avLst/>
            <a:gdLst>
              <a:gd name="connsiteX0" fmla="*/ 0 w 809625"/>
              <a:gd name="connsiteY0" fmla="*/ 0 h 962025"/>
              <a:gd name="connsiteX1" fmla="*/ 376238 w 809625"/>
              <a:gd name="connsiteY1" fmla="*/ 590550 h 962025"/>
              <a:gd name="connsiteX2" fmla="*/ 809625 w 809625"/>
              <a:gd name="connsiteY2" fmla="*/ 962025 h 9620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62025">
                <a:moveTo>
                  <a:pt x="0" y="0"/>
                </a:moveTo>
                <a:cubicBezTo>
                  <a:pt x="120650" y="215106"/>
                  <a:pt x="241301" y="430213"/>
                  <a:pt x="376238" y="590550"/>
                </a:cubicBezTo>
                <a:cubicBezTo>
                  <a:pt x="511175" y="750887"/>
                  <a:pt x="660400" y="856456"/>
                  <a:pt x="809625" y="962025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514" name="Straight Connector 513">
            <a:extLst>
              <a:ext uri="{FF2B5EF4-FFF2-40B4-BE49-F238E27FC236}">
                <a16:creationId xmlns:a16="http://schemas.microsoft.com/office/drawing/2014/main" id="{24783517-198A-43D0-BBFA-D3A4F7677185}"/>
              </a:ext>
            </a:extLst>
          </xdr:cNvPr>
          <xdr:cNvCxnSpPr/>
        </xdr:nvCxnSpPr>
        <xdr:spPr>
          <a:xfrm flipV="1">
            <a:off x="2914651" y="9277349"/>
            <a:ext cx="0" cy="414339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560" name="Freeform: Shape 559">
            <a:extLst>
              <a:ext uri="{FF2B5EF4-FFF2-40B4-BE49-F238E27FC236}">
                <a16:creationId xmlns:a16="http://schemas.microsoft.com/office/drawing/2014/main" id="{C967EADB-CD31-4015-8254-7691E9CA4FD6}"/>
              </a:ext>
            </a:extLst>
          </xdr:cNvPr>
          <xdr:cNvSpPr/>
        </xdr:nvSpPr>
        <xdr:spPr>
          <a:xfrm>
            <a:off x="647700" y="9253537"/>
            <a:ext cx="647700" cy="433387"/>
          </a:xfrm>
          <a:custGeom>
            <a:avLst/>
            <a:gdLst>
              <a:gd name="connsiteX0" fmla="*/ 0 w 647700"/>
              <a:gd name="connsiteY0" fmla="*/ 433387 h 433387"/>
              <a:gd name="connsiteX1" fmla="*/ 385763 w 647700"/>
              <a:gd name="connsiteY1" fmla="*/ 271462 h 433387"/>
              <a:gd name="connsiteX2" fmla="*/ 647700 w 647700"/>
              <a:gd name="connsiteY2" fmla="*/ 0 h 4333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47700" h="433387">
                <a:moveTo>
                  <a:pt x="0" y="433387"/>
                </a:moveTo>
                <a:cubicBezTo>
                  <a:pt x="138906" y="388540"/>
                  <a:pt x="277813" y="343693"/>
                  <a:pt x="385763" y="271462"/>
                </a:cubicBezTo>
                <a:cubicBezTo>
                  <a:pt x="493713" y="199231"/>
                  <a:pt x="570706" y="99615"/>
                  <a:pt x="647700" y="0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61" name="Freeform: Shape 560">
            <a:extLst>
              <a:ext uri="{FF2B5EF4-FFF2-40B4-BE49-F238E27FC236}">
                <a16:creationId xmlns:a16="http://schemas.microsoft.com/office/drawing/2014/main" id="{94E3CA55-A243-42D6-A40D-948102C58E8E}"/>
              </a:ext>
            </a:extLst>
          </xdr:cNvPr>
          <xdr:cNvSpPr/>
        </xdr:nvSpPr>
        <xdr:spPr>
          <a:xfrm>
            <a:off x="4529138" y="9258299"/>
            <a:ext cx="652463" cy="433388"/>
          </a:xfrm>
          <a:custGeom>
            <a:avLst/>
            <a:gdLst>
              <a:gd name="connsiteX0" fmla="*/ 0 w 652463"/>
              <a:gd name="connsiteY0" fmla="*/ 0 h 433388"/>
              <a:gd name="connsiteX1" fmla="*/ 195263 w 652463"/>
              <a:gd name="connsiteY1" fmla="*/ 242888 h 433388"/>
              <a:gd name="connsiteX2" fmla="*/ 652463 w 652463"/>
              <a:gd name="connsiteY2" fmla="*/ 433388 h 4333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52463" h="433388">
                <a:moveTo>
                  <a:pt x="0" y="0"/>
                </a:moveTo>
                <a:cubicBezTo>
                  <a:pt x="43259" y="85328"/>
                  <a:pt x="86519" y="170657"/>
                  <a:pt x="195263" y="242888"/>
                </a:cubicBezTo>
                <a:cubicBezTo>
                  <a:pt x="304007" y="315119"/>
                  <a:pt x="478235" y="374253"/>
                  <a:pt x="652463" y="433388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562" name="Straight Connector 561">
            <a:extLst>
              <a:ext uri="{FF2B5EF4-FFF2-40B4-BE49-F238E27FC236}">
                <a16:creationId xmlns:a16="http://schemas.microsoft.com/office/drawing/2014/main" id="{93382FFB-141B-4282-A1D3-15817DB595BC}"/>
              </a:ext>
            </a:extLst>
          </xdr:cNvPr>
          <xdr:cNvCxnSpPr/>
        </xdr:nvCxnSpPr>
        <xdr:spPr>
          <a:xfrm flipV="1">
            <a:off x="1295400" y="9263063"/>
            <a:ext cx="0" cy="423864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563" name="Straight Connector 562">
            <a:extLst>
              <a:ext uri="{FF2B5EF4-FFF2-40B4-BE49-F238E27FC236}">
                <a16:creationId xmlns:a16="http://schemas.microsoft.com/office/drawing/2014/main" id="{E86D9F5F-3A72-4E42-A88E-B06F82409B3D}"/>
              </a:ext>
            </a:extLst>
          </xdr:cNvPr>
          <xdr:cNvCxnSpPr>
            <a:endCxn id="561" idx="0"/>
          </xdr:cNvCxnSpPr>
        </xdr:nvCxnSpPr>
        <xdr:spPr>
          <a:xfrm flipV="1">
            <a:off x="4529138" y="9258299"/>
            <a:ext cx="0" cy="433390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564" name="Freeform: Shape 563">
            <a:extLst>
              <a:ext uri="{FF2B5EF4-FFF2-40B4-BE49-F238E27FC236}">
                <a16:creationId xmlns:a16="http://schemas.microsoft.com/office/drawing/2014/main" id="{31C4FDF0-DFC4-47AA-AD5D-D4FEB7FDAD7D}"/>
              </a:ext>
            </a:extLst>
          </xdr:cNvPr>
          <xdr:cNvSpPr/>
        </xdr:nvSpPr>
        <xdr:spPr>
          <a:xfrm>
            <a:off x="1295400" y="9253537"/>
            <a:ext cx="804863" cy="971550"/>
          </a:xfrm>
          <a:custGeom>
            <a:avLst/>
            <a:gdLst>
              <a:gd name="connsiteX0" fmla="*/ 0 w 804863"/>
              <a:gd name="connsiteY0" fmla="*/ 0 h 971550"/>
              <a:gd name="connsiteX1" fmla="*/ 385763 w 804863"/>
              <a:gd name="connsiteY1" fmla="*/ 633412 h 971550"/>
              <a:gd name="connsiteX2" fmla="*/ 804863 w 804863"/>
              <a:gd name="connsiteY2" fmla="*/ 971550 h 971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4863" h="971550">
                <a:moveTo>
                  <a:pt x="0" y="0"/>
                </a:moveTo>
                <a:cubicBezTo>
                  <a:pt x="125809" y="235743"/>
                  <a:pt x="251619" y="471487"/>
                  <a:pt x="385763" y="633412"/>
                </a:cubicBezTo>
                <a:cubicBezTo>
                  <a:pt x="519907" y="795337"/>
                  <a:pt x="662385" y="883443"/>
                  <a:pt x="804863" y="971550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65" name="Freeform: Shape 564">
            <a:extLst>
              <a:ext uri="{FF2B5EF4-FFF2-40B4-BE49-F238E27FC236}">
                <a16:creationId xmlns:a16="http://schemas.microsoft.com/office/drawing/2014/main" id="{75C465D5-E37A-4902-84F8-D47D11E0B832}"/>
              </a:ext>
            </a:extLst>
          </xdr:cNvPr>
          <xdr:cNvSpPr/>
        </xdr:nvSpPr>
        <xdr:spPr>
          <a:xfrm>
            <a:off x="3719513" y="9267824"/>
            <a:ext cx="809625" cy="962026"/>
          </a:xfrm>
          <a:custGeom>
            <a:avLst/>
            <a:gdLst>
              <a:gd name="connsiteX0" fmla="*/ 809625 w 809625"/>
              <a:gd name="connsiteY0" fmla="*/ 0 h 976313"/>
              <a:gd name="connsiteX1" fmla="*/ 514350 w 809625"/>
              <a:gd name="connsiteY1" fmla="*/ 642938 h 976313"/>
              <a:gd name="connsiteX2" fmla="*/ 0 w 809625"/>
              <a:gd name="connsiteY2" fmla="*/ 976313 h 9763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76313">
                <a:moveTo>
                  <a:pt x="809625" y="0"/>
                </a:moveTo>
                <a:cubicBezTo>
                  <a:pt x="729456" y="240109"/>
                  <a:pt x="649287" y="480219"/>
                  <a:pt x="514350" y="642938"/>
                </a:cubicBezTo>
                <a:cubicBezTo>
                  <a:pt x="379413" y="805657"/>
                  <a:pt x="189706" y="890985"/>
                  <a:pt x="0" y="976313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3</xdr:col>
      <xdr:colOff>90488</xdr:colOff>
      <xdr:row>39</xdr:row>
      <xdr:rowOff>123825</xdr:rowOff>
    </xdr:from>
    <xdr:to>
      <xdr:col>32</xdr:col>
      <xdr:colOff>85725</xdr:colOff>
      <xdr:row>48</xdr:row>
      <xdr:rowOff>90488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56B029F2-B01F-461D-BB5A-26277B6E33C4}"/>
            </a:ext>
          </a:extLst>
        </xdr:cNvPr>
        <xdr:cNvGrpSpPr/>
      </xdr:nvGrpSpPr>
      <xdr:grpSpPr>
        <a:xfrm>
          <a:off x="576263" y="6953250"/>
          <a:ext cx="4691062" cy="1252538"/>
          <a:chOff x="576263" y="7096125"/>
          <a:chExt cx="4691062" cy="1252538"/>
        </a:xfrm>
      </xdr:grpSpPr>
      <xdr:cxnSp macro="">
        <xdr:nvCxnSpPr>
          <xdr:cNvPr id="438" name="Straight Arrow Connector 437">
            <a:extLst>
              <a:ext uri="{FF2B5EF4-FFF2-40B4-BE49-F238E27FC236}">
                <a16:creationId xmlns:a16="http://schemas.microsoft.com/office/drawing/2014/main" id="{C9742333-F751-4FB2-A518-357E81E687BD}"/>
              </a:ext>
            </a:extLst>
          </xdr:cNvPr>
          <xdr:cNvCxnSpPr/>
        </xdr:nvCxnSpPr>
        <xdr:spPr>
          <a:xfrm>
            <a:off x="1295399" y="7319961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9" name="Straight Arrow Connector 438">
            <a:extLst>
              <a:ext uri="{FF2B5EF4-FFF2-40B4-BE49-F238E27FC236}">
                <a16:creationId xmlns:a16="http://schemas.microsoft.com/office/drawing/2014/main" id="{7309F30E-44B1-4954-B3DB-75DA0E817C8A}"/>
              </a:ext>
            </a:extLst>
          </xdr:cNvPr>
          <xdr:cNvCxnSpPr/>
        </xdr:nvCxnSpPr>
        <xdr:spPr>
          <a:xfrm>
            <a:off x="1457325" y="7319961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0" name="Straight Arrow Connector 439">
            <a:extLst>
              <a:ext uri="{FF2B5EF4-FFF2-40B4-BE49-F238E27FC236}">
                <a16:creationId xmlns:a16="http://schemas.microsoft.com/office/drawing/2014/main" id="{B89869B4-C467-43E0-80B9-2BDB89F2D6F6}"/>
              </a:ext>
            </a:extLst>
          </xdr:cNvPr>
          <xdr:cNvCxnSpPr/>
        </xdr:nvCxnSpPr>
        <xdr:spPr>
          <a:xfrm>
            <a:off x="1619249" y="731519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1" name="Straight Arrow Connector 440">
            <a:extLst>
              <a:ext uri="{FF2B5EF4-FFF2-40B4-BE49-F238E27FC236}">
                <a16:creationId xmlns:a16="http://schemas.microsoft.com/office/drawing/2014/main" id="{34835C2F-E728-468A-9F86-F90CCA11D1D0}"/>
              </a:ext>
            </a:extLst>
          </xdr:cNvPr>
          <xdr:cNvCxnSpPr/>
        </xdr:nvCxnSpPr>
        <xdr:spPr>
          <a:xfrm>
            <a:off x="1781175" y="731519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2" name="Straight Arrow Connector 441">
            <a:extLst>
              <a:ext uri="{FF2B5EF4-FFF2-40B4-BE49-F238E27FC236}">
                <a16:creationId xmlns:a16="http://schemas.microsoft.com/office/drawing/2014/main" id="{79406E29-AFF5-4983-AC95-44D8ED2EC528}"/>
              </a:ext>
            </a:extLst>
          </xdr:cNvPr>
          <xdr:cNvCxnSpPr/>
        </xdr:nvCxnSpPr>
        <xdr:spPr>
          <a:xfrm>
            <a:off x="1943099" y="7324723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3" name="Straight Arrow Connector 442">
            <a:extLst>
              <a:ext uri="{FF2B5EF4-FFF2-40B4-BE49-F238E27FC236}">
                <a16:creationId xmlns:a16="http://schemas.microsoft.com/office/drawing/2014/main" id="{A4F5E4FB-A53D-47DA-B7A7-00DE80BDC912}"/>
              </a:ext>
            </a:extLst>
          </xdr:cNvPr>
          <xdr:cNvCxnSpPr/>
        </xdr:nvCxnSpPr>
        <xdr:spPr>
          <a:xfrm>
            <a:off x="2105025" y="7324723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4" name="Straight Arrow Connector 443">
            <a:extLst>
              <a:ext uri="{FF2B5EF4-FFF2-40B4-BE49-F238E27FC236}">
                <a16:creationId xmlns:a16="http://schemas.microsoft.com/office/drawing/2014/main" id="{68B092AE-3395-4D92-AEF7-4D63AA6FC834}"/>
              </a:ext>
            </a:extLst>
          </xdr:cNvPr>
          <xdr:cNvCxnSpPr/>
        </xdr:nvCxnSpPr>
        <xdr:spPr>
          <a:xfrm>
            <a:off x="2266949" y="7319960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5" name="Straight Arrow Connector 444">
            <a:extLst>
              <a:ext uri="{FF2B5EF4-FFF2-40B4-BE49-F238E27FC236}">
                <a16:creationId xmlns:a16="http://schemas.microsoft.com/office/drawing/2014/main" id="{CB26D75E-A709-4B07-89AC-D03A2E8FEF1B}"/>
              </a:ext>
            </a:extLst>
          </xdr:cNvPr>
          <xdr:cNvCxnSpPr/>
        </xdr:nvCxnSpPr>
        <xdr:spPr>
          <a:xfrm>
            <a:off x="2428875" y="7319960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6" name="Straight Connector 445">
            <a:extLst>
              <a:ext uri="{FF2B5EF4-FFF2-40B4-BE49-F238E27FC236}">
                <a16:creationId xmlns:a16="http://schemas.microsoft.com/office/drawing/2014/main" id="{C74E9D99-8F71-4318-8D23-A5C72B728545}"/>
              </a:ext>
            </a:extLst>
          </xdr:cNvPr>
          <xdr:cNvCxnSpPr/>
        </xdr:nvCxnSpPr>
        <xdr:spPr>
          <a:xfrm>
            <a:off x="1290637" y="7315198"/>
            <a:ext cx="16287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7" name="Straight Connector 446">
            <a:extLst>
              <a:ext uri="{FF2B5EF4-FFF2-40B4-BE49-F238E27FC236}">
                <a16:creationId xmlns:a16="http://schemas.microsoft.com/office/drawing/2014/main" id="{0853A998-6C32-43CC-8E56-1E9D7D1E1C17}"/>
              </a:ext>
            </a:extLst>
          </xdr:cNvPr>
          <xdr:cNvCxnSpPr/>
        </xdr:nvCxnSpPr>
        <xdr:spPr>
          <a:xfrm flipH="1" flipV="1">
            <a:off x="1804987" y="7243761"/>
            <a:ext cx="138112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8" name="Straight Arrow Connector 447">
            <a:extLst>
              <a:ext uri="{FF2B5EF4-FFF2-40B4-BE49-F238E27FC236}">
                <a16:creationId xmlns:a16="http://schemas.microsoft.com/office/drawing/2014/main" id="{7D192EFD-2BD0-42F9-80AE-4F680776450C}"/>
              </a:ext>
            </a:extLst>
          </xdr:cNvPr>
          <xdr:cNvCxnSpPr/>
        </xdr:nvCxnSpPr>
        <xdr:spPr>
          <a:xfrm>
            <a:off x="2590800" y="7315199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9" name="Straight Arrow Connector 448">
            <a:extLst>
              <a:ext uri="{FF2B5EF4-FFF2-40B4-BE49-F238E27FC236}">
                <a16:creationId xmlns:a16="http://schemas.microsoft.com/office/drawing/2014/main" id="{9A36E04B-E95B-4F45-979C-7E5D429F9607}"/>
              </a:ext>
            </a:extLst>
          </xdr:cNvPr>
          <xdr:cNvCxnSpPr/>
        </xdr:nvCxnSpPr>
        <xdr:spPr>
          <a:xfrm>
            <a:off x="2752724" y="7315199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0" name="Straight Arrow Connector 449">
            <a:extLst>
              <a:ext uri="{FF2B5EF4-FFF2-40B4-BE49-F238E27FC236}">
                <a16:creationId xmlns:a16="http://schemas.microsoft.com/office/drawing/2014/main" id="{FDFB5C80-3535-4E48-BBBA-8C498E57C07F}"/>
              </a:ext>
            </a:extLst>
          </xdr:cNvPr>
          <xdr:cNvCxnSpPr/>
        </xdr:nvCxnSpPr>
        <xdr:spPr>
          <a:xfrm>
            <a:off x="2914654" y="7258039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1" name="Straight Arrow Connector 450">
            <a:extLst>
              <a:ext uri="{FF2B5EF4-FFF2-40B4-BE49-F238E27FC236}">
                <a16:creationId xmlns:a16="http://schemas.microsoft.com/office/drawing/2014/main" id="{37E51CB6-B581-4B22-BCB1-4765100D0D67}"/>
              </a:ext>
            </a:extLst>
          </xdr:cNvPr>
          <xdr:cNvCxnSpPr/>
        </xdr:nvCxnSpPr>
        <xdr:spPr>
          <a:xfrm>
            <a:off x="3076580" y="7262802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2" name="Straight Arrow Connector 451">
            <a:extLst>
              <a:ext uri="{FF2B5EF4-FFF2-40B4-BE49-F238E27FC236}">
                <a16:creationId xmlns:a16="http://schemas.microsoft.com/office/drawing/2014/main" id="{27B42237-D779-4663-A1E2-8CC6165D143D}"/>
              </a:ext>
            </a:extLst>
          </xdr:cNvPr>
          <xdr:cNvCxnSpPr/>
        </xdr:nvCxnSpPr>
        <xdr:spPr>
          <a:xfrm>
            <a:off x="3238504" y="7258040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3" name="Straight Arrow Connector 452">
            <a:extLst>
              <a:ext uri="{FF2B5EF4-FFF2-40B4-BE49-F238E27FC236}">
                <a16:creationId xmlns:a16="http://schemas.microsoft.com/office/drawing/2014/main" id="{693FBBA9-3129-487C-A001-6CF83034A8A9}"/>
              </a:ext>
            </a:extLst>
          </xdr:cNvPr>
          <xdr:cNvCxnSpPr/>
        </xdr:nvCxnSpPr>
        <xdr:spPr>
          <a:xfrm>
            <a:off x="3400430" y="7262802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4" name="Straight Arrow Connector 453">
            <a:extLst>
              <a:ext uri="{FF2B5EF4-FFF2-40B4-BE49-F238E27FC236}">
                <a16:creationId xmlns:a16="http://schemas.microsoft.com/office/drawing/2014/main" id="{580ED6C6-B26B-4F93-AE7E-E6BCE9094F29}"/>
              </a:ext>
            </a:extLst>
          </xdr:cNvPr>
          <xdr:cNvCxnSpPr/>
        </xdr:nvCxnSpPr>
        <xdr:spPr>
          <a:xfrm>
            <a:off x="3562354" y="7262802"/>
            <a:ext cx="0" cy="28574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5" name="Straight Arrow Connector 454">
            <a:extLst>
              <a:ext uri="{FF2B5EF4-FFF2-40B4-BE49-F238E27FC236}">
                <a16:creationId xmlns:a16="http://schemas.microsoft.com/office/drawing/2014/main" id="{F217C6FF-E168-4B6A-917C-48AE5DCA5EFA}"/>
              </a:ext>
            </a:extLst>
          </xdr:cNvPr>
          <xdr:cNvCxnSpPr/>
        </xdr:nvCxnSpPr>
        <xdr:spPr>
          <a:xfrm>
            <a:off x="3724280" y="7258040"/>
            <a:ext cx="0" cy="29051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6" name="Straight Arrow Connector 455">
            <a:extLst>
              <a:ext uri="{FF2B5EF4-FFF2-40B4-BE49-F238E27FC236}">
                <a16:creationId xmlns:a16="http://schemas.microsoft.com/office/drawing/2014/main" id="{9F7C417D-9A8E-444A-A450-56A6FC5EECB6}"/>
              </a:ext>
            </a:extLst>
          </xdr:cNvPr>
          <xdr:cNvCxnSpPr/>
        </xdr:nvCxnSpPr>
        <xdr:spPr>
          <a:xfrm>
            <a:off x="3886204" y="7262802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7" name="Straight Arrow Connector 456">
            <a:extLst>
              <a:ext uri="{FF2B5EF4-FFF2-40B4-BE49-F238E27FC236}">
                <a16:creationId xmlns:a16="http://schemas.microsoft.com/office/drawing/2014/main" id="{CDAE1B8F-AE58-48C0-8648-4C4E746CD090}"/>
              </a:ext>
            </a:extLst>
          </xdr:cNvPr>
          <xdr:cNvCxnSpPr/>
        </xdr:nvCxnSpPr>
        <xdr:spPr>
          <a:xfrm>
            <a:off x="4048130" y="7258040"/>
            <a:ext cx="0" cy="28574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8" name="Straight Connector 457">
            <a:extLst>
              <a:ext uri="{FF2B5EF4-FFF2-40B4-BE49-F238E27FC236}">
                <a16:creationId xmlns:a16="http://schemas.microsoft.com/office/drawing/2014/main" id="{6803F720-ABD0-4F54-A417-79BBE58C204D}"/>
              </a:ext>
            </a:extLst>
          </xdr:cNvPr>
          <xdr:cNvCxnSpPr/>
        </xdr:nvCxnSpPr>
        <xdr:spPr>
          <a:xfrm>
            <a:off x="2909892" y="7258033"/>
            <a:ext cx="16287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9" name="Straight Connector 458">
            <a:extLst>
              <a:ext uri="{FF2B5EF4-FFF2-40B4-BE49-F238E27FC236}">
                <a16:creationId xmlns:a16="http://schemas.microsoft.com/office/drawing/2014/main" id="{14B253C7-6FF5-4ACD-8ADE-C4451AF4E79E}"/>
              </a:ext>
            </a:extLst>
          </xdr:cNvPr>
          <xdr:cNvCxnSpPr/>
        </xdr:nvCxnSpPr>
        <xdr:spPr>
          <a:xfrm flipH="1" flipV="1">
            <a:off x="3243263" y="7115175"/>
            <a:ext cx="323854" cy="24287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0" name="Straight Arrow Connector 459">
            <a:extLst>
              <a:ext uri="{FF2B5EF4-FFF2-40B4-BE49-F238E27FC236}">
                <a16:creationId xmlns:a16="http://schemas.microsoft.com/office/drawing/2014/main" id="{D1C786E2-0EEB-45E3-99C8-E3107778695B}"/>
              </a:ext>
            </a:extLst>
          </xdr:cNvPr>
          <xdr:cNvCxnSpPr/>
        </xdr:nvCxnSpPr>
        <xdr:spPr>
          <a:xfrm>
            <a:off x="4210055" y="7258040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1" name="Straight Arrow Connector 460">
            <a:extLst>
              <a:ext uri="{FF2B5EF4-FFF2-40B4-BE49-F238E27FC236}">
                <a16:creationId xmlns:a16="http://schemas.microsoft.com/office/drawing/2014/main" id="{334AAD58-20BA-45CF-946F-0E9B0D9C46EF}"/>
              </a:ext>
            </a:extLst>
          </xdr:cNvPr>
          <xdr:cNvCxnSpPr/>
        </xdr:nvCxnSpPr>
        <xdr:spPr>
          <a:xfrm>
            <a:off x="4371979" y="7258040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2" name="Straight Arrow Connector 461">
            <a:extLst>
              <a:ext uri="{FF2B5EF4-FFF2-40B4-BE49-F238E27FC236}">
                <a16:creationId xmlns:a16="http://schemas.microsoft.com/office/drawing/2014/main" id="{30F20376-210F-47DB-A8D3-F89D740E065C}"/>
              </a:ext>
            </a:extLst>
          </xdr:cNvPr>
          <xdr:cNvCxnSpPr/>
        </xdr:nvCxnSpPr>
        <xdr:spPr>
          <a:xfrm>
            <a:off x="4533905" y="7258050"/>
            <a:ext cx="0" cy="27621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3" name="Straight Arrow Connector 462">
            <a:extLst>
              <a:ext uri="{FF2B5EF4-FFF2-40B4-BE49-F238E27FC236}">
                <a16:creationId xmlns:a16="http://schemas.microsoft.com/office/drawing/2014/main" id="{966A7057-7AEE-4991-927E-157A55B0C3BE}"/>
              </a:ext>
            </a:extLst>
          </xdr:cNvPr>
          <xdr:cNvCxnSpPr/>
        </xdr:nvCxnSpPr>
        <xdr:spPr>
          <a:xfrm>
            <a:off x="2105025" y="7124700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4" name="Straight Arrow Connector 463">
            <a:extLst>
              <a:ext uri="{FF2B5EF4-FFF2-40B4-BE49-F238E27FC236}">
                <a16:creationId xmlns:a16="http://schemas.microsoft.com/office/drawing/2014/main" id="{CBD61D14-5144-4329-97A4-CD9377870D8B}"/>
              </a:ext>
            </a:extLst>
          </xdr:cNvPr>
          <xdr:cNvCxnSpPr/>
        </xdr:nvCxnSpPr>
        <xdr:spPr>
          <a:xfrm>
            <a:off x="3724275" y="7119937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5" name="Straight Connector 464">
            <a:extLst>
              <a:ext uri="{FF2B5EF4-FFF2-40B4-BE49-F238E27FC236}">
                <a16:creationId xmlns:a16="http://schemas.microsoft.com/office/drawing/2014/main" id="{B978E57E-601E-4297-A97F-07296FAA8FF5}"/>
              </a:ext>
            </a:extLst>
          </xdr:cNvPr>
          <xdr:cNvCxnSpPr/>
        </xdr:nvCxnSpPr>
        <xdr:spPr>
          <a:xfrm>
            <a:off x="1295400" y="7877175"/>
            <a:ext cx="0" cy="466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6" name="Straight Connector 465">
            <a:extLst>
              <a:ext uri="{FF2B5EF4-FFF2-40B4-BE49-F238E27FC236}">
                <a16:creationId xmlns:a16="http://schemas.microsoft.com/office/drawing/2014/main" id="{55C73589-EFE7-4B88-9BCC-9519E2D4AAA7}"/>
              </a:ext>
            </a:extLst>
          </xdr:cNvPr>
          <xdr:cNvCxnSpPr/>
        </xdr:nvCxnSpPr>
        <xdr:spPr>
          <a:xfrm flipH="1">
            <a:off x="1243012" y="7929562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7" name="Straight Connector 466">
            <a:extLst>
              <a:ext uri="{FF2B5EF4-FFF2-40B4-BE49-F238E27FC236}">
                <a16:creationId xmlns:a16="http://schemas.microsoft.com/office/drawing/2014/main" id="{5087D493-6382-467A-8266-0F3AD3E50DE8}"/>
              </a:ext>
            </a:extLst>
          </xdr:cNvPr>
          <xdr:cNvCxnSpPr/>
        </xdr:nvCxnSpPr>
        <xdr:spPr>
          <a:xfrm flipH="1">
            <a:off x="1247774" y="8215312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8" name="Straight Connector 467">
            <a:extLst>
              <a:ext uri="{FF2B5EF4-FFF2-40B4-BE49-F238E27FC236}">
                <a16:creationId xmlns:a16="http://schemas.microsoft.com/office/drawing/2014/main" id="{55BA3FF8-5DB9-47D0-903D-B1551B4C1DF2}"/>
              </a:ext>
            </a:extLst>
          </xdr:cNvPr>
          <xdr:cNvCxnSpPr/>
        </xdr:nvCxnSpPr>
        <xdr:spPr>
          <a:xfrm>
            <a:off x="2105025" y="7786688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9" name="Straight Connector 468">
            <a:extLst>
              <a:ext uri="{FF2B5EF4-FFF2-40B4-BE49-F238E27FC236}">
                <a16:creationId xmlns:a16="http://schemas.microsoft.com/office/drawing/2014/main" id="{0D7DA6D0-111E-49AB-BEE5-EA69D757015B}"/>
              </a:ext>
            </a:extLst>
          </xdr:cNvPr>
          <xdr:cNvCxnSpPr/>
        </xdr:nvCxnSpPr>
        <xdr:spPr>
          <a:xfrm flipH="1">
            <a:off x="2052636" y="7929562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0" name="Straight Connector 469">
            <a:extLst>
              <a:ext uri="{FF2B5EF4-FFF2-40B4-BE49-F238E27FC236}">
                <a16:creationId xmlns:a16="http://schemas.microsoft.com/office/drawing/2014/main" id="{11E94EC2-91B9-400E-A04F-6FB51AFE6FB7}"/>
              </a:ext>
            </a:extLst>
          </xdr:cNvPr>
          <xdr:cNvCxnSpPr/>
        </xdr:nvCxnSpPr>
        <xdr:spPr>
          <a:xfrm>
            <a:off x="2914651" y="7872413"/>
            <a:ext cx="0" cy="476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1" name="Straight Connector 470">
            <a:extLst>
              <a:ext uri="{FF2B5EF4-FFF2-40B4-BE49-F238E27FC236}">
                <a16:creationId xmlns:a16="http://schemas.microsoft.com/office/drawing/2014/main" id="{F50C8ECA-2974-4757-9FA7-3B25399E9EA3}"/>
              </a:ext>
            </a:extLst>
          </xdr:cNvPr>
          <xdr:cNvCxnSpPr/>
        </xdr:nvCxnSpPr>
        <xdr:spPr>
          <a:xfrm flipH="1">
            <a:off x="2862262" y="7929563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2" name="Straight Connector 471">
            <a:extLst>
              <a:ext uri="{FF2B5EF4-FFF2-40B4-BE49-F238E27FC236}">
                <a16:creationId xmlns:a16="http://schemas.microsoft.com/office/drawing/2014/main" id="{C5A035FE-E654-4538-8C55-DCEA5E23E0A4}"/>
              </a:ext>
            </a:extLst>
          </xdr:cNvPr>
          <xdr:cNvCxnSpPr/>
        </xdr:nvCxnSpPr>
        <xdr:spPr>
          <a:xfrm>
            <a:off x="4533901" y="7872413"/>
            <a:ext cx="0" cy="471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3" name="Straight Connector 472">
            <a:extLst>
              <a:ext uri="{FF2B5EF4-FFF2-40B4-BE49-F238E27FC236}">
                <a16:creationId xmlns:a16="http://schemas.microsoft.com/office/drawing/2014/main" id="{CA3D8CA9-453A-4713-9099-44C4751CD19D}"/>
              </a:ext>
            </a:extLst>
          </xdr:cNvPr>
          <xdr:cNvCxnSpPr/>
        </xdr:nvCxnSpPr>
        <xdr:spPr>
          <a:xfrm flipH="1">
            <a:off x="4481512" y="7929563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4" name="Straight Connector 473">
            <a:extLst>
              <a:ext uri="{FF2B5EF4-FFF2-40B4-BE49-F238E27FC236}">
                <a16:creationId xmlns:a16="http://schemas.microsoft.com/office/drawing/2014/main" id="{BE25463B-1C57-4982-9734-084C504321B4}"/>
              </a:ext>
            </a:extLst>
          </xdr:cNvPr>
          <xdr:cNvCxnSpPr/>
        </xdr:nvCxnSpPr>
        <xdr:spPr>
          <a:xfrm>
            <a:off x="3724275" y="7786688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5" name="Straight Connector 474">
            <a:extLst>
              <a:ext uri="{FF2B5EF4-FFF2-40B4-BE49-F238E27FC236}">
                <a16:creationId xmlns:a16="http://schemas.microsoft.com/office/drawing/2014/main" id="{0898A362-D090-48FB-9531-0FD28828BC87}"/>
              </a:ext>
            </a:extLst>
          </xdr:cNvPr>
          <xdr:cNvCxnSpPr/>
        </xdr:nvCxnSpPr>
        <xdr:spPr>
          <a:xfrm flipH="1">
            <a:off x="3671886" y="7929562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6" name="Straight Connector 475">
            <a:extLst>
              <a:ext uri="{FF2B5EF4-FFF2-40B4-BE49-F238E27FC236}">
                <a16:creationId xmlns:a16="http://schemas.microsoft.com/office/drawing/2014/main" id="{46C58E0B-8425-4551-B239-CBD465184BEF}"/>
              </a:ext>
            </a:extLst>
          </xdr:cNvPr>
          <xdr:cNvCxnSpPr/>
        </xdr:nvCxnSpPr>
        <xdr:spPr>
          <a:xfrm flipH="1">
            <a:off x="2862262" y="8215313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7" name="Straight Connector 476">
            <a:extLst>
              <a:ext uri="{FF2B5EF4-FFF2-40B4-BE49-F238E27FC236}">
                <a16:creationId xmlns:a16="http://schemas.microsoft.com/office/drawing/2014/main" id="{A66B5DD0-963C-468D-B6B5-DAB2D54CA54E}"/>
              </a:ext>
            </a:extLst>
          </xdr:cNvPr>
          <xdr:cNvCxnSpPr/>
        </xdr:nvCxnSpPr>
        <xdr:spPr>
          <a:xfrm flipH="1">
            <a:off x="4481512" y="8215313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81" name="Group 480">
            <a:extLst>
              <a:ext uri="{FF2B5EF4-FFF2-40B4-BE49-F238E27FC236}">
                <a16:creationId xmlns:a16="http://schemas.microsoft.com/office/drawing/2014/main" id="{546D1A6B-1644-46BC-BE21-61280FDBA991}"/>
              </a:ext>
            </a:extLst>
          </xdr:cNvPr>
          <xdr:cNvGrpSpPr/>
        </xdr:nvGrpSpPr>
        <xdr:grpSpPr>
          <a:xfrm>
            <a:off x="1123950" y="7548562"/>
            <a:ext cx="333375" cy="266700"/>
            <a:chOff x="1285875" y="52568475"/>
            <a:chExt cx="333375" cy="266700"/>
          </a:xfrm>
        </xdr:grpSpPr>
        <xdr:sp macro="" textlink="">
          <xdr:nvSpPr>
            <xdr:cNvPr id="491" name="Isosceles Triangle 490">
              <a:extLst>
                <a:ext uri="{FF2B5EF4-FFF2-40B4-BE49-F238E27FC236}">
                  <a16:creationId xmlns:a16="http://schemas.microsoft.com/office/drawing/2014/main" id="{C8A3E40E-598C-4BDC-9D18-82F895567A6D}"/>
                </a:ext>
              </a:extLst>
            </xdr:cNvPr>
            <xdr:cNvSpPr/>
          </xdr:nvSpPr>
          <xdr:spPr>
            <a:xfrm>
              <a:off x="1385887" y="52568475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492" name="Straight Connector 491">
              <a:extLst>
                <a:ext uri="{FF2B5EF4-FFF2-40B4-BE49-F238E27FC236}">
                  <a16:creationId xmlns:a16="http://schemas.microsoft.com/office/drawing/2014/main" id="{B1DA3218-B9F0-446C-A044-85CF4BE81BD0}"/>
                </a:ext>
              </a:extLst>
            </xdr:cNvPr>
            <xdr:cNvCxnSpPr/>
          </xdr:nvCxnSpPr>
          <xdr:spPr>
            <a:xfrm>
              <a:off x="1285875" y="52697063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93" name="Rectangle 492">
              <a:extLst>
                <a:ext uri="{FF2B5EF4-FFF2-40B4-BE49-F238E27FC236}">
                  <a16:creationId xmlns:a16="http://schemas.microsoft.com/office/drawing/2014/main" id="{EBC12207-53A1-4E54-9705-3A2CFD89A33C}"/>
                </a:ext>
              </a:extLst>
            </xdr:cNvPr>
            <xdr:cNvSpPr/>
          </xdr:nvSpPr>
          <xdr:spPr>
            <a:xfrm>
              <a:off x="1295399" y="52711350"/>
              <a:ext cx="319088" cy="123825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</xdr:grpSp>
      <xdr:grpSp>
        <xdr:nvGrpSpPr>
          <xdr:cNvPr id="482" name="Group 481">
            <a:extLst>
              <a:ext uri="{FF2B5EF4-FFF2-40B4-BE49-F238E27FC236}">
                <a16:creationId xmlns:a16="http://schemas.microsoft.com/office/drawing/2014/main" id="{1AD6EFF1-C921-48DC-87E3-5958E4064C4A}"/>
              </a:ext>
            </a:extLst>
          </xdr:cNvPr>
          <xdr:cNvGrpSpPr/>
        </xdr:nvGrpSpPr>
        <xdr:grpSpPr>
          <a:xfrm>
            <a:off x="2743200" y="7553324"/>
            <a:ext cx="333375" cy="280989"/>
            <a:chOff x="2581275" y="66574987"/>
            <a:chExt cx="333375" cy="280989"/>
          </a:xfrm>
        </xdr:grpSpPr>
        <xdr:sp macro="" textlink="">
          <xdr:nvSpPr>
            <xdr:cNvPr id="488" name="Isosceles Triangle 487">
              <a:extLst>
                <a:ext uri="{FF2B5EF4-FFF2-40B4-BE49-F238E27FC236}">
                  <a16:creationId xmlns:a16="http://schemas.microsoft.com/office/drawing/2014/main" id="{824B0928-27DD-4127-B44E-F039527C9864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489" name="Rectangle 488">
              <a:extLst>
                <a:ext uri="{FF2B5EF4-FFF2-40B4-BE49-F238E27FC236}">
                  <a16:creationId xmlns:a16="http://schemas.microsoft.com/office/drawing/2014/main" id="{DD657390-DCC3-4A2C-8485-78F776C59F99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490" name="Straight Connector 489">
              <a:extLst>
                <a:ext uri="{FF2B5EF4-FFF2-40B4-BE49-F238E27FC236}">
                  <a16:creationId xmlns:a16="http://schemas.microsoft.com/office/drawing/2014/main" id="{48659B6B-56D6-4630-8559-4064A1B232FD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83" name="Group 482">
            <a:extLst>
              <a:ext uri="{FF2B5EF4-FFF2-40B4-BE49-F238E27FC236}">
                <a16:creationId xmlns:a16="http://schemas.microsoft.com/office/drawing/2014/main" id="{42B9F9B1-B0A4-48B5-BBA5-5481C1D5592E}"/>
              </a:ext>
            </a:extLst>
          </xdr:cNvPr>
          <xdr:cNvGrpSpPr/>
        </xdr:nvGrpSpPr>
        <xdr:grpSpPr>
          <a:xfrm>
            <a:off x="4362450" y="7553324"/>
            <a:ext cx="333375" cy="280989"/>
            <a:chOff x="2581275" y="66574987"/>
            <a:chExt cx="333375" cy="280989"/>
          </a:xfrm>
        </xdr:grpSpPr>
        <xdr:sp macro="" textlink="">
          <xdr:nvSpPr>
            <xdr:cNvPr id="485" name="Isosceles Triangle 484">
              <a:extLst>
                <a:ext uri="{FF2B5EF4-FFF2-40B4-BE49-F238E27FC236}">
                  <a16:creationId xmlns:a16="http://schemas.microsoft.com/office/drawing/2014/main" id="{9DFBB50A-E23B-41F5-A35F-3E898DA6A293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486" name="Rectangle 485">
              <a:extLst>
                <a:ext uri="{FF2B5EF4-FFF2-40B4-BE49-F238E27FC236}">
                  <a16:creationId xmlns:a16="http://schemas.microsoft.com/office/drawing/2014/main" id="{622C50A4-2531-4B5A-AC8E-C94FD374B5FD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487" name="Straight Connector 486">
              <a:extLst>
                <a:ext uri="{FF2B5EF4-FFF2-40B4-BE49-F238E27FC236}">
                  <a16:creationId xmlns:a16="http://schemas.microsoft.com/office/drawing/2014/main" id="{04A74752-E2B2-40AD-BBB7-C064E3720EAC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484" name="Straight Connector 483">
            <a:extLst>
              <a:ext uri="{FF2B5EF4-FFF2-40B4-BE49-F238E27FC236}">
                <a16:creationId xmlns:a16="http://schemas.microsoft.com/office/drawing/2014/main" id="{3084F0D0-FE40-4E1E-92BB-2C87220232B2}"/>
              </a:ext>
            </a:extLst>
          </xdr:cNvPr>
          <xdr:cNvCxnSpPr/>
        </xdr:nvCxnSpPr>
        <xdr:spPr>
          <a:xfrm>
            <a:off x="647700" y="7543800"/>
            <a:ext cx="45339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9" name="Straight Connector 478">
            <a:extLst>
              <a:ext uri="{FF2B5EF4-FFF2-40B4-BE49-F238E27FC236}">
                <a16:creationId xmlns:a16="http://schemas.microsoft.com/office/drawing/2014/main" id="{1BF88B80-FDB8-47B7-B140-85699C073BDD}"/>
              </a:ext>
            </a:extLst>
          </xdr:cNvPr>
          <xdr:cNvCxnSpPr/>
        </xdr:nvCxnSpPr>
        <xdr:spPr>
          <a:xfrm>
            <a:off x="576263" y="7972425"/>
            <a:ext cx="469106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0" name="Straight Connector 479">
            <a:extLst>
              <a:ext uri="{FF2B5EF4-FFF2-40B4-BE49-F238E27FC236}">
                <a16:creationId xmlns:a16="http://schemas.microsoft.com/office/drawing/2014/main" id="{4776B656-EEB2-4FAF-8DD8-0256F34F9209}"/>
              </a:ext>
            </a:extLst>
          </xdr:cNvPr>
          <xdr:cNvCxnSpPr/>
        </xdr:nvCxnSpPr>
        <xdr:spPr>
          <a:xfrm>
            <a:off x="1214436" y="8258175"/>
            <a:ext cx="340518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4" name="Straight Arrow Connector 543">
            <a:extLst>
              <a:ext uri="{FF2B5EF4-FFF2-40B4-BE49-F238E27FC236}">
                <a16:creationId xmlns:a16="http://schemas.microsoft.com/office/drawing/2014/main" id="{A214C046-7B8B-49AC-B0FC-F134B4FAC881}"/>
              </a:ext>
            </a:extLst>
          </xdr:cNvPr>
          <xdr:cNvCxnSpPr/>
        </xdr:nvCxnSpPr>
        <xdr:spPr>
          <a:xfrm>
            <a:off x="1295399" y="7267575"/>
            <a:ext cx="0" cy="27622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5" name="Straight Arrow Connector 544">
            <a:extLst>
              <a:ext uri="{FF2B5EF4-FFF2-40B4-BE49-F238E27FC236}">
                <a16:creationId xmlns:a16="http://schemas.microsoft.com/office/drawing/2014/main" id="{C47BA474-F25F-4E48-816A-82704DD7AC30}"/>
              </a:ext>
            </a:extLst>
          </xdr:cNvPr>
          <xdr:cNvCxnSpPr/>
        </xdr:nvCxnSpPr>
        <xdr:spPr>
          <a:xfrm>
            <a:off x="647700" y="7262812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6" name="Straight Arrow Connector 545">
            <a:extLst>
              <a:ext uri="{FF2B5EF4-FFF2-40B4-BE49-F238E27FC236}">
                <a16:creationId xmlns:a16="http://schemas.microsoft.com/office/drawing/2014/main" id="{90482F80-AD24-4E87-8AD0-CF826EECA283}"/>
              </a:ext>
            </a:extLst>
          </xdr:cNvPr>
          <xdr:cNvCxnSpPr/>
        </xdr:nvCxnSpPr>
        <xdr:spPr>
          <a:xfrm>
            <a:off x="809626" y="7267575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7" name="Straight Arrow Connector 546">
            <a:extLst>
              <a:ext uri="{FF2B5EF4-FFF2-40B4-BE49-F238E27FC236}">
                <a16:creationId xmlns:a16="http://schemas.microsoft.com/office/drawing/2014/main" id="{DB6ECC5E-43B6-4F3A-84E9-9204EC691AED}"/>
              </a:ext>
            </a:extLst>
          </xdr:cNvPr>
          <xdr:cNvCxnSpPr/>
        </xdr:nvCxnSpPr>
        <xdr:spPr>
          <a:xfrm>
            <a:off x="971550" y="7262813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8" name="Straight Arrow Connector 547">
            <a:extLst>
              <a:ext uri="{FF2B5EF4-FFF2-40B4-BE49-F238E27FC236}">
                <a16:creationId xmlns:a16="http://schemas.microsoft.com/office/drawing/2014/main" id="{86A45DEE-93F6-480B-8B9D-A8E28F614023}"/>
              </a:ext>
            </a:extLst>
          </xdr:cNvPr>
          <xdr:cNvCxnSpPr/>
        </xdr:nvCxnSpPr>
        <xdr:spPr>
          <a:xfrm>
            <a:off x="1133476" y="7267575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9" name="Straight Connector 548">
            <a:extLst>
              <a:ext uri="{FF2B5EF4-FFF2-40B4-BE49-F238E27FC236}">
                <a16:creationId xmlns:a16="http://schemas.microsoft.com/office/drawing/2014/main" id="{A1B2E9B1-D82A-4ECE-880B-73FCCE25289C}"/>
              </a:ext>
            </a:extLst>
          </xdr:cNvPr>
          <xdr:cNvCxnSpPr/>
        </xdr:nvCxnSpPr>
        <xdr:spPr>
          <a:xfrm>
            <a:off x="647700" y="7262812"/>
            <a:ext cx="6524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0" name="Straight Connector 549">
            <a:extLst>
              <a:ext uri="{FF2B5EF4-FFF2-40B4-BE49-F238E27FC236}">
                <a16:creationId xmlns:a16="http://schemas.microsoft.com/office/drawing/2014/main" id="{65BB4A8A-D88D-4FF1-BEA6-466F049BB609}"/>
              </a:ext>
            </a:extLst>
          </xdr:cNvPr>
          <xdr:cNvCxnSpPr/>
        </xdr:nvCxnSpPr>
        <xdr:spPr>
          <a:xfrm flipH="1" flipV="1">
            <a:off x="990600" y="7124700"/>
            <a:ext cx="147641" cy="25716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1" name="Straight Arrow Connector 550">
            <a:extLst>
              <a:ext uri="{FF2B5EF4-FFF2-40B4-BE49-F238E27FC236}">
                <a16:creationId xmlns:a16="http://schemas.microsoft.com/office/drawing/2014/main" id="{70D47EC8-9091-4074-BCB0-446FB771B765}"/>
              </a:ext>
            </a:extLst>
          </xdr:cNvPr>
          <xdr:cNvCxnSpPr/>
        </xdr:nvCxnSpPr>
        <xdr:spPr>
          <a:xfrm>
            <a:off x="652463" y="7129463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3" name="Straight Arrow Connector 552">
            <a:extLst>
              <a:ext uri="{FF2B5EF4-FFF2-40B4-BE49-F238E27FC236}">
                <a16:creationId xmlns:a16="http://schemas.microsoft.com/office/drawing/2014/main" id="{766CDE43-960B-4808-A297-AC582219B7B6}"/>
              </a:ext>
            </a:extLst>
          </xdr:cNvPr>
          <xdr:cNvCxnSpPr/>
        </xdr:nvCxnSpPr>
        <xdr:spPr>
          <a:xfrm>
            <a:off x="4695825" y="7315200"/>
            <a:ext cx="0" cy="2285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4" name="Straight Arrow Connector 553">
            <a:extLst>
              <a:ext uri="{FF2B5EF4-FFF2-40B4-BE49-F238E27FC236}">
                <a16:creationId xmlns:a16="http://schemas.microsoft.com/office/drawing/2014/main" id="{C6018422-4127-4ED9-A548-D320C1BCCDC8}"/>
              </a:ext>
            </a:extLst>
          </xdr:cNvPr>
          <xdr:cNvCxnSpPr/>
        </xdr:nvCxnSpPr>
        <xdr:spPr>
          <a:xfrm>
            <a:off x="4857751" y="7310438"/>
            <a:ext cx="0" cy="2381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5" name="Straight Arrow Connector 554">
            <a:extLst>
              <a:ext uri="{FF2B5EF4-FFF2-40B4-BE49-F238E27FC236}">
                <a16:creationId xmlns:a16="http://schemas.microsoft.com/office/drawing/2014/main" id="{8EDE236E-EA40-4827-87DB-1704F7AD6A1A}"/>
              </a:ext>
            </a:extLst>
          </xdr:cNvPr>
          <xdr:cNvCxnSpPr/>
        </xdr:nvCxnSpPr>
        <xdr:spPr>
          <a:xfrm>
            <a:off x="5019675" y="7315200"/>
            <a:ext cx="0" cy="22859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6" name="Straight Arrow Connector 555">
            <a:extLst>
              <a:ext uri="{FF2B5EF4-FFF2-40B4-BE49-F238E27FC236}">
                <a16:creationId xmlns:a16="http://schemas.microsoft.com/office/drawing/2014/main" id="{5C41A0AE-2219-4345-A3B0-72E86DA5D1E0}"/>
              </a:ext>
            </a:extLst>
          </xdr:cNvPr>
          <xdr:cNvCxnSpPr/>
        </xdr:nvCxnSpPr>
        <xdr:spPr>
          <a:xfrm>
            <a:off x="5181601" y="7310438"/>
            <a:ext cx="0" cy="23336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7" name="Straight Connector 556">
            <a:extLst>
              <a:ext uri="{FF2B5EF4-FFF2-40B4-BE49-F238E27FC236}">
                <a16:creationId xmlns:a16="http://schemas.microsoft.com/office/drawing/2014/main" id="{B99487CF-D172-495B-9586-7D8E973CE4D3}"/>
              </a:ext>
            </a:extLst>
          </xdr:cNvPr>
          <xdr:cNvCxnSpPr/>
        </xdr:nvCxnSpPr>
        <xdr:spPr>
          <a:xfrm>
            <a:off x="4529135" y="7315199"/>
            <a:ext cx="6524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8" name="Straight Arrow Connector 557">
            <a:extLst>
              <a:ext uri="{FF2B5EF4-FFF2-40B4-BE49-F238E27FC236}">
                <a16:creationId xmlns:a16="http://schemas.microsoft.com/office/drawing/2014/main" id="{FC573B15-E5AF-46A5-AFFA-1A676E3203A8}"/>
              </a:ext>
            </a:extLst>
          </xdr:cNvPr>
          <xdr:cNvCxnSpPr/>
        </xdr:nvCxnSpPr>
        <xdr:spPr>
          <a:xfrm>
            <a:off x="5176838" y="7124700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9" name="Straight Connector 558">
            <a:extLst>
              <a:ext uri="{FF2B5EF4-FFF2-40B4-BE49-F238E27FC236}">
                <a16:creationId xmlns:a16="http://schemas.microsoft.com/office/drawing/2014/main" id="{0DBD4D4E-0074-433F-9F64-848A13B9841E}"/>
              </a:ext>
            </a:extLst>
          </xdr:cNvPr>
          <xdr:cNvCxnSpPr/>
        </xdr:nvCxnSpPr>
        <xdr:spPr>
          <a:xfrm flipH="1" flipV="1">
            <a:off x="4633913" y="7096125"/>
            <a:ext cx="223841" cy="27145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Connector 48">
            <a:extLst>
              <a:ext uri="{FF2B5EF4-FFF2-40B4-BE49-F238E27FC236}">
                <a16:creationId xmlns:a16="http://schemas.microsoft.com/office/drawing/2014/main" id="{CB56DB03-4277-4D31-8333-539C101FD9AC}"/>
              </a:ext>
            </a:extLst>
          </xdr:cNvPr>
          <xdr:cNvCxnSpPr/>
        </xdr:nvCxnSpPr>
        <xdr:spPr>
          <a:xfrm>
            <a:off x="647701" y="7639050"/>
            <a:ext cx="0" cy="4095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6" name="Straight Connector 565">
            <a:extLst>
              <a:ext uri="{FF2B5EF4-FFF2-40B4-BE49-F238E27FC236}">
                <a16:creationId xmlns:a16="http://schemas.microsoft.com/office/drawing/2014/main" id="{74A749D7-6E59-448C-B8A5-D2D82D6766CD}"/>
              </a:ext>
            </a:extLst>
          </xdr:cNvPr>
          <xdr:cNvCxnSpPr/>
        </xdr:nvCxnSpPr>
        <xdr:spPr>
          <a:xfrm flipH="1">
            <a:off x="600075" y="7924801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7" name="Straight Connector 566">
            <a:extLst>
              <a:ext uri="{FF2B5EF4-FFF2-40B4-BE49-F238E27FC236}">
                <a16:creationId xmlns:a16="http://schemas.microsoft.com/office/drawing/2014/main" id="{53177D57-2FD7-4E90-98FF-C11093D91EAF}"/>
              </a:ext>
            </a:extLst>
          </xdr:cNvPr>
          <xdr:cNvCxnSpPr/>
        </xdr:nvCxnSpPr>
        <xdr:spPr>
          <a:xfrm>
            <a:off x="5181601" y="7639050"/>
            <a:ext cx="0" cy="4095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8" name="Straight Connector 567">
            <a:extLst>
              <a:ext uri="{FF2B5EF4-FFF2-40B4-BE49-F238E27FC236}">
                <a16:creationId xmlns:a16="http://schemas.microsoft.com/office/drawing/2014/main" id="{CF3B38E5-5E4A-4ED6-8515-4980C5333AA6}"/>
              </a:ext>
            </a:extLst>
          </xdr:cNvPr>
          <xdr:cNvCxnSpPr/>
        </xdr:nvCxnSpPr>
        <xdr:spPr>
          <a:xfrm flipH="1">
            <a:off x="5133975" y="7924801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50</xdr:row>
      <xdr:rowOff>4763</xdr:rowOff>
    </xdr:from>
    <xdr:to>
      <xdr:col>31</xdr:col>
      <xdr:colOff>157163</xdr:colOff>
      <xdr:row>52</xdr:row>
      <xdr:rowOff>9526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A1E93B09-FA1B-42B1-B531-6C514268007C}"/>
            </a:ext>
          </a:extLst>
        </xdr:cNvPr>
        <xdr:cNvGrpSpPr/>
      </xdr:nvGrpSpPr>
      <xdr:grpSpPr>
        <a:xfrm>
          <a:off x="647700" y="8405813"/>
          <a:ext cx="4529138" cy="290513"/>
          <a:chOff x="647700" y="8405813"/>
          <a:chExt cx="4529138" cy="290513"/>
        </a:xfrm>
      </xdr:grpSpPr>
      <xdr:grpSp>
        <xdr:nvGrpSpPr>
          <xdr:cNvPr id="495" name="Group 494">
            <a:extLst>
              <a:ext uri="{FF2B5EF4-FFF2-40B4-BE49-F238E27FC236}">
                <a16:creationId xmlns:a16="http://schemas.microsoft.com/office/drawing/2014/main" id="{5FEA527F-3D4C-4E18-AFDA-F048E00BDCE3}"/>
              </a:ext>
            </a:extLst>
          </xdr:cNvPr>
          <xdr:cNvGrpSpPr/>
        </xdr:nvGrpSpPr>
        <xdr:grpSpPr>
          <a:xfrm>
            <a:off x="1123950" y="8410575"/>
            <a:ext cx="333375" cy="266700"/>
            <a:chOff x="1285875" y="52568475"/>
            <a:chExt cx="333375" cy="266700"/>
          </a:xfrm>
        </xdr:grpSpPr>
        <xdr:sp macro="" textlink="">
          <xdr:nvSpPr>
            <xdr:cNvPr id="505" name="Isosceles Triangle 504">
              <a:extLst>
                <a:ext uri="{FF2B5EF4-FFF2-40B4-BE49-F238E27FC236}">
                  <a16:creationId xmlns:a16="http://schemas.microsoft.com/office/drawing/2014/main" id="{3787E8DF-E8A8-4F3D-B56D-2F4A2D95AE15}"/>
                </a:ext>
              </a:extLst>
            </xdr:cNvPr>
            <xdr:cNvSpPr/>
          </xdr:nvSpPr>
          <xdr:spPr>
            <a:xfrm>
              <a:off x="1385887" y="52568475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506" name="Straight Connector 505">
              <a:extLst>
                <a:ext uri="{FF2B5EF4-FFF2-40B4-BE49-F238E27FC236}">
                  <a16:creationId xmlns:a16="http://schemas.microsoft.com/office/drawing/2014/main" id="{FBA8F90A-76D8-4C6D-A860-AB0FDC78D2A2}"/>
                </a:ext>
              </a:extLst>
            </xdr:cNvPr>
            <xdr:cNvCxnSpPr/>
          </xdr:nvCxnSpPr>
          <xdr:spPr>
            <a:xfrm>
              <a:off x="1285875" y="52697063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07" name="Rectangle 506">
              <a:extLst>
                <a:ext uri="{FF2B5EF4-FFF2-40B4-BE49-F238E27FC236}">
                  <a16:creationId xmlns:a16="http://schemas.microsoft.com/office/drawing/2014/main" id="{532D75F3-656D-4E81-8C02-4CD1C43AB7BC}"/>
                </a:ext>
              </a:extLst>
            </xdr:cNvPr>
            <xdr:cNvSpPr/>
          </xdr:nvSpPr>
          <xdr:spPr>
            <a:xfrm>
              <a:off x="1295399" y="52711350"/>
              <a:ext cx="319088" cy="123825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</xdr:grpSp>
      <xdr:grpSp>
        <xdr:nvGrpSpPr>
          <xdr:cNvPr id="496" name="Group 495">
            <a:extLst>
              <a:ext uri="{FF2B5EF4-FFF2-40B4-BE49-F238E27FC236}">
                <a16:creationId xmlns:a16="http://schemas.microsoft.com/office/drawing/2014/main" id="{66121C35-DBC0-46D0-BAC3-3F4F10EDC60B}"/>
              </a:ext>
            </a:extLst>
          </xdr:cNvPr>
          <xdr:cNvGrpSpPr/>
        </xdr:nvGrpSpPr>
        <xdr:grpSpPr>
          <a:xfrm>
            <a:off x="2743200" y="8415337"/>
            <a:ext cx="333375" cy="280989"/>
            <a:chOff x="2581275" y="66574987"/>
            <a:chExt cx="333375" cy="280989"/>
          </a:xfrm>
        </xdr:grpSpPr>
        <xdr:sp macro="" textlink="">
          <xdr:nvSpPr>
            <xdr:cNvPr id="502" name="Isosceles Triangle 501">
              <a:extLst>
                <a:ext uri="{FF2B5EF4-FFF2-40B4-BE49-F238E27FC236}">
                  <a16:creationId xmlns:a16="http://schemas.microsoft.com/office/drawing/2014/main" id="{55C9E65D-BF3C-4122-A8DE-1B0F29513B4F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503" name="Rectangle 502">
              <a:extLst>
                <a:ext uri="{FF2B5EF4-FFF2-40B4-BE49-F238E27FC236}">
                  <a16:creationId xmlns:a16="http://schemas.microsoft.com/office/drawing/2014/main" id="{8CFD6D80-D6F8-4D96-A430-3DB4935F0A87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504" name="Straight Connector 503">
              <a:extLst>
                <a:ext uri="{FF2B5EF4-FFF2-40B4-BE49-F238E27FC236}">
                  <a16:creationId xmlns:a16="http://schemas.microsoft.com/office/drawing/2014/main" id="{0BD1F55C-B0EB-437F-AAEA-6EB459F7CA12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97" name="Group 496">
            <a:extLst>
              <a:ext uri="{FF2B5EF4-FFF2-40B4-BE49-F238E27FC236}">
                <a16:creationId xmlns:a16="http://schemas.microsoft.com/office/drawing/2014/main" id="{70957D06-A8D5-4008-B271-3369BCC67887}"/>
              </a:ext>
            </a:extLst>
          </xdr:cNvPr>
          <xdr:cNvGrpSpPr/>
        </xdr:nvGrpSpPr>
        <xdr:grpSpPr>
          <a:xfrm>
            <a:off x="4362450" y="8415337"/>
            <a:ext cx="333375" cy="280989"/>
            <a:chOff x="2581275" y="66574987"/>
            <a:chExt cx="333375" cy="280989"/>
          </a:xfrm>
        </xdr:grpSpPr>
        <xdr:sp macro="" textlink="">
          <xdr:nvSpPr>
            <xdr:cNvPr id="499" name="Isosceles Triangle 498">
              <a:extLst>
                <a:ext uri="{FF2B5EF4-FFF2-40B4-BE49-F238E27FC236}">
                  <a16:creationId xmlns:a16="http://schemas.microsoft.com/office/drawing/2014/main" id="{E6CE8F68-5B7C-4FBE-B34B-E5C1F937CCE9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500" name="Rectangle 499">
              <a:extLst>
                <a:ext uri="{FF2B5EF4-FFF2-40B4-BE49-F238E27FC236}">
                  <a16:creationId xmlns:a16="http://schemas.microsoft.com/office/drawing/2014/main" id="{706238A8-5DFF-4EAD-802B-03F6E935B925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501" name="Straight Connector 500">
              <a:extLst>
                <a:ext uri="{FF2B5EF4-FFF2-40B4-BE49-F238E27FC236}">
                  <a16:creationId xmlns:a16="http://schemas.microsoft.com/office/drawing/2014/main" id="{16785EC5-E58A-45F9-BD92-22E82A133BFB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498" name="Straight Connector 497">
            <a:extLst>
              <a:ext uri="{FF2B5EF4-FFF2-40B4-BE49-F238E27FC236}">
                <a16:creationId xmlns:a16="http://schemas.microsoft.com/office/drawing/2014/main" id="{A39BAE99-D45D-4BA7-8360-7D7EEA021486}"/>
              </a:ext>
            </a:extLst>
          </xdr:cNvPr>
          <xdr:cNvCxnSpPr/>
        </xdr:nvCxnSpPr>
        <xdr:spPr>
          <a:xfrm>
            <a:off x="647700" y="8405813"/>
            <a:ext cx="452913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9" name="Straight Arrow Connector 568">
            <a:extLst>
              <a:ext uri="{FF2B5EF4-FFF2-40B4-BE49-F238E27FC236}">
                <a16:creationId xmlns:a16="http://schemas.microsoft.com/office/drawing/2014/main" id="{95064A69-516A-492D-BF5C-BE37B643F357}"/>
              </a:ext>
            </a:extLst>
          </xdr:cNvPr>
          <xdr:cNvCxnSpPr/>
        </xdr:nvCxnSpPr>
        <xdr:spPr>
          <a:xfrm>
            <a:off x="1914525" y="8505825"/>
            <a:ext cx="361950" cy="857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0" name="Straight Arrow Connector 569">
            <a:extLst>
              <a:ext uri="{FF2B5EF4-FFF2-40B4-BE49-F238E27FC236}">
                <a16:creationId xmlns:a16="http://schemas.microsoft.com/office/drawing/2014/main" id="{E91A418A-60DB-4A3E-9B07-9D369267325A}"/>
              </a:ext>
            </a:extLst>
          </xdr:cNvPr>
          <xdr:cNvCxnSpPr/>
        </xdr:nvCxnSpPr>
        <xdr:spPr>
          <a:xfrm flipH="1">
            <a:off x="3524251" y="8515350"/>
            <a:ext cx="400049" cy="952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90488</xdr:colOff>
      <xdr:row>132</xdr:row>
      <xdr:rowOff>0</xdr:rowOff>
    </xdr:from>
    <xdr:to>
      <xdr:col>52</xdr:col>
      <xdr:colOff>71438</xdr:colOff>
      <xdr:row>140</xdr:row>
      <xdr:rowOff>90488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5C9274D3-9150-4680-9F49-4B0406244B14}"/>
            </a:ext>
          </a:extLst>
        </xdr:cNvPr>
        <xdr:cNvGrpSpPr/>
      </xdr:nvGrpSpPr>
      <xdr:grpSpPr>
        <a:xfrm>
          <a:off x="576263" y="21145500"/>
          <a:ext cx="7915275" cy="1233488"/>
          <a:chOff x="576263" y="21145500"/>
          <a:chExt cx="7915275" cy="1233488"/>
        </a:xfrm>
      </xdr:grpSpPr>
      <xdr:cxnSp macro="">
        <xdr:nvCxnSpPr>
          <xdr:cNvPr id="571" name="Straight Connector 570">
            <a:extLst>
              <a:ext uri="{FF2B5EF4-FFF2-40B4-BE49-F238E27FC236}">
                <a16:creationId xmlns:a16="http://schemas.microsoft.com/office/drawing/2014/main" id="{6E3572DA-9744-4382-98FA-BF224D7BD4D9}"/>
              </a:ext>
            </a:extLst>
          </xdr:cNvPr>
          <xdr:cNvCxnSpPr/>
        </xdr:nvCxnSpPr>
        <xdr:spPr>
          <a:xfrm>
            <a:off x="647700" y="21578887"/>
            <a:ext cx="77724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572" name="Group 571">
            <a:extLst>
              <a:ext uri="{FF2B5EF4-FFF2-40B4-BE49-F238E27FC236}">
                <a16:creationId xmlns:a16="http://schemas.microsoft.com/office/drawing/2014/main" id="{E02DFEBE-A732-43AA-BC22-2D36F6D2C89F}"/>
              </a:ext>
            </a:extLst>
          </xdr:cNvPr>
          <xdr:cNvGrpSpPr/>
        </xdr:nvGrpSpPr>
        <xdr:grpSpPr>
          <a:xfrm>
            <a:off x="1123950" y="21578887"/>
            <a:ext cx="333375" cy="266700"/>
            <a:chOff x="1285875" y="52568475"/>
            <a:chExt cx="333375" cy="266700"/>
          </a:xfrm>
        </xdr:grpSpPr>
        <xdr:sp macro="" textlink="">
          <xdr:nvSpPr>
            <xdr:cNvPr id="573" name="Isosceles Triangle 572">
              <a:extLst>
                <a:ext uri="{FF2B5EF4-FFF2-40B4-BE49-F238E27FC236}">
                  <a16:creationId xmlns:a16="http://schemas.microsoft.com/office/drawing/2014/main" id="{8E916E51-3A14-4B1E-A6CE-3356AA538FC6}"/>
                </a:ext>
              </a:extLst>
            </xdr:cNvPr>
            <xdr:cNvSpPr/>
          </xdr:nvSpPr>
          <xdr:spPr>
            <a:xfrm>
              <a:off x="1385887" y="52568475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574" name="Straight Connector 573">
              <a:extLst>
                <a:ext uri="{FF2B5EF4-FFF2-40B4-BE49-F238E27FC236}">
                  <a16:creationId xmlns:a16="http://schemas.microsoft.com/office/drawing/2014/main" id="{059CC5C6-242D-4C37-B978-0B5979EFAE6A}"/>
                </a:ext>
              </a:extLst>
            </xdr:cNvPr>
            <xdr:cNvCxnSpPr/>
          </xdr:nvCxnSpPr>
          <xdr:spPr>
            <a:xfrm>
              <a:off x="1285875" y="52697063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75" name="Rectangle 574">
              <a:extLst>
                <a:ext uri="{FF2B5EF4-FFF2-40B4-BE49-F238E27FC236}">
                  <a16:creationId xmlns:a16="http://schemas.microsoft.com/office/drawing/2014/main" id="{2D7D5BC5-8705-4BF9-8914-741C0D831688}"/>
                </a:ext>
              </a:extLst>
            </xdr:cNvPr>
            <xdr:cNvSpPr/>
          </xdr:nvSpPr>
          <xdr:spPr>
            <a:xfrm>
              <a:off x="1295399" y="52711350"/>
              <a:ext cx="319088" cy="123825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</xdr:grpSp>
      <xdr:grpSp>
        <xdr:nvGrpSpPr>
          <xdr:cNvPr id="576" name="Group 575">
            <a:extLst>
              <a:ext uri="{FF2B5EF4-FFF2-40B4-BE49-F238E27FC236}">
                <a16:creationId xmlns:a16="http://schemas.microsoft.com/office/drawing/2014/main" id="{93CB9693-0836-40F3-A320-7E842ABB9A6A}"/>
              </a:ext>
            </a:extLst>
          </xdr:cNvPr>
          <xdr:cNvGrpSpPr/>
        </xdr:nvGrpSpPr>
        <xdr:grpSpPr>
          <a:xfrm>
            <a:off x="2743200" y="21583649"/>
            <a:ext cx="333375" cy="280989"/>
            <a:chOff x="2581275" y="66574987"/>
            <a:chExt cx="333375" cy="280989"/>
          </a:xfrm>
        </xdr:grpSpPr>
        <xdr:sp macro="" textlink="">
          <xdr:nvSpPr>
            <xdr:cNvPr id="577" name="Isosceles Triangle 576">
              <a:extLst>
                <a:ext uri="{FF2B5EF4-FFF2-40B4-BE49-F238E27FC236}">
                  <a16:creationId xmlns:a16="http://schemas.microsoft.com/office/drawing/2014/main" id="{27815141-F64B-4005-95FC-8FF8C2CB3C9B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578" name="Rectangle 577">
              <a:extLst>
                <a:ext uri="{FF2B5EF4-FFF2-40B4-BE49-F238E27FC236}">
                  <a16:creationId xmlns:a16="http://schemas.microsoft.com/office/drawing/2014/main" id="{FFBD6663-E5E6-4C1F-817A-6F2503199FBE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579" name="Straight Connector 578">
              <a:extLst>
                <a:ext uri="{FF2B5EF4-FFF2-40B4-BE49-F238E27FC236}">
                  <a16:creationId xmlns:a16="http://schemas.microsoft.com/office/drawing/2014/main" id="{028E2757-CA7A-46EB-A856-40848D5906C1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80" name="Group 579">
            <a:extLst>
              <a:ext uri="{FF2B5EF4-FFF2-40B4-BE49-F238E27FC236}">
                <a16:creationId xmlns:a16="http://schemas.microsoft.com/office/drawing/2014/main" id="{B0E8054D-5F02-4E04-B29A-57862DAE0C54}"/>
              </a:ext>
            </a:extLst>
          </xdr:cNvPr>
          <xdr:cNvGrpSpPr/>
        </xdr:nvGrpSpPr>
        <xdr:grpSpPr>
          <a:xfrm>
            <a:off x="4362450" y="21583649"/>
            <a:ext cx="333375" cy="280989"/>
            <a:chOff x="2581275" y="66574987"/>
            <a:chExt cx="333375" cy="280989"/>
          </a:xfrm>
        </xdr:grpSpPr>
        <xdr:sp macro="" textlink="">
          <xdr:nvSpPr>
            <xdr:cNvPr id="581" name="Isosceles Triangle 580">
              <a:extLst>
                <a:ext uri="{FF2B5EF4-FFF2-40B4-BE49-F238E27FC236}">
                  <a16:creationId xmlns:a16="http://schemas.microsoft.com/office/drawing/2014/main" id="{C09D5592-84EB-4226-A10D-1FC71A57E95F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582" name="Rectangle 581">
              <a:extLst>
                <a:ext uri="{FF2B5EF4-FFF2-40B4-BE49-F238E27FC236}">
                  <a16:creationId xmlns:a16="http://schemas.microsoft.com/office/drawing/2014/main" id="{871A5CF0-478F-4A08-9F5F-8E2444639F20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583" name="Straight Connector 582">
              <a:extLst>
                <a:ext uri="{FF2B5EF4-FFF2-40B4-BE49-F238E27FC236}">
                  <a16:creationId xmlns:a16="http://schemas.microsoft.com/office/drawing/2014/main" id="{B38F314F-E57E-4C3B-9E7A-190FC0F6005A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84" name="Group 583">
            <a:extLst>
              <a:ext uri="{FF2B5EF4-FFF2-40B4-BE49-F238E27FC236}">
                <a16:creationId xmlns:a16="http://schemas.microsoft.com/office/drawing/2014/main" id="{8DCB6BE1-EB0D-4994-A008-992CE98A9C31}"/>
              </a:ext>
            </a:extLst>
          </xdr:cNvPr>
          <xdr:cNvGrpSpPr/>
        </xdr:nvGrpSpPr>
        <xdr:grpSpPr>
          <a:xfrm>
            <a:off x="5976938" y="21583649"/>
            <a:ext cx="333375" cy="280989"/>
            <a:chOff x="2581275" y="66574987"/>
            <a:chExt cx="333375" cy="280989"/>
          </a:xfrm>
        </xdr:grpSpPr>
        <xdr:sp macro="" textlink="">
          <xdr:nvSpPr>
            <xdr:cNvPr id="585" name="Isosceles Triangle 584">
              <a:extLst>
                <a:ext uri="{FF2B5EF4-FFF2-40B4-BE49-F238E27FC236}">
                  <a16:creationId xmlns:a16="http://schemas.microsoft.com/office/drawing/2014/main" id="{AB8425AC-871C-473F-BBDB-5911F08235C4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586" name="Rectangle 585">
              <a:extLst>
                <a:ext uri="{FF2B5EF4-FFF2-40B4-BE49-F238E27FC236}">
                  <a16:creationId xmlns:a16="http://schemas.microsoft.com/office/drawing/2014/main" id="{A780D1C5-F03F-47C6-8576-99BA034CE410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587" name="Straight Connector 586">
              <a:extLst>
                <a:ext uri="{FF2B5EF4-FFF2-40B4-BE49-F238E27FC236}">
                  <a16:creationId xmlns:a16="http://schemas.microsoft.com/office/drawing/2014/main" id="{BD2CE303-1461-4D9A-97BD-7C98F8773A24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588" name="Straight Arrow Connector 587">
            <a:extLst>
              <a:ext uri="{FF2B5EF4-FFF2-40B4-BE49-F238E27FC236}">
                <a16:creationId xmlns:a16="http://schemas.microsoft.com/office/drawing/2014/main" id="{5CD56BAD-FFC5-4169-8237-64C023263B24}"/>
              </a:ext>
            </a:extLst>
          </xdr:cNvPr>
          <xdr:cNvCxnSpPr/>
        </xdr:nvCxnSpPr>
        <xdr:spPr>
          <a:xfrm>
            <a:off x="1295399" y="21297900"/>
            <a:ext cx="0" cy="27622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" name="Straight Arrow Connector 588">
            <a:extLst>
              <a:ext uri="{FF2B5EF4-FFF2-40B4-BE49-F238E27FC236}">
                <a16:creationId xmlns:a16="http://schemas.microsoft.com/office/drawing/2014/main" id="{9F8F45CF-F218-4FF5-9966-BE72F745C3E1}"/>
              </a:ext>
            </a:extLst>
          </xdr:cNvPr>
          <xdr:cNvCxnSpPr/>
        </xdr:nvCxnSpPr>
        <xdr:spPr>
          <a:xfrm>
            <a:off x="1457325" y="21350286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0" name="Straight Arrow Connector 589">
            <a:extLst>
              <a:ext uri="{FF2B5EF4-FFF2-40B4-BE49-F238E27FC236}">
                <a16:creationId xmlns:a16="http://schemas.microsoft.com/office/drawing/2014/main" id="{10F5BF5C-96C3-4E32-9319-C2EFEDAA0E14}"/>
              </a:ext>
            </a:extLst>
          </xdr:cNvPr>
          <xdr:cNvCxnSpPr/>
        </xdr:nvCxnSpPr>
        <xdr:spPr>
          <a:xfrm>
            <a:off x="1619249" y="21345523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1" name="Straight Arrow Connector 590">
            <a:extLst>
              <a:ext uri="{FF2B5EF4-FFF2-40B4-BE49-F238E27FC236}">
                <a16:creationId xmlns:a16="http://schemas.microsoft.com/office/drawing/2014/main" id="{B09D68F0-B890-4114-8202-0D50CD489012}"/>
              </a:ext>
            </a:extLst>
          </xdr:cNvPr>
          <xdr:cNvCxnSpPr/>
        </xdr:nvCxnSpPr>
        <xdr:spPr>
          <a:xfrm>
            <a:off x="1781175" y="21345523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2" name="Straight Arrow Connector 591">
            <a:extLst>
              <a:ext uri="{FF2B5EF4-FFF2-40B4-BE49-F238E27FC236}">
                <a16:creationId xmlns:a16="http://schemas.microsoft.com/office/drawing/2014/main" id="{98AFB649-B8C7-43DD-8AEB-EC73997C5D99}"/>
              </a:ext>
            </a:extLst>
          </xdr:cNvPr>
          <xdr:cNvCxnSpPr/>
        </xdr:nvCxnSpPr>
        <xdr:spPr>
          <a:xfrm>
            <a:off x="1943099" y="2135504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3" name="Straight Arrow Connector 592">
            <a:extLst>
              <a:ext uri="{FF2B5EF4-FFF2-40B4-BE49-F238E27FC236}">
                <a16:creationId xmlns:a16="http://schemas.microsoft.com/office/drawing/2014/main" id="{1C7CD84F-CD3F-4567-922C-02859CB6B9AB}"/>
              </a:ext>
            </a:extLst>
          </xdr:cNvPr>
          <xdr:cNvCxnSpPr/>
        </xdr:nvCxnSpPr>
        <xdr:spPr>
          <a:xfrm>
            <a:off x="2105025" y="2135504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4" name="Straight Arrow Connector 593">
            <a:extLst>
              <a:ext uri="{FF2B5EF4-FFF2-40B4-BE49-F238E27FC236}">
                <a16:creationId xmlns:a16="http://schemas.microsoft.com/office/drawing/2014/main" id="{6BF04E4D-77A5-4AE8-BEA0-B75DA53979DB}"/>
              </a:ext>
            </a:extLst>
          </xdr:cNvPr>
          <xdr:cNvCxnSpPr/>
        </xdr:nvCxnSpPr>
        <xdr:spPr>
          <a:xfrm>
            <a:off x="2266949" y="21350285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5" name="Straight Arrow Connector 594">
            <a:extLst>
              <a:ext uri="{FF2B5EF4-FFF2-40B4-BE49-F238E27FC236}">
                <a16:creationId xmlns:a16="http://schemas.microsoft.com/office/drawing/2014/main" id="{B773FDBD-2304-4C14-B272-645CDBDEE2B9}"/>
              </a:ext>
            </a:extLst>
          </xdr:cNvPr>
          <xdr:cNvCxnSpPr/>
        </xdr:nvCxnSpPr>
        <xdr:spPr>
          <a:xfrm>
            <a:off x="2428875" y="21350285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6" name="Straight Connector 595">
            <a:extLst>
              <a:ext uri="{FF2B5EF4-FFF2-40B4-BE49-F238E27FC236}">
                <a16:creationId xmlns:a16="http://schemas.microsoft.com/office/drawing/2014/main" id="{C6285066-7C49-45BD-AC94-09CDA9CBDAFB}"/>
              </a:ext>
            </a:extLst>
          </xdr:cNvPr>
          <xdr:cNvCxnSpPr/>
        </xdr:nvCxnSpPr>
        <xdr:spPr>
          <a:xfrm>
            <a:off x="1290637" y="21345523"/>
            <a:ext cx="16287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7" name="Straight Connector 596">
            <a:extLst>
              <a:ext uri="{FF2B5EF4-FFF2-40B4-BE49-F238E27FC236}">
                <a16:creationId xmlns:a16="http://schemas.microsoft.com/office/drawing/2014/main" id="{055AF859-5058-4257-8FCE-61F3893DC0C9}"/>
              </a:ext>
            </a:extLst>
          </xdr:cNvPr>
          <xdr:cNvCxnSpPr/>
        </xdr:nvCxnSpPr>
        <xdr:spPr>
          <a:xfrm flipH="1" flipV="1">
            <a:off x="1804987" y="21274086"/>
            <a:ext cx="138112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" name="Straight Arrow Connector 597">
            <a:extLst>
              <a:ext uri="{FF2B5EF4-FFF2-40B4-BE49-F238E27FC236}">
                <a16:creationId xmlns:a16="http://schemas.microsoft.com/office/drawing/2014/main" id="{68F682D0-96CF-44EC-B174-5F39B26A3CAD}"/>
              </a:ext>
            </a:extLst>
          </xdr:cNvPr>
          <xdr:cNvCxnSpPr/>
        </xdr:nvCxnSpPr>
        <xdr:spPr>
          <a:xfrm>
            <a:off x="2590800" y="21345524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9" name="Straight Arrow Connector 598">
            <a:extLst>
              <a:ext uri="{FF2B5EF4-FFF2-40B4-BE49-F238E27FC236}">
                <a16:creationId xmlns:a16="http://schemas.microsoft.com/office/drawing/2014/main" id="{DC397BDF-262C-42ED-93E2-6A9EA3811ACC}"/>
              </a:ext>
            </a:extLst>
          </xdr:cNvPr>
          <xdr:cNvCxnSpPr/>
        </xdr:nvCxnSpPr>
        <xdr:spPr>
          <a:xfrm>
            <a:off x="2752724" y="21345524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0" name="Straight Arrow Connector 599">
            <a:extLst>
              <a:ext uri="{FF2B5EF4-FFF2-40B4-BE49-F238E27FC236}">
                <a16:creationId xmlns:a16="http://schemas.microsoft.com/office/drawing/2014/main" id="{1F22BB4C-A338-4583-8D58-563F77F5C7AD}"/>
              </a:ext>
            </a:extLst>
          </xdr:cNvPr>
          <xdr:cNvCxnSpPr/>
        </xdr:nvCxnSpPr>
        <xdr:spPr>
          <a:xfrm>
            <a:off x="4695825" y="21364575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1" name="Straight Arrow Connector 600">
            <a:extLst>
              <a:ext uri="{FF2B5EF4-FFF2-40B4-BE49-F238E27FC236}">
                <a16:creationId xmlns:a16="http://schemas.microsoft.com/office/drawing/2014/main" id="{3612F71B-37C7-41AE-8AEC-6133D3BD21B1}"/>
              </a:ext>
            </a:extLst>
          </xdr:cNvPr>
          <xdr:cNvCxnSpPr/>
        </xdr:nvCxnSpPr>
        <xdr:spPr>
          <a:xfrm>
            <a:off x="4857749" y="21359812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2" name="Straight Arrow Connector 601">
            <a:extLst>
              <a:ext uri="{FF2B5EF4-FFF2-40B4-BE49-F238E27FC236}">
                <a16:creationId xmlns:a16="http://schemas.microsoft.com/office/drawing/2014/main" id="{D9A3CE60-AC62-476E-A976-805EEE52F7F7}"/>
              </a:ext>
            </a:extLst>
          </xdr:cNvPr>
          <xdr:cNvCxnSpPr/>
        </xdr:nvCxnSpPr>
        <xdr:spPr>
          <a:xfrm>
            <a:off x="5019675" y="21359812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3" name="Straight Arrow Connector 602">
            <a:extLst>
              <a:ext uri="{FF2B5EF4-FFF2-40B4-BE49-F238E27FC236}">
                <a16:creationId xmlns:a16="http://schemas.microsoft.com/office/drawing/2014/main" id="{CB999A1F-4630-4CBD-951C-168DC9BD5B30}"/>
              </a:ext>
            </a:extLst>
          </xdr:cNvPr>
          <xdr:cNvCxnSpPr/>
        </xdr:nvCxnSpPr>
        <xdr:spPr>
          <a:xfrm>
            <a:off x="5181599" y="21369337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" name="Straight Arrow Connector 603">
            <a:extLst>
              <a:ext uri="{FF2B5EF4-FFF2-40B4-BE49-F238E27FC236}">
                <a16:creationId xmlns:a16="http://schemas.microsoft.com/office/drawing/2014/main" id="{5F1A423F-9C1A-4D74-AED6-016DEBA6552A}"/>
              </a:ext>
            </a:extLst>
          </xdr:cNvPr>
          <xdr:cNvCxnSpPr/>
        </xdr:nvCxnSpPr>
        <xdr:spPr>
          <a:xfrm>
            <a:off x="5343525" y="21369337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5" name="Straight Arrow Connector 604">
            <a:extLst>
              <a:ext uri="{FF2B5EF4-FFF2-40B4-BE49-F238E27FC236}">
                <a16:creationId xmlns:a16="http://schemas.microsoft.com/office/drawing/2014/main" id="{FC6DDFEC-507F-4D42-B0F7-B4E4B70F9E0F}"/>
              </a:ext>
            </a:extLst>
          </xdr:cNvPr>
          <xdr:cNvCxnSpPr/>
        </xdr:nvCxnSpPr>
        <xdr:spPr>
          <a:xfrm>
            <a:off x="5505449" y="21364574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6" name="Straight Arrow Connector 605">
            <a:extLst>
              <a:ext uri="{FF2B5EF4-FFF2-40B4-BE49-F238E27FC236}">
                <a16:creationId xmlns:a16="http://schemas.microsoft.com/office/drawing/2014/main" id="{FD5E1346-64CC-47DC-A752-EE7AFAE7BCB7}"/>
              </a:ext>
            </a:extLst>
          </xdr:cNvPr>
          <xdr:cNvCxnSpPr/>
        </xdr:nvCxnSpPr>
        <xdr:spPr>
          <a:xfrm>
            <a:off x="5667375" y="21364574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7" name="Straight Connector 606">
            <a:extLst>
              <a:ext uri="{FF2B5EF4-FFF2-40B4-BE49-F238E27FC236}">
                <a16:creationId xmlns:a16="http://schemas.microsoft.com/office/drawing/2014/main" id="{209C857B-DE06-4092-A50A-52F77703E6CD}"/>
              </a:ext>
            </a:extLst>
          </xdr:cNvPr>
          <xdr:cNvCxnSpPr/>
        </xdr:nvCxnSpPr>
        <xdr:spPr>
          <a:xfrm>
            <a:off x="4533900" y="21359812"/>
            <a:ext cx="16240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8" name="Straight Connector 607">
            <a:extLst>
              <a:ext uri="{FF2B5EF4-FFF2-40B4-BE49-F238E27FC236}">
                <a16:creationId xmlns:a16="http://schemas.microsoft.com/office/drawing/2014/main" id="{CB28879A-13F6-41F3-9919-44C36FA3DC1B}"/>
              </a:ext>
            </a:extLst>
          </xdr:cNvPr>
          <xdr:cNvCxnSpPr/>
        </xdr:nvCxnSpPr>
        <xdr:spPr>
          <a:xfrm flipH="1" flipV="1">
            <a:off x="5043487" y="21288375"/>
            <a:ext cx="138112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9" name="Straight Arrow Connector 608">
            <a:extLst>
              <a:ext uri="{FF2B5EF4-FFF2-40B4-BE49-F238E27FC236}">
                <a16:creationId xmlns:a16="http://schemas.microsoft.com/office/drawing/2014/main" id="{0D948D12-E671-44E7-9409-0C20143AC9D1}"/>
              </a:ext>
            </a:extLst>
          </xdr:cNvPr>
          <xdr:cNvCxnSpPr/>
        </xdr:nvCxnSpPr>
        <xdr:spPr>
          <a:xfrm>
            <a:off x="5829300" y="21359813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0" name="Straight Arrow Connector 609">
            <a:extLst>
              <a:ext uri="{FF2B5EF4-FFF2-40B4-BE49-F238E27FC236}">
                <a16:creationId xmlns:a16="http://schemas.microsoft.com/office/drawing/2014/main" id="{E5F05244-D8B9-48CE-B34F-9EB3447082DE}"/>
              </a:ext>
            </a:extLst>
          </xdr:cNvPr>
          <xdr:cNvCxnSpPr/>
        </xdr:nvCxnSpPr>
        <xdr:spPr>
          <a:xfrm>
            <a:off x="5991224" y="21359813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1" name="Straight Arrow Connector 610">
            <a:extLst>
              <a:ext uri="{FF2B5EF4-FFF2-40B4-BE49-F238E27FC236}">
                <a16:creationId xmlns:a16="http://schemas.microsoft.com/office/drawing/2014/main" id="{F9521460-979D-45BD-B120-7021E17BAD7C}"/>
              </a:ext>
            </a:extLst>
          </xdr:cNvPr>
          <xdr:cNvCxnSpPr/>
        </xdr:nvCxnSpPr>
        <xdr:spPr>
          <a:xfrm>
            <a:off x="6153150" y="21288375"/>
            <a:ext cx="0" cy="2952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2" name="Straight Arrow Connector 611">
            <a:extLst>
              <a:ext uri="{FF2B5EF4-FFF2-40B4-BE49-F238E27FC236}">
                <a16:creationId xmlns:a16="http://schemas.microsoft.com/office/drawing/2014/main" id="{64940F9E-54B1-4911-ABF1-B5E2C78FD4D8}"/>
              </a:ext>
            </a:extLst>
          </xdr:cNvPr>
          <xdr:cNvCxnSpPr/>
        </xdr:nvCxnSpPr>
        <xdr:spPr>
          <a:xfrm>
            <a:off x="2914654" y="21288364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3" name="Straight Arrow Connector 612">
            <a:extLst>
              <a:ext uri="{FF2B5EF4-FFF2-40B4-BE49-F238E27FC236}">
                <a16:creationId xmlns:a16="http://schemas.microsoft.com/office/drawing/2014/main" id="{50042677-1F7E-44D1-A404-A4B7CF9CD564}"/>
              </a:ext>
            </a:extLst>
          </xdr:cNvPr>
          <xdr:cNvCxnSpPr/>
        </xdr:nvCxnSpPr>
        <xdr:spPr>
          <a:xfrm>
            <a:off x="3076580" y="21293127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4" name="Straight Arrow Connector 613">
            <a:extLst>
              <a:ext uri="{FF2B5EF4-FFF2-40B4-BE49-F238E27FC236}">
                <a16:creationId xmlns:a16="http://schemas.microsoft.com/office/drawing/2014/main" id="{05104D36-F672-4BDB-B573-88F7B385884F}"/>
              </a:ext>
            </a:extLst>
          </xdr:cNvPr>
          <xdr:cNvCxnSpPr/>
        </xdr:nvCxnSpPr>
        <xdr:spPr>
          <a:xfrm>
            <a:off x="3238504" y="21288365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5" name="Straight Arrow Connector 614">
            <a:extLst>
              <a:ext uri="{FF2B5EF4-FFF2-40B4-BE49-F238E27FC236}">
                <a16:creationId xmlns:a16="http://schemas.microsoft.com/office/drawing/2014/main" id="{BEABBDCE-98CC-49E1-A0F9-B8A910511788}"/>
              </a:ext>
            </a:extLst>
          </xdr:cNvPr>
          <xdr:cNvCxnSpPr/>
        </xdr:nvCxnSpPr>
        <xdr:spPr>
          <a:xfrm>
            <a:off x="3400430" y="21293127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6" name="Straight Arrow Connector 615">
            <a:extLst>
              <a:ext uri="{FF2B5EF4-FFF2-40B4-BE49-F238E27FC236}">
                <a16:creationId xmlns:a16="http://schemas.microsoft.com/office/drawing/2014/main" id="{C363A5FA-AAD7-489D-94BA-FB7C3A505A2D}"/>
              </a:ext>
            </a:extLst>
          </xdr:cNvPr>
          <xdr:cNvCxnSpPr/>
        </xdr:nvCxnSpPr>
        <xdr:spPr>
          <a:xfrm>
            <a:off x="3562354" y="21293127"/>
            <a:ext cx="0" cy="28574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7" name="Straight Arrow Connector 616">
            <a:extLst>
              <a:ext uri="{FF2B5EF4-FFF2-40B4-BE49-F238E27FC236}">
                <a16:creationId xmlns:a16="http://schemas.microsoft.com/office/drawing/2014/main" id="{9058A085-10F7-4B12-B2B1-E9600FD6B3E1}"/>
              </a:ext>
            </a:extLst>
          </xdr:cNvPr>
          <xdr:cNvCxnSpPr/>
        </xdr:nvCxnSpPr>
        <xdr:spPr>
          <a:xfrm>
            <a:off x="3724280" y="21288365"/>
            <a:ext cx="0" cy="29051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8" name="Straight Arrow Connector 617">
            <a:extLst>
              <a:ext uri="{FF2B5EF4-FFF2-40B4-BE49-F238E27FC236}">
                <a16:creationId xmlns:a16="http://schemas.microsoft.com/office/drawing/2014/main" id="{09AE63AB-B22E-4760-A764-CD8BF8CE3560}"/>
              </a:ext>
            </a:extLst>
          </xdr:cNvPr>
          <xdr:cNvCxnSpPr/>
        </xdr:nvCxnSpPr>
        <xdr:spPr>
          <a:xfrm>
            <a:off x="3886204" y="21293127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" name="Straight Arrow Connector 618">
            <a:extLst>
              <a:ext uri="{FF2B5EF4-FFF2-40B4-BE49-F238E27FC236}">
                <a16:creationId xmlns:a16="http://schemas.microsoft.com/office/drawing/2014/main" id="{16453F42-C12F-4DA0-93C2-8DB769CAB511}"/>
              </a:ext>
            </a:extLst>
          </xdr:cNvPr>
          <xdr:cNvCxnSpPr/>
        </xdr:nvCxnSpPr>
        <xdr:spPr>
          <a:xfrm>
            <a:off x="4048130" y="21288365"/>
            <a:ext cx="0" cy="28574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0" name="Straight Connector 619">
            <a:extLst>
              <a:ext uri="{FF2B5EF4-FFF2-40B4-BE49-F238E27FC236}">
                <a16:creationId xmlns:a16="http://schemas.microsoft.com/office/drawing/2014/main" id="{B790F63A-6794-4CFC-9724-467E7BC761A2}"/>
              </a:ext>
            </a:extLst>
          </xdr:cNvPr>
          <xdr:cNvCxnSpPr/>
        </xdr:nvCxnSpPr>
        <xdr:spPr>
          <a:xfrm>
            <a:off x="2909892" y="21288358"/>
            <a:ext cx="16287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1" name="Straight Connector 620">
            <a:extLst>
              <a:ext uri="{FF2B5EF4-FFF2-40B4-BE49-F238E27FC236}">
                <a16:creationId xmlns:a16="http://schemas.microsoft.com/office/drawing/2014/main" id="{5436526E-6B7E-4511-91BD-9E15690C64D0}"/>
              </a:ext>
            </a:extLst>
          </xdr:cNvPr>
          <xdr:cNvCxnSpPr/>
        </xdr:nvCxnSpPr>
        <xdr:spPr>
          <a:xfrm flipH="1" flipV="1">
            <a:off x="3243263" y="21145500"/>
            <a:ext cx="323854" cy="24287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" name="Straight Arrow Connector 621">
            <a:extLst>
              <a:ext uri="{FF2B5EF4-FFF2-40B4-BE49-F238E27FC236}">
                <a16:creationId xmlns:a16="http://schemas.microsoft.com/office/drawing/2014/main" id="{DD6B3502-41A9-4C92-BBC7-73F9383703C2}"/>
              </a:ext>
            </a:extLst>
          </xdr:cNvPr>
          <xdr:cNvCxnSpPr/>
        </xdr:nvCxnSpPr>
        <xdr:spPr>
          <a:xfrm>
            <a:off x="4210055" y="21288365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3" name="Straight Arrow Connector 622">
            <a:extLst>
              <a:ext uri="{FF2B5EF4-FFF2-40B4-BE49-F238E27FC236}">
                <a16:creationId xmlns:a16="http://schemas.microsoft.com/office/drawing/2014/main" id="{CAA89963-2A72-4489-A992-2E39EAD60BB1}"/>
              </a:ext>
            </a:extLst>
          </xdr:cNvPr>
          <xdr:cNvCxnSpPr/>
        </xdr:nvCxnSpPr>
        <xdr:spPr>
          <a:xfrm>
            <a:off x="4371979" y="21288365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4" name="Straight Arrow Connector 623">
            <a:extLst>
              <a:ext uri="{FF2B5EF4-FFF2-40B4-BE49-F238E27FC236}">
                <a16:creationId xmlns:a16="http://schemas.microsoft.com/office/drawing/2014/main" id="{F24CE8E0-5744-40C9-A0DA-D1F8BE061D8A}"/>
              </a:ext>
            </a:extLst>
          </xdr:cNvPr>
          <xdr:cNvCxnSpPr/>
        </xdr:nvCxnSpPr>
        <xdr:spPr>
          <a:xfrm>
            <a:off x="4533905" y="21293128"/>
            <a:ext cx="0" cy="2714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5" name="Straight Arrow Connector 624">
            <a:extLst>
              <a:ext uri="{FF2B5EF4-FFF2-40B4-BE49-F238E27FC236}">
                <a16:creationId xmlns:a16="http://schemas.microsoft.com/office/drawing/2014/main" id="{59FB08A9-5C0E-4C4E-9075-9E87C78C33C1}"/>
              </a:ext>
            </a:extLst>
          </xdr:cNvPr>
          <xdr:cNvCxnSpPr/>
        </xdr:nvCxnSpPr>
        <xdr:spPr>
          <a:xfrm>
            <a:off x="2105025" y="21155025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6" name="Straight Arrow Connector 625">
            <a:extLst>
              <a:ext uri="{FF2B5EF4-FFF2-40B4-BE49-F238E27FC236}">
                <a16:creationId xmlns:a16="http://schemas.microsoft.com/office/drawing/2014/main" id="{2B60B2B9-AC0A-4363-9481-6CD0B3293D98}"/>
              </a:ext>
            </a:extLst>
          </xdr:cNvPr>
          <xdr:cNvCxnSpPr/>
        </xdr:nvCxnSpPr>
        <xdr:spPr>
          <a:xfrm>
            <a:off x="3724275" y="21150262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7" name="Straight Arrow Connector 626">
            <a:extLst>
              <a:ext uri="{FF2B5EF4-FFF2-40B4-BE49-F238E27FC236}">
                <a16:creationId xmlns:a16="http://schemas.microsoft.com/office/drawing/2014/main" id="{980D9B45-5D55-4D53-89E8-21C244C6D686}"/>
              </a:ext>
            </a:extLst>
          </xdr:cNvPr>
          <xdr:cNvCxnSpPr/>
        </xdr:nvCxnSpPr>
        <xdr:spPr>
          <a:xfrm>
            <a:off x="5343525" y="21159788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8" name="Straight Connector 627">
            <a:extLst>
              <a:ext uri="{FF2B5EF4-FFF2-40B4-BE49-F238E27FC236}">
                <a16:creationId xmlns:a16="http://schemas.microsoft.com/office/drawing/2014/main" id="{EF2AB2BA-06CB-4B5A-859C-832C290B5B9E}"/>
              </a:ext>
            </a:extLst>
          </xdr:cNvPr>
          <xdr:cNvCxnSpPr/>
        </xdr:nvCxnSpPr>
        <xdr:spPr>
          <a:xfrm>
            <a:off x="1295400" y="21907500"/>
            <a:ext cx="0" cy="466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9" name="Straight Connector 628">
            <a:extLst>
              <a:ext uri="{FF2B5EF4-FFF2-40B4-BE49-F238E27FC236}">
                <a16:creationId xmlns:a16="http://schemas.microsoft.com/office/drawing/2014/main" id="{8B97B2B2-BE2A-4901-A9B5-A5B85433B0BE}"/>
              </a:ext>
            </a:extLst>
          </xdr:cNvPr>
          <xdr:cNvCxnSpPr/>
        </xdr:nvCxnSpPr>
        <xdr:spPr>
          <a:xfrm>
            <a:off x="576263" y="22002751"/>
            <a:ext cx="79152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0" name="Straight Connector 629">
            <a:extLst>
              <a:ext uri="{FF2B5EF4-FFF2-40B4-BE49-F238E27FC236}">
                <a16:creationId xmlns:a16="http://schemas.microsoft.com/office/drawing/2014/main" id="{3F9C5406-EF30-4842-B09C-88968CFDA17D}"/>
              </a:ext>
            </a:extLst>
          </xdr:cNvPr>
          <xdr:cNvCxnSpPr/>
        </xdr:nvCxnSpPr>
        <xdr:spPr>
          <a:xfrm flipH="1">
            <a:off x="1243012" y="2195988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1" name="Straight Connector 630">
            <a:extLst>
              <a:ext uri="{FF2B5EF4-FFF2-40B4-BE49-F238E27FC236}">
                <a16:creationId xmlns:a16="http://schemas.microsoft.com/office/drawing/2014/main" id="{5E220154-4F89-46FC-8F5C-F8F46F0C809F}"/>
              </a:ext>
            </a:extLst>
          </xdr:cNvPr>
          <xdr:cNvCxnSpPr/>
        </xdr:nvCxnSpPr>
        <xdr:spPr>
          <a:xfrm>
            <a:off x="1214436" y="22288501"/>
            <a:ext cx="663892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2" name="Straight Connector 631">
            <a:extLst>
              <a:ext uri="{FF2B5EF4-FFF2-40B4-BE49-F238E27FC236}">
                <a16:creationId xmlns:a16="http://schemas.microsoft.com/office/drawing/2014/main" id="{FA090885-CE98-4B30-B524-B8AD9DCF16DC}"/>
              </a:ext>
            </a:extLst>
          </xdr:cNvPr>
          <xdr:cNvCxnSpPr/>
        </xdr:nvCxnSpPr>
        <xdr:spPr>
          <a:xfrm flipH="1">
            <a:off x="1247774" y="2224563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3" name="Straight Connector 632">
            <a:extLst>
              <a:ext uri="{FF2B5EF4-FFF2-40B4-BE49-F238E27FC236}">
                <a16:creationId xmlns:a16="http://schemas.microsoft.com/office/drawing/2014/main" id="{F729D678-0AA1-45D7-9C3F-CC052EE69401}"/>
              </a:ext>
            </a:extLst>
          </xdr:cNvPr>
          <xdr:cNvCxnSpPr/>
        </xdr:nvCxnSpPr>
        <xdr:spPr>
          <a:xfrm>
            <a:off x="2105025" y="21817013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4" name="Straight Connector 633">
            <a:extLst>
              <a:ext uri="{FF2B5EF4-FFF2-40B4-BE49-F238E27FC236}">
                <a16:creationId xmlns:a16="http://schemas.microsoft.com/office/drawing/2014/main" id="{1AEB43D5-8A85-49E8-BC8A-6D58A084ACAC}"/>
              </a:ext>
            </a:extLst>
          </xdr:cNvPr>
          <xdr:cNvCxnSpPr/>
        </xdr:nvCxnSpPr>
        <xdr:spPr>
          <a:xfrm flipH="1">
            <a:off x="2052636" y="2195988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5" name="Straight Connector 634">
            <a:extLst>
              <a:ext uri="{FF2B5EF4-FFF2-40B4-BE49-F238E27FC236}">
                <a16:creationId xmlns:a16="http://schemas.microsoft.com/office/drawing/2014/main" id="{DE352CFA-7777-49C9-B5B8-BB76B8B19A2F}"/>
              </a:ext>
            </a:extLst>
          </xdr:cNvPr>
          <xdr:cNvCxnSpPr/>
        </xdr:nvCxnSpPr>
        <xdr:spPr>
          <a:xfrm>
            <a:off x="2914651" y="21902738"/>
            <a:ext cx="0" cy="476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6" name="Straight Connector 635">
            <a:extLst>
              <a:ext uri="{FF2B5EF4-FFF2-40B4-BE49-F238E27FC236}">
                <a16:creationId xmlns:a16="http://schemas.microsoft.com/office/drawing/2014/main" id="{645F7E3E-0C64-4169-A6CF-B396C96AE885}"/>
              </a:ext>
            </a:extLst>
          </xdr:cNvPr>
          <xdr:cNvCxnSpPr/>
        </xdr:nvCxnSpPr>
        <xdr:spPr>
          <a:xfrm flipH="1">
            <a:off x="2862262" y="21959888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7" name="Straight Connector 636">
            <a:extLst>
              <a:ext uri="{FF2B5EF4-FFF2-40B4-BE49-F238E27FC236}">
                <a16:creationId xmlns:a16="http://schemas.microsoft.com/office/drawing/2014/main" id="{A10336D9-C444-4925-9339-5AC8F0C08AC4}"/>
              </a:ext>
            </a:extLst>
          </xdr:cNvPr>
          <xdr:cNvCxnSpPr/>
        </xdr:nvCxnSpPr>
        <xdr:spPr>
          <a:xfrm>
            <a:off x="4533901" y="21902738"/>
            <a:ext cx="0" cy="471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8" name="Straight Connector 637">
            <a:extLst>
              <a:ext uri="{FF2B5EF4-FFF2-40B4-BE49-F238E27FC236}">
                <a16:creationId xmlns:a16="http://schemas.microsoft.com/office/drawing/2014/main" id="{209B9C0B-1F02-4B2B-9A95-69E3562D6BB6}"/>
              </a:ext>
            </a:extLst>
          </xdr:cNvPr>
          <xdr:cNvCxnSpPr/>
        </xdr:nvCxnSpPr>
        <xdr:spPr>
          <a:xfrm flipH="1">
            <a:off x="4481512" y="21959888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9" name="Straight Connector 638">
            <a:extLst>
              <a:ext uri="{FF2B5EF4-FFF2-40B4-BE49-F238E27FC236}">
                <a16:creationId xmlns:a16="http://schemas.microsoft.com/office/drawing/2014/main" id="{C687D950-DBF9-4680-B335-134042B9A639}"/>
              </a:ext>
            </a:extLst>
          </xdr:cNvPr>
          <xdr:cNvCxnSpPr/>
        </xdr:nvCxnSpPr>
        <xdr:spPr>
          <a:xfrm>
            <a:off x="6153150" y="21907500"/>
            <a:ext cx="0" cy="466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" name="Straight Connector 639">
            <a:extLst>
              <a:ext uri="{FF2B5EF4-FFF2-40B4-BE49-F238E27FC236}">
                <a16:creationId xmlns:a16="http://schemas.microsoft.com/office/drawing/2014/main" id="{1AE6ED7F-3886-412F-965B-8EFC9533EBA7}"/>
              </a:ext>
            </a:extLst>
          </xdr:cNvPr>
          <xdr:cNvCxnSpPr/>
        </xdr:nvCxnSpPr>
        <xdr:spPr>
          <a:xfrm flipH="1">
            <a:off x="6100762" y="2195988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1" name="Straight Connector 640">
            <a:extLst>
              <a:ext uri="{FF2B5EF4-FFF2-40B4-BE49-F238E27FC236}">
                <a16:creationId xmlns:a16="http://schemas.microsoft.com/office/drawing/2014/main" id="{870640A0-2F4A-4FC4-8C7D-D8F0E047DA6A}"/>
              </a:ext>
            </a:extLst>
          </xdr:cNvPr>
          <xdr:cNvCxnSpPr/>
        </xdr:nvCxnSpPr>
        <xdr:spPr>
          <a:xfrm flipH="1">
            <a:off x="6105524" y="2224563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2" name="Straight Connector 641">
            <a:extLst>
              <a:ext uri="{FF2B5EF4-FFF2-40B4-BE49-F238E27FC236}">
                <a16:creationId xmlns:a16="http://schemas.microsoft.com/office/drawing/2014/main" id="{E15C310D-238D-4B8C-9890-EF6F89A075BD}"/>
              </a:ext>
            </a:extLst>
          </xdr:cNvPr>
          <xdr:cNvCxnSpPr/>
        </xdr:nvCxnSpPr>
        <xdr:spPr>
          <a:xfrm>
            <a:off x="3724275" y="21817013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3" name="Straight Connector 642">
            <a:extLst>
              <a:ext uri="{FF2B5EF4-FFF2-40B4-BE49-F238E27FC236}">
                <a16:creationId xmlns:a16="http://schemas.microsoft.com/office/drawing/2014/main" id="{508BCB37-1642-4267-8274-3885A33EF6A5}"/>
              </a:ext>
            </a:extLst>
          </xdr:cNvPr>
          <xdr:cNvCxnSpPr/>
        </xdr:nvCxnSpPr>
        <xdr:spPr>
          <a:xfrm flipH="1">
            <a:off x="3671886" y="2195988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4" name="Straight Connector 643">
            <a:extLst>
              <a:ext uri="{FF2B5EF4-FFF2-40B4-BE49-F238E27FC236}">
                <a16:creationId xmlns:a16="http://schemas.microsoft.com/office/drawing/2014/main" id="{A3EC3085-DA67-4C2B-9E9A-C77FD57C7431}"/>
              </a:ext>
            </a:extLst>
          </xdr:cNvPr>
          <xdr:cNvCxnSpPr/>
        </xdr:nvCxnSpPr>
        <xdr:spPr>
          <a:xfrm>
            <a:off x="5343525" y="21817013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5" name="Straight Connector 644">
            <a:extLst>
              <a:ext uri="{FF2B5EF4-FFF2-40B4-BE49-F238E27FC236}">
                <a16:creationId xmlns:a16="http://schemas.microsoft.com/office/drawing/2014/main" id="{EE8CEAB4-BB92-4757-A61B-268DA386326C}"/>
              </a:ext>
            </a:extLst>
          </xdr:cNvPr>
          <xdr:cNvCxnSpPr/>
        </xdr:nvCxnSpPr>
        <xdr:spPr>
          <a:xfrm flipH="1">
            <a:off x="5291136" y="2195988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" name="Straight Connector 645">
            <a:extLst>
              <a:ext uri="{FF2B5EF4-FFF2-40B4-BE49-F238E27FC236}">
                <a16:creationId xmlns:a16="http://schemas.microsoft.com/office/drawing/2014/main" id="{A8404264-8A5C-441A-AF05-93A4638102F3}"/>
              </a:ext>
            </a:extLst>
          </xdr:cNvPr>
          <xdr:cNvCxnSpPr/>
        </xdr:nvCxnSpPr>
        <xdr:spPr>
          <a:xfrm flipH="1">
            <a:off x="2862262" y="22245638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7" name="Straight Connector 646">
            <a:extLst>
              <a:ext uri="{FF2B5EF4-FFF2-40B4-BE49-F238E27FC236}">
                <a16:creationId xmlns:a16="http://schemas.microsoft.com/office/drawing/2014/main" id="{A72FE7C1-EBF4-44CC-AB51-F882EF8F6A9E}"/>
              </a:ext>
            </a:extLst>
          </xdr:cNvPr>
          <xdr:cNvCxnSpPr/>
        </xdr:nvCxnSpPr>
        <xdr:spPr>
          <a:xfrm flipH="1">
            <a:off x="4481512" y="22245638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8" name="Straight Arrow Connector 647">
            <a:extLst>
              <a:ext uri="{FF2B5EF4-FFF2-40B4-BE49-F238E27FC236}">
                <a16:creationId xmlns:a16="http://schemas.microsoft.com/office/drawing/2014/main" id="{DD76C2ED-3D1C-4DB0-98EC-A3AD15A06B50}"/>
              </a:ext>
            </a:extLst>
          </xdr:cNvPr>
          <xdr:cNvCxnSpPr/>
        </xdr:nvCxnSpPr>
        <xdr:spPr>
          <a:xfrm>
            <a:off x="647700" y="21293137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9" name="Straight Arrow Connector 648">
            <a:extLst>
              <a:ext uri="{FF2B5EF4-FFF2-40B4-BE49-F238E27FC236}">
                <a16:creationId xmlns:a16="http://schemas.microsoft.com/office/drawing/2014/main" id="{D5941556-C4BA-4188-A84D-E5FA8B085555}"/>
              </a:ext>
            </a:extLst>
          </xdr:cNvPr>
          <xdr:cNvCxnSpPr/>
        </xdr:nvCxnSpPr>
        <xdr:spPr>
          <a:xfrm>
            <a:off x="809626" y="21297900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0" name="Straight Arrow Connector 649">
            <a:extLst>
              <a:ext uri="{FF2B5EF4-FFF2-40B4-BE49-F238E27FC236}">
                <a16:creationId xmlns:a16="http://schemas.microsoft.com/office/drawing/2014/main" id="{F719D276-322C-4957-A964-FBBD85C989F9}"/>
              </a:ext>
            </a:extLst>
          </xdr:cNvPr>
          <xdr:cNvCxnSpPr/>
        </xdr:nvCxnSpPr>
        <xdr:spPr>
          <a:xfrm>
            <a:off x="971550" y="21293138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1" name="Straight Arrow Connector 650">
            <a:extLst>
              <a:ext uri="{FF2B5EF4-FFF2-40B4-BE49-F238E27FC236}">
                <a16:creationId xmlns:a16="http://schemas.microsoft.com/office/drawing/2014/main" id="{AC8C1397-BB94-49BD-A3CA-98008FCC0D69}"/>
              </a:ext>
            </a:extLst>
          </xdr:cNvPr>
          <xdr:cNvCxnSpPr/>
        </xdr:nvCxnSpPr>
        <xdr:spPr>
          <a:xfrm>
            <a:off x="1133476" y="21297900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" name="Straight Connector 651">
            <a:extLst>
              <a:ext uri="{FF2B5EF4-FFF2-40B4-BE49-F238E27FC236}">
                <a16:creationId xmlns:a16="http://schemas.microsoft.com/office/drawing/2014/main" id="{45EACBD9-581B-4718-84D0-33991755EB10}"/>
              </a:ext>
            </a:extLst>
          </xdr:cNvPr>
          <xdr:cNvCxnSpPr/>
        </xdr:nvCxnSpPr>
        <xdr:spPr>
          <a:xfrm>
            <a:off x="647700" y="21293137"/>
            <a:ext cx="6524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3" name="Straight Arrow Connector 652">
            <a:extLst>
              <a:ext uri="{FF2B5EF4-FFF2-40B4-BE49-F238E27FC236}">
                <a16:creationId xmlns:a16="http://schemas.microsoft.com/office/drawing/2014/main" id="{1084F2A4-ADB8-402A-A25F-1B77A26BCEBD}"/>
              </a:ext>
            </a:extLst>
          </xdr:cNvPr>
          <xdr:cNvCxnSpPr/>
        </xdr:nvCxnSpPr>
        <xdr:spPr>
          <a:xfrm>
            <a:off x="6315075" y="21293137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4" name="Straight Arrow Connector 653">
            <a:extLst>
              <a:ext uri="{FF2B5EF4-FFF2-40B4-BE49-F238E27FC236}">
                <a16:creationId xmlns:a16="http://schemas.microsoft.com/office/drawing/2014/main" id="{1DAD1104-A68D-4291-A361-B88CBFC009B6}"/>
              </a:ext>
            </a:extLst>
          </xdr:cNvPr>
          <xdr:cNvCxnSpPr/>
        </xdr:nvCxnSpPr>
        <xdr:spPr>
          <a:xfrm>
            <a:off x="6477001" y="21297900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5" name="Straight Arrow Connector 654">
            <a:extLst>
              <a:ext uri="{FF2B5EF4-FFF2-40B4-BE49-F238E27FC236}">
                <a16:creationId xmlns:a16="http://schemas.microsoft.com/office/drawing/2014/main" id="{456A5250-C33A-498C-96DC-DC81F9816E40}"/>
              </a:ext>
            </a:extLst>
          </xdr:cNvPr>
          <xdr:cNvCxnSpPr/>
        </xdr:nvCxnSpPr>
        <xdr:spPr>
          <a:xfrm>
            <a:off x="6638925" y="21293138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6" name="Straight Arrow Connector 655">
            <a:extLst>
              <a:ext uri="{FF2B5EF4-FFF2-40B4-BE49-F238E27FC236}">
                <a16:creationId xmlns:a16="http://schemas.microsoft.com/office/drawing/2014/main" id="{78364226-6749-48E2-BF7D-700F98699E73}"/>
              </a:ext>
            </a:extLst>
          </xdr:cNvPr>
          <xdr:cNvCxnSpPr/>
        </xdr:nvCxnSpPr>
        <xdr:spPr>
          <a:xfrm>
            <a:off x="6800851" y="21297900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7" name="Straight Connector 656">
            <a:extLst>
              <a:ext uri="{FF2B5EF4-FFF2-40B4-BE49-F238E27FC236}">
                <a16:creationId xmlns:a16="http://schemas.microsoft.com/office/drawing/2014/main" id="{BAFE8D5A-7CD6-4CEB-B508-17523FFB8E51}"/>
              </a:ext>
            </a:extLst>
          </xdr:cNvPr>
          <xdr:cNvCxnSpPr/>
        </xdr:nvCxnSpPr>
        <xdr:spPr>
          <a:xfrm>
            <a:off x="6148385" y="21293137"/>
            <a:ext cx="161925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8" name="Straight Connector 657">
            <a:extLst>
              <a:ext uri="{FF2B5EF4-FFF2-40B4-BE49-F238E27FC236}">
                <a16:creationId xmlns:a16="http://schemas.microsoft.com/office/drawing/2014/main" id="{4018A419-0E6E-4536-86A2-C2373AD1A1E3}"/>
              </a:ext>
            </a:extLst>
          </xdr:cNvPr>
          <xdr:cNvCxnSpPr/>
        </xdr:nvCxnSpPr>
        <xdr:spPr>
          <a:xfrm flipH="1" flipV="1">
            <a:off x="990600" y="21155025"/>
            <a:ext cx="147641" cy="25716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9" name="Straight Arrow Connector 658">
            <a:extLst>
              <a:ext uri="{FF2B5EF4-FFF2-40B4-BE49-F238E27FC236}">
                <a16:creationId xmlns:a16="http://schemas.microsoft.com/office/drawing/2014/main" id="{38455984-4806-4CDD-B06D-6A705D88FBA0}"/>
              </a:ext>
            </a:extLst>
          </xdr:cNvPr>
          <xdr:cNvCxnSpPr/>
        </xdr:nvCxnSpPr>
        <xdr:spPr>
          <a:xfrm>
            <a:off x="652463" y="21159788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2" name="Straight Connector 661">
            <a:extLst>
              <a:ext uri="{FF2B5EF4-FFF2-40B4-BE49-F238E27FC236}">
                <a16:creationId xmlns:a16="http://schemas.microsoft.com/office/drawing/2014/main" id="{93D2816D-393F-4520-8F87-6FE58780B3BC}"/>
              </a:ext>
            </a:extLst>
          </xdr:cNvPr>
          <xdr:cNvCxnSpPr/>
        </xdr:nvCxnSpPr>
        <xdr:spPr>
          <a:xfrm>
            <a:off x="647701" y="21817012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3" name="Straight Connector 662">
            <a:extLst>
              <a:ext uri="{FF2B5EF4-FFF2-40B4-BE49-F238E27FC236}">
                <a16:creationId xmlns:a16="http://schemas.microsoft.com/office/drawing/2014/main" id="{503E29E1-04A5-44CF-8DC2-81759BE270DA}"/>
              </a:ext>
            </a:extLst>
          </xdr:cNvPr>
          <xdr:cNvCxnSpPr/>
        </xdr:nvCxnSpPr>
        <xdr:spPr>
          <a:xfrm flipH="1">
            <a:off x="595312" y="21959886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66" name="Group 665">
            <a:extLst>
              <a:ext uri="{FF2B5EF4-FFF2-40B4-BE49-F238E27FC236}">
                <a16:creationId xmlns:a16="http://schemas.microsoft.com/office/drawing/2014/main" id="{8C753D0D-62C0-4DE7-8875-CD695529296D}"/>
              </a:ext>
            </a:extLst>
          </xdr:cNvPr>
          <xdr:cNvGrpSpPr/>
        </xdr:nvGrpSpPr>
        <xdr:grpSpPr>
          <a:xfrm>
            <a:off x="7605713" y="21583649"/>
            <a:ext cx="333375" cy="280989"/>
            <a:chOff x="2581275" y="66574987"/>
            <a:chExt cx="333375" cy="280989"/>
          </a:xfrm>
        </xdr:grpSpPr>
        <xdr:sp macro="" textlink="">
          <xdr:nvSpPr>
            <xdr:cNvPr id="667" name="Isosceles Triangle 666">
              <a:extLst>
                <a:ext uri="{FF2B5EF4-FFF2-40B4-BE49-F238E27FC236}">
                  <a16:creationId xmlns:a16="http://schemas.microsoft.com/office/drawing/2014/main" id="{EBF2B4BD-5FE5-4C0E-94D1-C1EDB9664A11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668" name="Rectangle 667">
              <a:extLst>
                <a:ext uri="{FF2B5EF4-FFF2-40B4-BE49-F238E27FC236}">
                  <a16:creationId xmlns:a16="http://schemas.microsoft.com/office/drawing/2014/main" id="{24F49B52-6384-4BBE-AA96-71DA7C860397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669" name="Straight Connector 668">
              <a:extLst>
                <a:ext uri="{FF2B5EF4-FFF2-40B4-BE49-F238E27FC236}">
                  <a16:creationId xmlns:a16="http://schemas.microsoft.com/office/drawing/2014/main" id="{697BAC94-4A7D-466F-A00B-E1486DF7C1B9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675" name="Straight Arrow Connector 674">
            <a:extLst>
              <a:ext uri="{FF2B5EF4-FFF2-40B4-BE49-F238E27FC236}">
                <a16:creationId xmlns:a16="http://schemas.microsoft.com/office/drawing/2014/main" id="{5018B9C8-4D89-4A9C-8A01-D267A3C0CE71}"/>
              </a:ext>
            </a:extLst>
          </xdr:cNvPr>
          <xdr:cNvCxnSpPr/>
        </xdr:nvCxnSpPr>
        <xdr:spPr>
          <a:xfrm>
            <a:off x="6962775" y="21283613"/>
            <a:ext cx="0" cy="2952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6" name="Straight Arrow Connector 675">
            <a:extLst>
              <a:ext uri="{FF2B5EF4-FFF2-40B4-BE49-F238E27FC236}">
                <a16:creationId xmlns:a16="http://schemas.microsoft.com/office/drawing/2014/main" id="{27F28E83-6437-48AE-B6D3-7ABEF702D2EE}"/>
              </a:ext>
            </a:extLst>
          </xdr:cNvPr>
          <xdr:cNvCxnSpPr/>
        </xdr:nvCxnSpPr>
        <xdr:spPr>
          <a:xfrm>
            <a:off x="7124700" y="21288375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7" name="Straight Arrow Connector 676">
            <a:extLst>
              <a:ext uri="{FF2B5EF4-FFF2-40B4-BE49-F238E27FC236}">
                <a16:creationId xmlns:a16="http://schemas.microsoft.com/office/drawing/2014/main" id="{442656A9-E499-4FA9-A021-E4A1ED96A5F7}"/>
              </a:ext>
            </a:extLst>
          </xdr:cNvPr>
          <xdr:cNvCxnSpPr/>
        </xdr:nvCxnSpPr>
        <xdr:spPr>
          <a:xfrm>
            <a:off x="7286626" y="21293138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8" name="Straight Arrow Connector 677">
            <a:extLst>
              <a:ext uri="{FF2B5EF4-FFF2-40B4-BE49-F238E27FC236}">
                <a16:creationId xmlns:a16="http://schemas.microsoft.com/office/drawing/2014/main" id="{1435C04A-B738-4AE1-A326-178A0AE995DF}"/>
              </a:ext>
            </a:extLst>
          </xdr:cNvPr>
          <xdr:cNvCxnSpPr/>
        </xdr:nvCxnSpPr>
        <xdr:spPr>
          <a:xfrm>
            <a:off x="7448550" y="21288376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9" name="Straight Arrow Connector 678">
            <a:extLst>
              <a:ext uri="{FF2B5EF4-FFF2-40B4-BE49-F238E27FC236}">
                <a16:creationId xmlns:a16="http://schemas.microsoft.com/office/drawing/2014/main" id="{1642A73F-8674-499D-B567-E425959EE318}"/>
              </a:ext>
            </a:extLst>
          </xdr:cNvPr>
          <xdr:cNvCxnSpPr/>
        </xdr:nvCxnSpPr>
        <xdr:spPr>
          <a:xfrm>
            <a:off x="7610476" y="21293138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0" name="Straight Arrow Connector 679">
            <a:extLst>
              <a:ext uri="{FF2B5EF4-FFF2-40B4-BE49-F238E27FC236}">
                <a16:creationId xmlns:a16="http://schemas.microsoft.com/office/drawing/2014/main" id="{536E8BF0-F1DB-4015-B917-497559AA2929}"/>
              </a:ext>
            </a:extLst>
          </xdr:cNvPr>
          <xdr:cNvCxnSpPr/>
        </xdr:nvCxnSpPr>
        <xdr:spPr>
          <a:xfrm>
            <a:off x="7772401" y="21297901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1" name="Straight Arrow Connector 680">
            <a:extLst>
              <a:ext uri="{FF2B5EF4-FFF2-40B4-BE49-F238E27FC236}">
                <a16:creationId xmlns:a16="http://schemas.microsoft.com/office/drawing/2014/main" id="{40A96B3C-FFE9-4214-8229-EE878E9CE60E}"/>
              </a:ext>
            </a:extLst>
          </xdr:cNvPr>
          <xdr:cNvCxnSpPr/>
        </xdr:nvCxnSpPr>
        <xdr:spPr>
          <a:xfrm>
            <a:off x="7934325" y="21359814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" name="Straight Arrow Connector 681">
            <a:extLst>
              <a:ext uri="{FF2B5EF4-FFF2-40B4-BE49-F238E27FC236}">
                <a16:creationId xmlns:a16="http://schemas.microsoft.com/office/drawing/2014/main" id="{09B44AD1-DC5C-4A3A-A691-85A8B5D0AD5F}"/>
              </a:ext>
            </a:extLst>
          </xdr:cNvPr>
          <xdr:cNvCxnSpPr/>
        </xdr:nvCxnSpPr>
        <xdr:spPr>
          <a:xfrm>
            <a:off x="8096249" y="21355051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3" name="Straight Arrow Connector 682">
            <a:extLst>
              <a:ext uri="{FF2B5EF4-FFF2-40B4-BE49-F238E27FC236}">
                <a16:creationId xmlns:a16="http://schemas.microsoft.com/office/drawing/2014/main" id="{5AA5817A-C21C-4349-A81C-C01EC8C62D55}"/>
              </a:ext>
            </a:extLst>
          </xdr:cNvPr>
          <xdr:cNvCxnSpPr/>
        </xdr:nvCxnSpPr>
        <xdr:spPr>
          <a:xfrm>
            <a:off x="8258175" y="21355051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4" name="Straight Arrow Connector 683">
            <a:extLst>
              <a:ext uri="{FF2B5EF4-FFF2-40B4-BE49-F238E27FC236}">
                <a16:creationId xmlns:a16="http://schemas.microsoft.com/office/drawing/2014/main" id="{F7051418-5103-4A2A-AE24-25D13D2EB318}"/>
              </a:ext>
            </a:extLst>
          </xdr:cNvPr>
          <xdr:cNvCxnSpPr/>
        </xdr:nvCxnSpPr>
        <xdr:spPr>
          <a:xfrm>
            <a:off x="8420097" y="21355050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" name="Straight Connector 684">
            <a:extLst>
              <a:ext uri="{FF2B5EF4-FFF2-40B4-BE49-F238E27FC236}">
                <a16:creationId xmlns:a16="http://schemas.microsoft.com/office/drawing/2014/main" id="{D34C1B08-E65E-4451-AF5A-5F3C493560BA}"/>
              </a:ext>
            </a:extLst>
          </xdr:cNvPr>
          <xdr:cNvCxnSpPr/>
        </xdr:nvCxnSpPr>
        <xdr:spPr>
          <a:xfrm flipH="1" flipV="1">
            <a:off x="8120062" y="21288375"/>
            <a:ext cx="138112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6" name="Straight Connector 685">
            <a:extLst>
              <a:ext uri="{FF2B5EF4-FFF2-40B4-BE49-F238E27FC236}">
                <a16:creationId xmlns:a16="http://schemas.microsoft.com/office/drawing/2014/main" id="{797AC0EC-8AC9-4635-B00B-4E9CBC031FC2}"/>
              </a:ext>
            </a:extLst>
          </xdr:cNvPr>
          <xdr:cNvCxnSpPr/>
        </xdr:nvCxnSpPr>
        <xdr:spPr>
          <a:xfrm>
            <a:off x="7772400" y="21359812"/>
            <a:ext cx="6524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7" name="Straight Arrow Connector 686">
            <a:extLst>
              <a:ext uri="{FF2B5EF4-FFF2-40B4-BE49-F238E27FC236}">
                <a16:creationId xmlns:a16="http://schemas.microsoft.com/office/drawing/2014/main" id="{D5ED0208-C7AD-4F07-BE61-6F93FECFE57C}"/>
              </a:ext>
            </a:extLst>
          </xdr:cNvPr>
          <xdr:cNvCxnSpPr/>
        </xdr:nvCxnSpPr>
        <xdr:spPr>
          <a:xfrm>
            <a:off x="8415337" y="21159788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" name="Straight Connector 687">
            <a:extLst>
              <a:ext uri="{FF2B5EF4-FFF2-40B4-BE49-F238E27FC236}">
                <a16:creationId xmlns:a16="http://schemas.microsoft.com/office/drawing/2014/main" id="{0E9A8175-0725-4015-B300-41C144B68B2A}"/>
              </a:ext>
            </a:extLst>
          </xdr:cNvPr>
          <xdr:cNvCxnSpPr/>
        </xdr:nvCxnSpPr>
        <xdr:spPr>
          <a:xfrm flipH="1" flipV="1">
            <a:off x="6481763" y="21145500"/>
            <a:ext cx="323854" cy="24287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9" name="Straight Arrow Connector 688">
            <a:extLst>
              <a:ext uri="{FF2B5EF4-FFF2-40B4-BE49-F238E27FC236}">
                <a16:creationId xmlns:a16="http://schemas.microsoft.com/office/drawing/2014/main" id="{27BFB860-F819-4B23-98DB-96A32AD27811}"/>
              </a:ext>
            </a:extLst>
          </xdr:cNvPr>
          <xdr:cNvCxnSpPr/>
        </xdr:nvCxnSpPr>
        <xdr:spPr>
          <a:xfrm>
            <a:off x="6962775" y="21155025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0" name="Straight Connector 689">
            <a:extLst>
              <a:ext uri="{FF2B5EF4-FFF2-40B4-BE49-F238E27FC236}">
                <a16:creationId xmlns:a16="http://schemas.microsoft.com/office/drawing/2014/main" id="{F0DC84CB-9E12-4632-ABA0-0E45FB1C7BFA}"/>
              </a:ext>
            </a:extLst>
          </xdr:cNvPr>
          <xdr:cNvCxnSpPr/>
        </xdr:nvCxnSpPr>
        <xdr:spPr>
          <a:xfrm flipH="1">
            <a:off x="7720012" y="21959888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" name="Straight Connector 690">
            <a:extLst>
              <a:ext uri="{FF2B5EF4-FFF2-40B4-BE49-F238E27FC236}">
                <a16:creationId xmlns:a16="http://schemas.microsoft.com/office/drawing/2014/main" id="{798325FE-8791-4B71-B3D9-827F082CF3DB}"/>
              </a:ext>
            </a:extLst>
          </xdr:cNvPr>
          <xdr:cNvCxnSpPr/>
        </xdr:nvCxnSpPr>
        <xdr:spPr>
          <a:xfrm>
            <a:off x="6962775" y="21817013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2" name="Straight Connector 691">
            <a:extLst>
              <a:ext uri="{FF2B5EF4-FFF2-40B4-BE49-F238E27FC236}">
                <a16:creationId xmlns:a16="http://schemas.microsoft.com/office/drawing/2014/main" id="{FE26BC5A-FA8B-4B88-9044-2550925F18EE}"/>
              </a:ext>
            </a:extLst>
          </xdr:cNvPr>
          <xdr:cNvCxnSpPr/>
        </xdr:nvCxnSpPr>
        <xdr:spPr>
          <a:xfrm flipH="1">
            <a:off x="6910386" y="2195988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3" name="Straight Connector 692">
            <a:extLst>
              <a:ext uri="{FF2B5EF4-FFF2-40B4-BE49-F238E27FC236}">
                <a16:creationId xmlns:a16="http://schemas.microsoft.com/office/drawing/2014/main" id="{C3078FD8-4DDC-4D72-A246-D8E70A28960B}"/>
              </a:ext>
            </a:extLst>
          </xdr:cNvPr>
          <xdr:cNvCxnSpPr/>
        </xdr:nvCxnSpPr>
        <xdr:spPr>
          <a:xfrm flipH="1">
            <a:off x="7720012" y="22245638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4" name="Straight Connector 693">
            <a:extLst>
              <a:ext uri="{FF2B5EF4-FFF2-40B4-BE49-F238E27FC236}">
                <a16:creationId xmlns:a16="http://schemas.microsoft.com/office/drawing/2014/main" id="{02909CD6-24AC-48F7-A92B-272297DB5817}"/>
              </a:ext>
            </a:extLst>
          </xdr:cNvPr>
          <xdr:cNvCxnSpPr/>
        </xdr:nvCxnSpPr>
        <xdr:spPr>
          <a:xfrm>
            <a:off x="8420102" y="21683663"/>
            <a:ext cx="0" cy="400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5" name="Straight Connector 694">
            <a:extLst>
              <a:ext uri="{FF2B5EF4-FFF2-40B4-BE49-F238E27FC236}">
                <a16:creationId xmlns:a16="http://schemas.microsoft.com/office/drawing/2014/main" id="{54254BE9-A86C-47CE-9E21-F7FA259A39D0}"/>
              </a:ext>
            </a:extLst>
          </xdr:cNvPr>
          <xdr:cNvCxnSpPr/>
        </xdr:nvCxnSpPr>
        <xdr:spPr>
          <a:xfrm flipH="1">
            <a:off x="8367713" y="2195988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6" name="Straight Connector 695">
            <a:extLst>
              <a:ext uri="{FF2B5EF4-FFF2-40B4-BE49-F238E27FC236}">
                <a16:creationId xmlns:a16="http://schemas.microsoft.com/office/drawing/2014/main" id="{1DA691C8-65E6-4523-AE1C-C642E2A0EDCC}"/>
              </a:ext>
            </a:extLst>
          </xdr:cNvPr>
          <xdr:cNvCxnSpPr/>
        </xdr:nvCxnSpPr>
        <xdr:spPr>
          <a:xfrm>
            <a:off x="7772400" y="21883688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142</xdr:row>
      <xdr:rowOff>9525</xdr:rowOff>
    </xdr:from>
    <xdr:to>
      <xdr:col>52</xdr:col>
      <xdr:colOff>0</xdr:colOff>
      <xdr:row>144</xdr:row>
      <xdr:rowOff>9526</xdr:rowOff>
    </xdr:to>
    <xdr:grpSp>
      <xdr:nvGrpSpPr>
        <xdr:cNvPr id="182" name="Group 181">
          <a:extLst>
            <a:ext uri="{FF2B5EF4-FFF2-40B4-BE49-F238E27FC236}">
              <a16:creationId xmlns:a16="http://schemas.microsoft.com/office/drawing/2014/main" id="{DA2CCA96-7E72-40D5-B363-8511D2CF382A}"/>
            </a:ext>
          </a:extLst>
        </xdr:cNvPr>
        <xdr:cNvGrpSpPr/>
      </xdr:nvGrpSpPr>
      <xdr:grpSpPr>
        <a:xfrm>
          <a:off x="647700" y="22583775"/>
          <a:ext cx="7772400" cy="285751"/>
          <a:chOff x="809625" y="17440275"/>
          <a:chExt cx="7772400" cy="285751"/>
        </a:xfrm>
      </xdr:grpSpPr>
      <xdr:cxnSp macro="">
        <xdr:nvCxnSpPr>
          <xdr:cNvPr id="697" name="Straight Connector 696">
            <a:extLst>
              <a:ext uri="{FF2B5EF4-FFF2-40B4-BE49-F238E27FC236}">
                <a16:creationId xmlns:a16="http://schemas.microsoft.com/office/drawing/2014/main" id="{107F1B70-27D0-4AD4-9F15-63546086EAAC}"/>
              </a:ext>
            </a:extLst>
          </xdr:cNvPr>
          <xdr:cNvCxnSpPr/>
        </xdr:nvCxnSpPr>
        <xdr:spPr>
          <a:xfrm>
            <a:off x="809625" y="17440275"/>
            <a:ext cx="77724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98" name="Group 697">
            <a:extLst>
              <a:ext uri="{FF2B5EF4-FFF2-40B4-BE49-F238E27FC236}">
                <a16:creationId xmlns:a16="http://schemas.microsoft.com/office/drawing/2014/main" id="{A87A6D8F-48FF-4EF6-A49C-8D0978910EDF}"/>
              </a:ext>
            </a:extLst>
          </xdr:cNvPr>
          <xdr:cNvGrpSpPr/>
        </xdr:nvGrpSpPr>
        <xdr:grpSpPr>
          <a:xfrm>
            <a:off x="1285875" y="17440275"/>
            <a:ext cx="333375" cy="266700"/>
            <a:chOff x="1285875" y="52568475"/>
            <a:chExt cx="333375" cy="266700"/>
          </a:xfrm>
        </xdr:grpSpPr>
        <xdr:sp macro="" textlink="">
          <xdr:nvSpPr>
            <xdr:cNvPr id="699" name="Isosceles Triangle 698">
              <a:extLst>
                <a:ext uri="{FF2B5EF4-FFF2-40B4-BE49-F238E27FC236}">
                  <a16:creationId xmlns:a16="http://schemas.microsoft.com/office/drawing/2014/main" id="{62853BBA-6136-43CD-925B-055E377E8F80}"/>
                </a:ext>
              </a:extLst>
            </xdr:cNvPr>
            <xdr:cNvSpPr/>
          </xdr:nvSpPr>
          <xdr:spPr>
            <a:xfrm>
              <a:off x="1385887" y="52568475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700" name="Straight Connector 699">
              <a:extLst>
                <a:ext uri="{FF2B5EF4-FFF2-40B4-BE49-F238E27FC236}">
                  <a16:creationId xmlns:a16="http://schemas.microsoft.com/office/drawing/2014/main" id="{883AD382-2FBF-4516-8F9E-2F2F262C053E}"/>
                </a:ext>
              </a:extLst>
            </xdr:cNvPr>
            <xdr:cNvCxnSpPr/>
          </xdr:nvCxnSpPr>
          <xdr:spPr>
            <a:xfrm>
              <a:off x="1285875" y="52697063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701" name="Rectangle 700">
              <a:extLst>
                <a:ext uri="{FF2B5EF4-FFF2-40B4-BE49-F238E27FC236}">
                  <a16:creationId xmlns:a16="http://schemas.microsoft.com/office/drawing/2014/main" id="{623438D4-70EC-4333-9229-D9BB79E2EFFC}"/>
                </a:ext>
              </a:extLst>
            </xdr:cNvPr>
            <xdr:cNvSpPr/>
          </xdr:nvSpPr>
          <xdr:spPr>
            <a:xfrm>
              <a:off x="1295399" y="52711350"/>
              <a:ext cx="319088" cy="123825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</xdr:grpSp>
      <xdr:grpSp>
        <xdr:nvGrpSpPr>
          <xdr:cNvPr id="702" name="Group 701">
            <a:extLst>
              <a:ext uri="{FF2B5EF4-FFF2-40B4-BE49-F238E27FC236}">
                <a16:creationId xmlns:a16="http://schemas.microsoft.com/office/drawing/2014/main" id="{5F096AAF-E62A-452F-98AA-4B0DC71C1135}"/>
              </a:ext>
            </a:extLst>
          </xdr:cNvPr>
          <xdr:cNvGrpSpPr/>
        </xdr:nvGrpSpPr>
        <xdr:grpSpPr>
          <a:xfrm>
            <a:off x="2905125" y="17445037"/>
            <a:ext cx="333375" cy="280989"/>
            <a:chOff x="2581275" y="66574987"/>
            <a:chExt cx="333375" cy="280989"/>
          </a:xfrm>
        </xdr:grpSpPr>
        <xdr:sp macro="" textlink="">
          <xdr:nvSpPr>
            <xdr:cNvPr id="703" name="Isosceles Triangle 702">
              <a:extLst>
                <a:ext uri="{FF2B5EF4-FFF2-40B4-BE49-F238E27FC236}">
                  <a16:creationId xmlns:a16="http://schemas.microsoft.com/office/drawing/2014/main" id="{949891C0-8B1F-481F-9315-7BEAB18A1A61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704" name="Rectangle 703">
              <a:extLst>
                <a:ext uri="{FF2B5EF4-FFF2-40B4-BE49-F238E27FC236}">
                  <a16:creationId xmlns:a16="http://schemas.microsoft.com/office/drawing/2014/main" id="{4CF4CF9E-1635-4456-ADED-5D8DB8B1465D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705" name="Straight Connector 704">
              <a:extLst>
                <a:ext uri="{FF2B5EF4-FFF2-40B4-BE49-F238E27FC236}">
                  <a16:creationId xmlns:a16="http://schemas.microsoft.com/office/drawing/2014/main" id="{D179E90F-ABB3-46A8-BB48-979B46E53BC6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06" name="Group 705">
            <a:extLst>
              <a:ext uri="{FF2B5EF4-FFF2-40B4-BE49-F238E27FC236}">
                <a16:creationId xmlns:a16="http://schemas.microsoft.com/office/drawing/2014/main" id="{2DD0DF8A-D561-4C16-ACE7-74CBEBF4516D}"/>
              </a:ext>
            </a:extLst>
          </xdr:cNvPr>
          <xdr:cNvGrpSpPr/>
        </xdr:nvGrpSpPr>
        <xdr:grpSpPr>
          <a:xfrm>
            <a:off x="4524375" y="17445037"/>
            <a:ext cx="333375" cy="280989"/>
            <a:chOff x="2581275" y="66574987"/>
            <a:chExt cx="333375" cy="280989"/>
          </a:xfrm>
        </xdr:grpSpPr>
        <xdr:sp macro="" textlink="">
          <xdr:nvSpPr>
            <xdr:cNvPr id="707" name="Isosceles Triangle 706">
              <a:extLst>
                <a:ext uri="{FF2B5EF4-FFF2-40B4-BE49-F238E27FC236}">
                  <a16:creationId xmlns:a16="http://schemas.microsoft.com/office/drawing/2014/main" id="{4B864BC1-E646-41B7-AF6C-D8EE3AD358E3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708" name="Rectangle 707">
              <a:extLst>
                <a:ext uri="{FF2B5EF4-FFF2-40B4-BE49-F238E27FC236}">
                  <a16:creationId xmlns:a16="http://schemas.microsoft.com/office/drawing/2014/main" id="{B1B7F835-DA4D-42DF-AF5E-AD274BA22674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709" name="Straight Connector 708">
              <a:extLst>
                <a:ext uri="{FF2B5EF4-FFF2-40B4-BE49-F238E27FC236}">
                  <a16:creationId xmlns:a16="http://schemas.microsoft.com/office/drawing/2014/main" id="{2B72B235-B1F0-49F3-B30C-F535461A0620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10" name="Group 709">
            <a:extLst>
              <a:ext uri="{FF2B5EF4-FFF2-40B4-BE49-F238E27FC236}">
                <a16:creationId xmlns:a16="http://schemas.microsoft.com/office/drawing/2014/main" id="{ABE7A4AB-5606-4CC9-B5CA-61C0AEC948AD}"/>
              </a:ext>
            </a:extLst>
          </xdr:cNvPr>
          <xdr:cNvGrpSpPr/>
        </xdr:nvGrpSpPr>
        <xdr:grpSpPr>
          <a:xfrm>
            <a:off x="6138863" y="17445037"/>
            <a:ext cx="333375" cy="280989"/>
            <a:chOff x="2581275" y="66574987"/>
            <a:chExt cx="333375" cy="280989"/>
          </a:xfrm>
        </xdr:grpSpPr>
        <xdr:sp macro="" textlink="">
          <xdr:nvSpPr>
            <xdr:cNvPr id="711" name="Isosceles Triangle 710">
              <a:extLst>
                <a:ext uri="{FF2B5EF4-FFF2-40B4-BE49-F238E27FC236}">
                  <a16:creationId xmlns:a16="http://schemas.microsoft.com/office/drawing/2014/main" id="{BB5FE66C-D904-4E7B-B7DE-7163D8915DF0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712" name="Rectangle 711">
              <a:extLst>
                <a:ext uri="{FF2B5EF4-FFF2-40B4-BE49-F238E27FC236}">
                  <a16:creationId xmlns:a16="http://schemas.microsoft.com/office/drawing/2014/main" id="{747E0B8F-7BAF-4E1B-A723-00F7C0A9A2C2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713" name="Straight Connector 712">
              <a:extLst>
                <a:ext uri="{FF2B5EF4-FFF2-40B4-BE49-F238E27FC236}">
                  <a16:creationId xmlns:a16="http://schemas.microsoft.com/office/drawing/2014/main" id="{3B21919F-3410-4ED3-9A1F-1B73C82AAB6A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14" name="Group 713">
            <a:extLst>
              <a:ext uri="{FF2B5EF4-FFF2-40B4-BE49-F238E27FC236}">
                <a16:creationId xmlns:a16="http://schemas.microsoft.com/office/drawing/2014/main" id="{72C2B4F2-2F18-4A46-96D7-ECCD3F02ADD0}"/>
              </a:ext>
            </a:extLst>
          </xdr:cNvPr>
          <xdr:cNvGrpSpPr/>
        </xdr:nvGrpSpPr>
        <xdr:grpSpPr>
          <a:xfrm>
            <a:off x="7767638" y="17445037"/>
            <a:ext cx="333375" cy="280989"/>
            <a:chOff x="2581275" y="66574987"/>
            <a:chExt cx="333375" cy="280989"/>
          </a:xfrm>
        </xdr:grpSpPr>
        <xdr:sp macro="" textlink="">
          <xdr:nvSpPr>
            <xdr:cNvPr id="715" name="Isosceles Triangle 714">
              <a:extLst>
                <a:ext uri="{FF2B5EF4-FFF2-40B4-BE49-F238E27FC236}">
                  <a16:creationId xmlns:a16="http://schemas.microsoft.com/office/drawing/2014/main" id="{6C2C0A21-6595-4B15-A75A-B336E90BED5C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716" name="Rectangle 715">
              <a:extLst>
                <a:ext uri="{FF2B5EF4-FFF2-40B4-BE49-F238E27FC236}">
                  <a16:creationId xmlns:a16="http://schemas.microsoft.com/office/drawing/2014/main" id="{08FCB469-C53F-4FB4-AEF4-B11C5CD98EF7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717" name="Straight Connector 716">
              <a:extLst>
                <a:ext uri="{FF2B5EF4-FFF2-40B4-BE49-F238E27FC236}">
                  <a16:creationId xmlns:a16="http://schemas.microsoft.com/office/drawing/2014/main" id="{1DF48E33-CCD2-455E-B064-3BCF42820906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41</xdr:col>
      <xdr:colOff>123826</xdr:colOff>
      <xdr:row>142</xdr:row>
      <xdr:rowOff>114300</xdr:rowOff>
    </xdr:from>
    <xdr:to>
      <xdr:col>44</xdr:col>
      <xdr:colOff>38100</xdr:colOff>
      <xdr:row>143</xdr:row>
      <xdr:rowOff>66675</xdr:rowOff>
    </xdr:to>
    <xdr:cxnSp macro="">
      <xdr:nvCxnSpPr>
        <xdr:cNvPr id="783" name="Straight Arrow Connector 782">
          <a:extLst>
            <a:ext uri="{FF2B5EF4-FFF2-40B4-BE49-F238E27FC236}">
              <a16:creationId xmlns:a16="http://schemas.microsoft.com/office/drawing/2014/main" id="{6EB13A60-A8E4-4BEA-85A7-B97192DEA8EA}"/>
            </a:ext>
          </a:extLst>
        </xdr:cNvPr>
        <xdr:cNvCxnSpPr/>
      </xdr:nvCxnSpPr>
      <xdr:spPr>
        <a:xfrm flipH="1">
          <a:off x="5143501" y="9401175"/>
          <a:ext cx="400049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152400</xdr:colOff>
      <xdr:row>142</xdr:row>
      <xdr:rowOff>104775</xdr:rowOff>
    </xdr:from>
    <xdr:to>
      <xdr:col>14</xdr:col>
      <xdr:colOff>28575</xdr:colOff>
      <xdr:row>143</xdr:row>
      <xdr:rowOff>47625</xdr:rowOff>
    </xdr:to>
    <xdr:cxnSp macro="">
      <xdr:nvCxnSpPr>
        <xdr:cNvPr id="784" name="Straight Arrow Connector 783">
          <a:extLst>
            <a:ext uri="{FF2B5EF4-FFF2-40B4-BE49-F238E27FC236}">
              <a16:creationId xmlns:a16="http://schemas.microsoft.com/office/drawing/2014/main" id="{7F870998-3203-49FB-A489-FF21205DD29A}"/>
            </a:ext>
          </a:extLst>
        </xdr:cNvPr>
        <xdr:cNvCxnSpPr/>
      </xdr:nvCxnSpPr>
      <xdr:spPr>
        <a:xfrm>
          <a:off x="2095500" y="17106900"/>
          <a:ext cx="361950" cy="85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28575</xdr:colOff>
      <xdr:row>144</xdr:row>
      <xdr:rowOff>76200</xdr:rowOff>
    </xdr:from>
    <xdr:to>
      <xdr:col>23</xdr:col>
      <xdr:colOff>95250</xdr:colOff>
      <xdr:row>144</xdr:row>
      <xdr:rowOff>76200</xdr:rowOff>
    </xdr:to>
    <xdr:cxnSp macro="">
      <xdr:nvCxnSpPr>
        <xdr:cNvPr id="795" name="Straight Arrow Connector 794">
          <a:extLst>
            <a:ext uri="{FF2B5EF4-FFF2-40B4-BE49-F238E27FC236}">
              <a16:creationId xmlns:a16="http://schemas.microsoft.com/office/drawing/2014/main" id="{60D6C744-F8E8-45DA-95F4-B59EDBC02702}"/>
            </a:ext>
          </a:extLst>
        </xdr:cNvPr>
        <xdr:cNvCxnSpPr/>
      </xdr:nvCxnSpPr>
      <xdr:spPr>
        <a:xfrm>
          <a:off x="3590925" y="964882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38100</xdr:colOff>
      <xdr:row>145</xdr:row>
      <xdr:rowOff>66675</xdr:rowOff>
    </xdr:from>
    <xdr:to>
      <xdr:col>23</xdr:col>
      <xdr:colOff>142875</xdr:colOff>
      <xdr:row>145</xdr:row>
      <xdr:rowOff>66675</xdr:rowOff>
    </xdr:to>
    <xdr:cxnSp macro="">
      <xdr:nvCxnSpPr>
        <xdr:cNvPr id="796" name="Straight Arrow Connector 795">
          <a:extLst>
            <a:ext uri="{FF2B5EF4-FFF2-40B4-BE49-F238E27FC236}">
              <a16:creationId xmlns:a16="http://schemas.microsoft.com/office/drawing/2014/main" id="{B127AB8B-5810-48EA-8BB1-E7CA7D3A99E4}"/>
            </a:ext>
          </a:extLst>
        </xdr:cNvPr>
        <xdr:cNvCxnSpPr/>
      </xdr:nvCxnSpPr>
      <xdr:spPr>
        <a:xfrm flipH="1">
          <a:off x="3600450" y="978217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28575</xdr:colOff>
      <xdr:row>146</xdr:row>
      <xdr:rowOff>76200</xdr:rowOff>
    </xdr:from>
    <xdr:to>
      <xdr:col>23</xdr:col>
      <xdr:colOff>95250</xdr:colOff>
      <xdr:row>146</xdr:row>
      <xdr:rowOff>76200</xdr:rowOff>
    </xdr:to>
    <xdr:cxnSp macro="">
      <xdr:nvCxnSpPr>
        <xdr:cNvPr id="797" name="Straight Arrow Connector 796">
          <a:extLst>
            <a:ext uri="{FF2B5EF4-FFF2-40B4-BE49-F238E27FC236}">
              <a16:creationId xmlns:a16="http://schemas.microsoft.com/office/drawing/2014/main" id="{BE1E828A-E6FE-41BE-A73C-DDFD12E1248C}"/>
            </a:ext>
          </a:extLst>
        </xdr:cNvPr>
        <xdr:cNvCxnSpPr/>
      </xdr:nvCxnSpPr>
      <xdr:spPr>
        <a:xfrm>
          <a:off x="3590925" y="993457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38100</xdr:colOff>
      <xdr:row>147</xdr:row>
      <xdr:rowOff>66675</xdr:rowOff>
    </xdr:from>
    <xdr:to>
      <xdr:col>23</xdr:col>
      <xdr:colOff>142875</xdr:colOff>
      <xdr:row>147</xdr:row>
      <xdr:rowOff>66675</xdr:rowOff>
    </xdr:to>
    <xdr:cxnSp macro="">
      <xdr:nvCxnSpPr>
        <xdr:cNvPr id="798" name="Straight Arrow Connector 797">
          <a:extLst>
            <a:ext uri="{FF2B5EF4-FFF2-40B4-BE49-F238E27FC236}">
              <a16:creationId xmlns:a16="http://schemas.microsoft.com/office/drawing/2014/main" id="{A07FF75E-B5C9-4399-AF81-A7DCBAB8DB4B}"/>
            </a:ext>
          </a:extLst>
        </xdr:cNvPr>
        <xdr:cNvCxnSpPr/>
      </xdr:nvCxnSpPr>
      <xdr:spPr>
        <a:xfrm flipH="1">
          <a:off x="3600450" y="1006792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28575</xdr:colOff>
      <xdr:row>148</xdr:row>
      <xdr:rowOff>76200</xdr:rowOff>
    </xdr:from>
    <xdr:to>
      <xdr:col>23</xdr:col>
      <xdr:colOff>95250</xdr:colOff>
      <xdr:row>148</xdr:row>
      <xdr:rowOff>76200</xdr:rowOff>
    </xdr:to>
    <xdr:cxnSp macro="">
      <xdr:nvCxnSpPr>
        <xdr:cNvPr id="799" name="Straight Arrow Connector 798">
          <a:extLst>
            <a:ext uri="{FF2B5EF4-FFF2-40B4-BE49-F238E27FC236}">
              <a16:creationId xmlns:a16="http://schemas.microsoft.com/office/drawing/2014/main" id="{B7F1F23B-A78B-42AC-A803-33204CA69944}"/>
            </a:ext>
          </a:extLst>
        </xdr:cNvPr>
        <xdr:cNvCxnSpPr/>
      </xdr:nvCxnSpPr>
      <xdr:spPr>
        <a:xfrm>
          <a:off x="3590925" y="1022032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38100</xdr:colOff>
      <xdr:row>149</xdr:row>
      <xdr:rowOff>66675</xdr:rowOff>
    </xdr:from>
    <xdr:to>
      <xdr:col>23</xdr:col>
      <xdr:colOff>142875</xdr:colOff>
      <xdr:row>149</xdr:row>
      <xdr:rowOff>66675</xdr:rowOff>
    </xdr:to>
    <xdr:cxnSp macro="">
      <xdr:nvCxnSpPr>
        <xdr:cNvPr id="800" name="Straight Arrow Connector 799">
          <a:extLst>
            <a:ext uri="{FF2B5EF4-FFF2-40B4-BE49-F238E27FC236}">
              <a16:creationId xmlns:a16="http://schemas.microsoft.com/office/drawing/2014/main" id="{D9176007-862A-4FEE-B4DF-B380954A091F}"/>
            </a:ext>
          </a:extLst>
        </xdr:cNvPr>
        <xdr:cNvCxnSpPr/>
      </xdr:nvCxnSpPr>
      <xdr:spPr>
        <a:xfrm flipH="1">
          <a:off x="3600450" y="1035367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28575</xdr:colOff>
      <xdr:row>150</xdr:row>
      <xdr:rowOff>76200</xdr:rowOff>
    </xdr:from>
    <xdr:to>
      <xdr:col>23</xdr:col>
      <xdr:colOff>95250</xdr:colOff>
      <xdr:row>150</xdr:row>
      <xdr:rowOff>76200</xdr:rowOff>
    </xdr:to>
    <xdr:cxnSp macro="">
      <xdr:nvCxnSpPr>
        <xdr:cNvPr id="801" name="Straight Arrow Connector 800">
          <a:extLst>
            <a:ext uri="{FF2B5EF4-FFF2-40B4-BE49-F238E27FC236}">
              <a16:creationId xmlns:a16="http://schemas.microsoft.com/office/drawing/2014/main" id="{7DDFB6EB-6A11-40DD-ACD3-4E8CE9EE46BB}"/>
            </a:ext>
          </a:extLst>
        </xdr:cNvPr>
        <xdr:cNvCxnSpPr/>
      </xdr:nvCxnSpPr>
      <xdr:spPr>
        <a:xfrm>
          <a:off x="3590925" y="1050607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38100</xdr:colOff>
      <xdr:row>151</xdr:row>
      <xdr:rowOff>66675</xdr:rowOff>
    </xdr:from>
    <xdr:to>
      <xdr:col>23</xdr:col>
      <xdr:colOff>142875</xdr:colOff>
      <xdr:row>151</xdr:row>
      <xdr:rowOff>66675</xdr:rowOff>
    </xdr:to>
    <xdr:cxnSp macro="">
      <xdr:nvCxnSpPr>
        <xdr:cNvPr id="802" name="Straight Arrow Connector 801">
          <a:extLst>
            <a:ext uri="{FF2B5EF4-FFF2-40B4-BE49-F238E27FC236}">
              <a16:creationId xmlns:a16="http://schemas.microsoft.com/office/drawing/2014/main" id="{A08877E8-BA24-4275-BFB8-ACFFF86D630C}"/>
            </a:ext>
          </a:extLst>
        </xdr:cNvPr>
        <xdr:cNvCxnSpPr/>
      </xdr:nvCxnSpPr>
      <xdr:spPr>
        <a:xfrm flipH="1">
          <a:off x="3600450" y="1063942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28575</xdr:colOff>
      <xdr:row>152</xdr:row>
      <xdr:rowOff>76200</xdr:rowOff>
    </xdr:from>
    <xdr:to>
      <xdr:col>23</xdr:col>
      <xdr:colOff>95250</xdr:colOff>
      <xdr:row>152</xdr:row>
      <xdr:rowOff>76200</xdr:rowOff>
    </xdr:to>
    <xdr:cxnSp macro="">
      <xdr:nvCxnSpPr>
        <xdr:cNvPr id="803" name="Straight Arrow Connector 802">
          <a:extLst>
            <a:ext uri="{FF2B5EF4-FFF2-40B4-BE49-F238E27FC236}">
              <a16:creationId xmlns:a16="http://schemas.microsoft.com/office/drawing/2014/main" id="{767B155C-A647-4999-B848-26C307C982C1}"/>
            </a:ext>
          </a:extLst>
        </xdr:cNvPr>
        <xdr:cNvCxnSpPr/>
      </xdr:nvCxnSpPr>
      <xdr:spPr>
        <a:xfrm>
          <a:off x="3590925" y="1079182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38100</xdr:colOff>
      <xdr:row>153</xdr:row>
      <xdr:rowOff>66675</xdr:rowOff>
    </xdr:from>
    <xdr:to>
      <xdr:col>23</xdr:col>
      <xdr:colOff>142875</xdr:colOff>
      <xdr:row>153</xdr:row>
      <xdr:rowOff>66675</xdr:rowOff>
    </xdr:to>
    <xdr:cxnSp macro="">
      <xdr:nvCxnSpPr>
        <xdr:cNvPr id="804" name="Straight Arrow Connector 803">
          <a:extLst>
            <a:ext uri="{FF2B5EF4-FFF2-40B4-BE49-F238E27FC236}">
              <a16:creationId xmlns:a16="http://schemas.microsoft.com/office/drawing/2014/main" id="{B0969371-8B32-40B8-AB57-66EAFCE9F8C9}"/>
            </a:ext>
          </a:extLst>
        </xdr:cNvPr>
        <xdr:cNvCxnSpPr/>
      </xdr:nvCxnSpPr>
      <xdr:spPr>
        <a:xfrm flipH="1">
          <a:off x="3600450" y="1092517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38100</xdr:colOff>
      <xdr:row>144</xdr:row>
      <xdr:rowOff>66675</xdr:rowOff>
    </xdr:from>
    <xdr:to>
      <xdr:col>33</xdr:col>
      <xdr:colOff>142875</xdr:colOff>
      <xdr:row>144</xdr:row>
      <xdr:rowOff>66675</xdr:rowOff>
    </xdr:to>
    <xdr:cxnSp macro="">
      <xdr:nvCxnSpPr>
        <xdr:cNvPr id="805" name="Straight Arrow Connector 804">
          <a:extLst>
            <a:ext uri="{FF2B5EF4-FFF2-40B4-BE49-F238E27FC236}">
              <a16:creationId xmlns:a16="http://schemas.microsoft.com/office/drawing/2014/main" id="{E3D485F7-C93D-42BA-B686-EDD86CB8B2A2}"/>
            </a:ext>
          </a:extLst>
        </xdr:cNvPr>
        <xdr:cNvCxnSpPr/>
      </xdr:nvCxnSpPr>
      <xdr:spPr>
        <a:xfrm flipH="1">
          <a:off x="3762375" y="1749742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28575</xdr:colOff>
      <xdr:row>145</xdr:row>
      <xdr:rowOff>76200</xdr:rowOff>
    </xdr:from>
    <xdr:to>
      <xdr:col>33</xdr:col>
      <xdr:colOff>95250</xdr:colOff>
      <xdr:row>145</xdr:row>
      <xdr:rowOff>76200</xdr:rowOff>
    </xdr:to>
    <xdr:cxnSp macro="">
      <xdr:nvCxnSpPr>
        <xdr:cNvPr id="806" name="Straight Arrow Connector 805">
          <a:extLst>
            <a:ext uri="{FF2B5EF4-FFF2-40B4-BE49-F238E27FC236}">
              <a16:creationId xmlns:a16="http://schemas.microsoft.com/office/drawing/2014/main" id="{71B44ABD-9C41-417B-9D74-0B6CD330832B}"/>
            </a:ext>
          </a:extLst>
        </xdr:cNvPr>
        <xdr:cNvCxnSpPr/>
      </xdr:nvCxnSpPr>
      <xdr:spPr>
        <a:xfrm>
          <a:off x="3752850" y="1764982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38100</xdr:colOff>
      <xdr:row>146</xdr:row>
      <xdr:rowOff>66675</xdr:rowOff>
    </xdr:from>
    <xdr:to>
      <xdr:col>33</xdr:col>
      <xdr:colOff>142875</xdr:colOff>
      <xdr:row>146</xdr:row>
      <xdr:rowOff>66675</xdr:rowOff>
    </xdr:to>
    <xdr:cxnSp macro="">
      <xdr:nvCxnSpPr>
        <xdr:cNvPr id="807" name="Straight Arrow Connector 806">
          <a:extLst>
            <a:ext uri="{FF2B5EF4-FFF2-40B4-BE49-F238E27FC236}">
              <a16:creationId xmlns:a16="http://schemas.microsoft.com/office/drawing/2014/main" id="{F8996217-DBA3-4EC5-9BCD-E7AF2957E15C}"/>
            </a:ext>
          </a:extLst>
        </xdr:cNvPr>
        <xdr:cNvCxnSpPr/>
      </xdr:nvCxnSpPr>
      <xdr:spPr>
        <a:xfrm flipH="1">
          <a:off x="3762375" y="1778317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28575</xdr:colOff>
      <xdr:row>147</xdr:row>
      <xdr:rowOff>76200</xdr:rowOff>
    </xdr:from>
    <xdr:to>
      <xdr:col>33</xdr:col>
      <xdr:colOff>95250</xdr:colOff>
      <xdr:row>147</xdr:row>
      <xdr:rowOff>76200</xdr:rowOff>
    </xdr:to>
    <xdr:cxnSp macro="">
      <xdr:nvCxnSpPr>
        <xdr:cNvPr id="808" name="Straight Arrow Connector 807">
          <a:extLst>
            <a:ext uri="{FF2B5EF4-FFF2-40B4-BE49-F238E27FC236}">
              <a16:creationId xmlns:a16="http://schemas.microsoft.com/office/drawing/2014/main" id="{8F89423A-5A7A-47EC-B5AC-FCA3C576C5E3}"/>
            </a:ext>
          </a:extLst>
        </xdr:cNvPr>
        <xdr:cNvCxnSpPr/>
      </xdr:nvCxnSpPr>
      <xdr:spPr>
        <a:xfrm>
          <a:off x="3752850" y="1793557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38100</xdr:colOff>
      <xdr:row>148</xdr:row>
      <xdr:rowOff>66675</xdr:rowOff>
    </xdr:from>
    <xdr:to>
      <xdr:col>33</xdr:col>
      <xdr:colOff>142875</xdr:colOff>
      <xdr:row>148</xdr:row>
      <xdr:rowOff>66675</xdr:rowOff>
    </xdr:to>
    <xdr:cxnSp macro="">
      <xdr:nvCxnSpPr>
        <xdr:cNvPr id="809" name="Straight Arrow Connector 808">
          <a:extLst>
            <a:ext uri="{FF2B5EF4-FFF2-40B4-BE49-F238E27FC236}">
              <a16:creationId xmlns:a16="http://schemas.microsoft.com/office/drawing/2014/main" id="{31A3E739-E2E9-4089-B3B5-72776B87C678}"/>
            </a:ext>
          </a:extLst>
        </xdr:cNvPr>
        <xdr:cNvCxnSpPr/>
      </xdr:nvCxnSpPr>
      <xdr:spPr>
        <a:xfrm flipH="1">
          <a:off x="3762375" y="1806892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28575</xdr:colOff>
      <xdr:row>149</xdr:row>
      <xdr:rowOff>76200</xdr:rowOff>
    </xdr:from>
    <xdr:to>
      <xdr:col>33</xdr:col>
      <xdr:colOff>95250</xdr:colOff>
      <xdr:row>149</xdr:row>
      <xdr:rowOff>76200</xdr:rowOff>
    </xdr:to>
    <xdr:cxnSp macro="">
      <xdr:nvCxnSpPr>
        <xdr:cNvPr id="810" name="Straight Arrow Connector 809">
          <a:extLst>
            <a:ext uri="{FF2B5EF4-FFF2-40B4-BE49-F238E27FC236}">
              <a16:creationId xmlns:a16="http://schemas.microsoft.com/office/drawing/2014/main" id="{0754DB00-ACEA-4B70-95D1-67571BCAFA12}"/>
            </a:ext>
          </a:extLst>
        </xdr:cNvPr>
        <xdr:cNvCxnSpPr/>
      </xdr:nvCxnSpPr>
      <xdr:spPr>
        <a:xfrm>
          <a:off x="3752850" y="1822132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38100</xdr:colOff>
      <xdr:row>150</xdr:row>
      <xdr:rowOff>66675</xdr:rowOff>
    </xdr:from>
    <xdr:to>
      <xdr:col>33</xdr:col>
      <xdr:colOff>142875</xdr:colOff>
      <xdr:row>150</xdr:row>
      <xdr:rowOff>66675</xdr:rowOff>
    </xdr:to>
    <xdr:cxnSp macro="">
      <xdr:nvCxnSpPr>
        <xdr:cNvPr id="811" name="Straight Arrow Connector 810">
          <a:extLst>
            <a:ext uri="{FF2B5EF4-FFF2-40B4-BE49-F238E27FC236}">
              <a16:creationId xmlns:a16="http://schemas.microsoft.com/office/drawing/2014/main" id="{232AEE2A-632D-4E16-A2E1-C7E044630BC8}"/>
            </a:ext>
          </a:extLst>
        </xdr:cNvPr>
        <xdr:cNvCxnSpPr/>
      </xdr:nvCxnSpPr>
      <xdr:spPr>
        <a:xfrm flipH="1">
          <a:off x="3762375" y="1835467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28575</xdr:colOff>
      <xdr:row>151</xdr:row>
      <xdr:rowOff>76200</xdr:rowOff>
    </xdr:from>
    <xdr:to>
      <xdr:col>33</xdr:col>
      <xdr:colOff>95250</xdr:colOff>
      <xdr:row>151</xdr:row>
      <xdr:rowOff>76200</xdr:rowOff>
    </xdr:to>
    <xdr:cxnSp macro="">
      <xdr:nvCxnSpPr>
        <xdr:cNvPr id="812" name="Straight Arrow Connector 811">
          <a:extLst>
            <a:ext uri="{FF2B5EF4-FFF2-40B4-BE49-F238E27FC236}">
              <a16:creationId xmlns:a16="http://schemas.microsoft.com/office/drawing/2014/main" id="{0CEE94B9-9BA1-4829-8CF1-3B07C0EE9C4A}"/>
            </a:ext>
          </a:extLst>
        </xdr:cNvPr>
        <xdr:cNvCxnSpPr/>
      </xdr:nvCxnSpPr>
      <xdr:spPr>
        <a:xfrm>
          <a:off x="3752850" y="1850707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38100</xdr:colOff>
      <xdr:row>152</xdr:row>
      <xdr:rowOff>66675</xdr:rowOff>
    </xdr:from>
    <xdr:to>
      <xdr:col>33</xdr:col>
      <xdr:colOff>142875</xdr:colOff>
      <xdr:row>152</xdr:row>
      <xdr:rowOff>66675</xdr:rowOff>
    </xdr:to>
    <xdr:cxnSp macro="">
      <xdr:nvCxnSpPr>
        <xdr:cNvPr id="813" name="Straight Arrow Connector 812">
          <a:extLst>
            <a:ext uri="{FF2B5EF4-FFF2-40B4-BE49-F238E27FC236}">
              <a16:creationId xmlns:a16="http://schemas.microsoft.com/office/drawing/2014/main" id="{1E96A407-7FA9-458C-9F4F-06A6CFEF7856}"/>
            </a:ext>
          </a:extLst>
        </xdr:cNvPr>
        <xdr:cNvCxnSpPr/>
      </xdr:nvCxnSpPr>
      <xdr:spPr>
        <a:xfrm flipH="1">
          <a:off x="3762375" y="1864042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28575</xdr:colOff>
      <xdr:row>154</xdr:row>
      <xdr:rowOff>76200</xdr:rowOff>
    </xdr:from>
    <xdr:to>
      <xdr:col>23</xdr:col>
      <xdr:colOff>95250</xdr:colOff>
      <xdr:row>154</xdr:row>
      <xdr:rowOff>76200</xdr:rowOff>
    </xdr:to>
    <xdr:cxnSp macro="">
      <xdr:nvCxnSpPr>
        <xdr:cNvPr id="814" name="Straight Arrow Connector 813">
          <a:extLst>
            <a:ext uri="{FF2B5EF4-FFF2-40B4-BE49-F238E27FC236}">
              <a16:creationId xmlns:a16="http://schemas.microsoft.com/office/drawing/2014/main" id="{B1FD4AAE-B8DD-4153-8005-B04EEE5B5675}"/>
            </a:ext>
          </a:extLst>
        </xdr:cNvPr>
        <xdr:cNvCxnSpPr/>
      </xdr:nvCxnSpPr>
      <xdr:spPr>
        <a:xfrm>
          <a:off x="3752850" y="1822132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38100</xdr:colOff>
      <xdr:row>155</xdr:row>
      <xdr:rowOff>66675</xdr:rowOff>
    </xdr:from>
    <xdr:to>
      <xdr:col>23</xdr:col>
      <xdr:colOff>142875</xdr:colOff>
      <xdr:row>155</xdr:row>
      <xdr:rowOff>66675</xdr:rowOff>
    </xdr:to>
    <xdr:cxnSp macro="">
      <xdr:nvCxnSpPr>
        <xdr:cNvPr id="815" name="Straight Arrow Connector 814">
          <a:extLst>
            <a:ext uri="{FF2B5EF4-FFF2-40B4-BE49-F238E27FC236}">
              <a16:creationId xmlns:a16="http://schemas.microsoft.com/office/drawing/2014/main" id="{6C18F74A-E7EF-4520-88DB-7A643728FAFB}"/>
            </a:ext>
          </a:extLst>
        </xdr:cNvPr>
        <xdr:cNvCxnSpPr/>
      </xdr:nvCxnSpPr>
      <xdr:spPr>
        <a:xfrm flipH="1">
          <a:off x="3762375" y="1835467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28575</xdr:colOff>
      <xdr:row>153</xdr:row>
      <xdr:rowOff>76200</xdr:rowOff>
    </xdr:from>
    <xdr:to>
      <xdr:col>33</xdr:col>
      <xdr:colOff>95250</xdr:colOff>
      <xdr:row>153</xdr:row>
      <xdr:rowOff>76200</xdr:rowOff>
    </xdr:to>
    <xdr:cxnSp macro="">
      <xdr:nvCxnSpPr>
        <xdr:cNvPr id="818" name="Straight Arrow Connector 817">
          <a:extLst>
            <a:ext uri="{FF2B5EF4-FFF2-40B4-BE49-F238E27FC236}">
              <a16:creationId xmlns:a16="http://schemas.microsoft.com/office/drawing/2014/main" id="{3E316EF2-7CD2-4860-8539-06D7D55F0F4E}"/>
            </a:ext>
          </a:extLst>
        </xdr:cNvPr>
        <xdr:cNvCxnSpPr/>
      </xdr:nvCxnSpPr>
      <xdr:spPr>
        <a:xfrm>
          <a:off x="5372100" y="18078450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38100</xdr:colOff>
      <xdr:row>154</xdr:row>
      <xdr:rowOff>66675</xdr:rowOff>
    </xdr:from>
    <xdr:to>
      <xdr:col>33</xdr:col>
      <xdr:colOff>142875</xdr:colOff>
      <xdr:row>154</xdr:row>
      <xdr:rowOff>66675</xdr:rowOff>
    </xdr:to>
    <xdr:cxnSp macro="">
      <xdr:nvCxnSpPr>
        <xdr:cNvPr id="819" name="Straight Arrow Connector 818">
          <a:extLst>
            <a:ext uri="{FF2B5EF4-FFF2-40B4-BE49-F238E27FC236}">
              <a16:creationId xmlns:a16="http://schemas.microsoft.com/office/drawing/2014/main" id="{C0DB9082-ADD6-4F18-89F4-62503C5C4518}"/>
            </a:ext>
          </a:extLst>
        </xdr:cNvPr>
        <xdr:cNvCxnSpPr/>
      </xdr:nvCxnSpPr>
      <xdr:spPr>
        <a:xfrm flipH="1">
          <a:off x="5381625" y="18211800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28575</xdr:colOff>
      <xdr:row>155</xdr:row>
      <xdr:rowOff>76200</xdr:rowOff>
    </xdr:from>
    <xdr:to>
      <xdr:col>33</xdr:col>
      <xdr:colOff>95250</xdr:colOff>
      <xdr:row>155</xdr:row>
      <xdr:rowOff>76200</xdr:rowOff>
    </xdr:to>
    <xdr:cxnSp macro="">
      <xdr:nvCxnSpPr>
        <xdr:cNvPr id="820" name="Straight Arrow Connector 819">
          <a:extLst>
            <a:ext uri="{FF2B5EF4-FFF2-40B4-BE49-F238E27FC236}">
              <a16:creationId xmlns:a16="http://schemas.microsoft.com/office/drawing/2014/main" id="{CC43A2F8-A8AC-4749-9D85-A9F9BADBFB88}"/>
            </a:ext>
          </a:extLst>
        </xdr:cNvPr>
        <xdr:cNvCxnSpPr/>
      </xdr:nvCxnSpPr>
      <xdr:spPr>
        <a:xfrm>
          <a:off x="5372100" y="18364200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160</xdr:row>
      <xdr:rowOff>0</xdr:rowOff>
    </xdr:from>
    <xdr:to>
      <xdr:col>52</xdr:col>
      <xdr:colOff>4763</xdr:colOff>
      <xdr:row>166</xdr:row>
      <xdr:rowOff>123826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E33ABF18-CB33-4A89-869D-D6780DAE79DF}"/>
            </a:ext>
          </a:extLst>
        </xdr:cNvPr>
        <xdr:cNvGrpSpPr/>
      </xdr:nvGrpSpPr>
      <xdr:grpSpPr>
        <a:xfrm>
          <a:off x="647700" y="25146000"/>
          <a:ext cx="7777163" cy="981076"/>
          <a:chOff x="647700" y="25146000"/>
          <a:chExt cx="7777163" cy="981076"/>
        </a:xfrm>
      </xdr:grpSpPr>
      <xdr:grpSp>
        <xdr:nvGrpSpPr>
          <xdr:cNvPr id="188" name="Group 187">
            <a:extLst>
              <a:ext uri="{FF2B5EF4-FFF2-40B4-BE49-F238E27FC236}">
                <a16:creationId xmlns:a16="http://schemas.microsoft.com/office/drawing/2014/main" id="{01F00763-98D1-4417-9972-271B031C8DE0}"/>
              </a:ext>
            </a:extLst>
          </xdr:cNvPr>
          <xdr:cNvGrpSpPr/>
        </xdr:nvGrpSpPr>
        <xdr:grpSpPr>
          <a:xfrm>
            <a:off x="647700" y="25584150"/>
            <a:ext cx="7772400" cy="285751"/>
            <a:chOff x="809625" y="19297650"/>
            <a:chExt cx="7772400" cy="285751"/>
          </a:xfrm>
        </xdr:grpSpPr>
        <xdr:cxnSp macro="">
          <xdr:nvCxnSpPr>
            <xdr:cNvPr id="718" name="Straight Connector 717">
              <a:extLst>
                <a:ext uri="{FF2B5EF4-FFF2-40B4-BE49-F238E27FC236}">
                  <a16:creationId xmlns:a16="http://schemas.microsoft.com/office/drawing/2014/main" id="{0DB67AF5-06A8-40A1-8869-59151C881503}"/>
                </a:ext>
              </a:extLst>
            </xdr:cNvPr>
            <xdr:cNvCxnSpPr/>
          </xdr:nvCxnSpPr>
          <xdr:spPr>
            <a:xfrm>
              <a:off x="809625" y="19297650"/>
              <a:ext cx="7772400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719" name="Group 718">
              <a:extLst>
                <a:ext uri="{FF2B5EF4-FFF2-40B4-BE49-F238E27FC236}">
                  <a16:creationId xmlns:a16="http://schemas.microsoft.com/office/drawing/2014/main" id="{FF24F381-B787-48B2-972C-B904D2637E04}"/>
                </a:ext>
              </a:extLst>
            </xdr:cNvPr>
            <xdr:cNvGrpSpPr/>
          </xdr:nvGrpSpPr>
          <xdr:grpSpPr>
            <a:xfrm>
              <a:off x="1285875" y="19297650"/>
              <a:ext cx="333375" cy="266700"/>
              <a:chOff x="1285875" y="52568475"/>
              <a:chExt cx="333375" cy="266700"/>
            </a:xfrm>
          </xdr:grpSpPr>
          <xdr:sp macro="" textlink="">
            <xdr:nvSpPr>
              <xdr:cNvPr id="720" name="Isosceles Triangle 719">
                <a:extLst>
                  <a:ext uri="{FF2B5EF4-FFF2-40B4-BE49-F238E27FC236}">
                    <a16:creationId xmlns:a16="http://schemas.microsoft.com/office/drawing/2014/main" id="{EAE356B8-E8C5-44E5-BA6D-A08168C1F17B}"/>
                  </a:ext>
                </a:extLst>
              </xdr:cNvPr>
              <xdr:cNvSpPr/>
            </xdr:nvSpPr>
            <xdr:spPr>
              <a:xfrm>
                <a:off x="1385887" y="52568475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721" name="Straight Connector 720">
                <a:extLst>
                  <a:ext uri="{FF2B5EF4-FFF2-40B4-BE49-F238E27FC236}">
                    <a16:creationId xmlns:a16="http://schemas.microsoft.com/office/drawing/2014/main" id="{19673754-2B01-459C-A013-7534B6BCA64F}"/>
                  </a:ext>
                </a:extLst>
              </xdr:cNvPr>
              <xdr:cNvCxnSpPr/>
            </xdr:nvCxnSpPr>
            <xdr:spPr>
              <a:xfrm>
                <a:off x="1285875" y="52697063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722" name="Rectangle 721">
                <a:extLst>
                  <a:ext uri="{FF2B5EF4-FFF2-40B4-BE49-F238E27FC236}">
                    <a16:creationId xmlns:a16="http://schemas.microsoft.com/office/drawing/2014/main" id="{538F2E05-79C0-402E-A019-298660BFA607}"/>
                  </a:ext>
                </a:extLst>
              </xdr:cNvPr>
              <xdr:cNvSpPr/>
            </xdr:nvSpPr>
            <xdr:spPr>
              <a:xfrm>
                <a:off x="1295399" y="52711350"/>
                <a:ext cx="319088" cy="123825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</xdr:grpSp>
        <xdr:grpSp>
          <xdr:nvGrpSpPr>
            <xdr:cNvPr id="723" name="Group 722">
              <a:extLst>
                <a:ext uri="{FF2B5EF4-FFF2-40B4-BE49-F238E27FC236}">
                  <a16:creationId xmlns:a16="http://schemas.microsoft.com/office/drawing/2014/main" id="{AE470DD3-D274-4F5D-B567-27064348C6EE}"/>
                </a:ext>
              </a:extLst>
            </xdr:cNvPr>
            <xdr:cNvGrpSpPr/>
          </xdr:nvGrpSpPr>
          <xdr:grpSpPr>
            <a:xfrm>
              <a:off x="2905125" y="19302412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724" name="Isosceles Triangle 723">
                <a:extLst>
                  <a:ext uri="{FF2B5EF4-FFF2-40B4-BE49-F238E27FC236}">
                    <a16:creationId xmlns:a16="http://schemas.microsoft.com/office/drawing/2014/main" id="{B3D766E5-4A60-4179-B272-F9BB6E940F0B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725" name="Rectangle 724">
                <a:extLst>
                  <a:ext uri="{FF2B5EF4-FFF2-40B4-BE49-F238E27FC236}">
                    <a16:creationId xmlns:a16="http://schemas.microsoft.com/office/drawing/2014/main" id="{A190B2B2-3C0F-46E4-8754-F458D53297C9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726" name="Straight Connector 725">
                <a:extLst>
                  <a:ext uri="{FF2B5EF4-FFF2-40B4-BE49-F238E27FC236}">
                    <a16:creationId xmlns:a16="http://schemas.microsoft.com/office/drawing/2014/main" id="{26741D15-692B-4DD2-B844-8FEFF768C611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727" name="Group 726">
              <a:extLst>
                <a:ext uri="{FF2B5EF4-FFF2-40B4-BE49-F238E27FC236}">
                  <a16:creationId xmlns:a16="http://schemas.microsoft.com/office/drawing/2014/main" id="{F256E0D7-00B4-4D4A-969F-743EC90B15B5}"/>
                </a:ext>
              </a:extLst>
            </xdr:cNvPr>
            <xdr:cNvGrpSpPr/>
          </xdr:nvGrpSpPr>
          <xdr:grpSpPr>
            <a:xfrm>
              <a:off x="4524375" y="19302412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728" name="Isosceles Triangle 727">
                <a:extLst>
                  <a:ext uri="{FF2B5EF4-FFF2-40B4-BE49-F238E27FC236}">
                    <a16:creationId xmlns:a16="http://schemas.microsoft.com/office/drawing/2014/main" id="{BDEE23C6-F384-4BCD-A69E-04587529EB1F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729" name="Rectangle 728">
                <a:extLst>
                  <a:ext uri="{FF2B5EF4-FFF2-40B4-BE49-F238E27FC236}">
                    <a16:creationId xmlns:a16="http://schemas.microsoft.com/office/drawing/2014/main" id="{6F347CA2-7080-4DFA-8BD6-8B889FB5E93E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730" name="Straight Connector 729">
                <a:extLst>
                  <a:ext uri="{FF2B5EF4-FFF2-40B4-BE49-F238E27FC236}">
                    <a16:creationId xmlns:a16="http://schemas.microsoft.com/office/drawing/2014/main" id="{D1ADB6CE-5B5F-477A-969B-F3A9C5EF5568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731" name="Group 730">
              <a:extLst>
                <a:ext uri="{FF2B5EF4-FFF2-40B4-BE49-F238E27FC236}">
                  <a16:creationId xmlns:a16="http://schemas.microsoft.com/office/drawing/2014/main" id="{B08C54E5-2062-407B-8F92-DE2CE6C2A854}"/>
                </a:ext>
              </a:extLst>
            </xdr:cNvPr>
            <xdr:cNvGrpSpPr/>
          </xdr:nvGrpSpPr>
          <xdr:grpSpPr>
            <a:xfrm>
              <a:off x="6138863" y="19302412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732" name="Isosceles Triangle 731">
                <a:extLst>
                  <a:ext uri="{FF2B5EF4-FFF2-40B4-BE49-F238E27FC236}">
                    <a16:creationId xmlns:a16="http://schemas.microsoft.com/office/drawing/2014/main" id="{7618C91B-AB4F-4E5E-AEA0-FFB2ACC4EBBA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733" name="Rectangle 732">
                <a:extLst>
                  <a:ext uri="{FF2B5EF4-FFF2-40B4-BE49-F238E27FC236}">
                    <a16:creationId xmlns:a16="http://schemas.microsoft.com/office/drawing/2014/main" id="{5109571F-9311-4D7B-9DA6-DE8583E0643E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734" name="Straight Connector 733">
                <a:extLst>
                  <a:ext uri="{FF2B5EF4-FFF2-40B4-BE49-F238E27FC236}">
                    <a16:creationId xmlns:a16="http://schemas.microsoft.com/office/drawing/2014/main" id="{BA9214E5-63D1-45D6-A722-C0614D4C636A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735" name="Group 734">
              <a:extLst>
                <a:ext uri="{FF2B5EF4-FFF2-40B4-BE49-F238E27FC236}">
                  <a16:creationId xmlns:a16="http://schemas.microsoft.com/office/drawing/2014/main" id="{A384DD3D-8A35-4411-9DFC-3667FE03D82B}"/>
                </a:ext>
              </a:extLst>
            </xdr:cNvPr>
            <xdr:cNvGrpSpPr/>
          </xdr:nvGrpSpPr>
          <xdr:grpSpPr>
            <a:xfrm>
              <a:off x="7767638" y="19302412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736" name="Isosceles Triangle 735">
                <a:extLst>
                  <a:ext uri="{FF2B5EF4-FFF2-40B4-BE49-F238E27FC236}">
                    <a16:creationId xmlns:a16="http://schemas.microsoft.com/office/drawing/2014/main" id="{BA30392E-4AAA-4195-9D1D-59137C3B4A40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737" name="Rectangle 736">
                <a:extLst>
                  <a:ext uri="{FF2B5EF4-FFF2-40B4-BE49-F238E27FC236}">
                    <a16:creationId xmlns:a16="http://schemas.microsoft.com/office/drawing/2014/main" id="{973AFA7E-BDBC-4EC7-9151-FAA7043399DD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738" name="Straight Connector 737">
                <a:extLst>
                  <a:ext uri="{FF2B5EF4-FFF2-40B4-BE49-F238E27FC236}">
                    <a16:creationId xmlns:a16="http://schemas.microsoft.com/office/drawing/2014/main" id="{35F362A9-C9C1-4AD0-A177-22D23EC390EE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sp macro="" textlink="">
        <xdr:nvSpPr>
          <xdr:cNvPr id="822" name="Freeform: Shape 821">
            <a:extLst>
              <a:ext uri="{FF2B5EF4-FFF2-40B4-BE49-F238E27FC236}">
                <a16:creationId xmlns:a16="http://schemas.microsoft.com/office/drawing/2014/main" id="{95F0ABAE-2CB3-4C07-A500-8C4D2FF97348}"/>
              </a:ext>
            </a:extLst>
          </xdr:cNvPr>
          <xdr:cNvSpPr/>
        </xdr:nvSpPr>
        <xdr:spPr>
          <a:xfrm>
            <a:off x="2105025" y="25150763"/>
            <a:ext cx="809625" cy="966788"/>
          </a:xfrm>
          <a:custGeom>
            <a:avLst/>
            <a:gdLst>
              <a:gd name="connsiteX0" fmla="*/ 809625 w 809625"/>
              <a:gd name="connsiteY0" fmla="*/ 0 h 966788"/>
              <a:gd name="connsiteX1" fmla="*/ 381000 w 809625"/>
              <a:gd name="connsiteY1" fmla="*/ 700088 h 966788"/>
              <a:gd name="connsiteX2" fmla="*/ 0 w 809625"/>
              <a:gd name="connsiteY2" fmla="*/ 966788 h 9667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66788">
                <a:moveTo>
                  <a:pt x="809625" y="0"/>
                </a:moveTo>
                <a:cubicBezTo>
                  <a:pt x="662781" y="269478"/>
                  <a:pt x="515937" y="538957"/>
                  <a:pt x="381000" y="700088"/>
                </a:cubicBezTo>
                <a:cubicBezTo>
                  <a:pt x="246063" y="861219"/>
                  <a:pt x="123031" y="914003"/>
                  <a:pt x="0" y="966788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823" name="Freeform: Shape 822">
            <a:extLst>
              <a:ext uri="{FF2B5EF4-FFF2-40B4-BE49-F238E27FC236}">
                <a16:creationId xmlns:a16="http://schemas.microsoft.com/office/drawing/2014/main" id="{D7270DA4-4914-47C6-A95C-62046B91E886}"/>
              </a:ext>
            </a:extLst>
          </xdr:cNvPr>
          <xdr:cNvSpPr/>
        </xdr:nvSpPr>
        <xdr:spPr>
          <a:xfrm>
            <a:off x="2914650" y="25155526"/>
            <a:ext cx="804863" cy="971550"/>
          </a:xfrm>
          <a:custGeom>
            <a:avLst/>
            <a:gdLst>
              <a:gd name="connsiteX0" fmla="*/ 0 w 804863"/>
              <a:gd name="connsiteY0" fmla="*/ 0 h 971550"/>
              <a:gd name="connsiteX1" fmla="*/ 385763 w 804863"/>
              <a:gd name="connsiteY1" fmla="*/ 633412 h 971550"/>
              <a:gd name="connsiteX2" fmla="*/ 804863 w 804863"/>
              <a:gd name="connsiteY2" fmla="*/ 971550 h 971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4863" h="971550">
                <a:moveTo>
                  <a:pt x="0" y="0"/>
                </a:moveTo>
                <a:cubicBezTo>
                  <a:pt x="125809" y="235743"/>
                  <a:pt x="251619" y="471487"/>
                  <a:pt x="385763" y="633412"/>
                </a:cubicBezTo>
                <a:cubicBezTo>
                  <a:pt x="519907" y="795337"/>
                  <a:pt x="662385" y="883443"/>
                  <a:pt x="804863" y="971550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24" name="Freeform: Shape 823">
            <a:extLst>
              <a:ext uri="{FF2B5EF4-FFF2-40B4-BE49-F238E27FC236}">
                <a16:creationId xmlns:a16="http://schemas.microsoft.com/office/drawing/2014/main" id="{319764E7-48C9-4F9E-B353-E06EB7CCF15D}"/>
              </a:ext>
            </a:extLst>
          </xdr:cNvPr>
          <xdr:cNvSpPr/>
        </xdr:nvSpPr>
        <xdr:spPr>
          <a:xfrm>
            <a:off x="3719513" y="25146000"/>
            <a:ext cx="809625" cy="976313"/>
          </a:xfrm>
          <a:custGeom>
            <a:avLst/>
            <a:gdLst>
              <a:gd name="connsiteX0" fmla="*/ 809625 w 809625"/>
              <a:gd name="connsiteY0" fmla="*/ 0 h 976313"/>
              <a:gd name="connsiteX1" fmla="*/ 514350 w 809625"/>
              <a:gd name="connsiteY1" fmla="*/ 642938 h 976313"/>
              <a:gd name="connsiteX2" fmla="*/ 0 w 809625"/>
              <a:gd name="connsiteY2" fmla="*/ 976313 h 9763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76313">
                <a:moveTo>
                  <a:pt x="809625" y="0"/>
                </a:moveTo>
                <a:cubicBezTo>
                  <a:pt x="729456" y="240109"/>
                  <a:pt x="649287" y="480219"/>
                  <a:pt x="514350" y="642938"/>
                </a:cubicBezTo>
                <a:cubicBezTo>
                  <a:pt x="379413" y="805657"/>
                  <a:pt x="189706" y="890985"/>
                  <a:pt x="0" y="976313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825" name="Freeform: Shape 824">
            <a:extLst>
              <a:ext uri="{FF2B5EF4-FFF2-40B4-BE49-F238E27FC236}">
                <a16:creationId xmlns:a16="http://schemas.microsoft.com/office/drawing/2014/main" id="{5B1765BD-83A6-48D5-B3D1-AB4BF50D84FE}"/>
              </a:ext>
            </a:extLst>
          </xdr:cNvPr>
          <xdr:cNvSpPr/>
        </xdr:nvSpPr>
        <xdr:spPr>
          <a:xfrm>
            <a:off x="647700" y="25146001"/>
            <a:ext cx="647700" cy="433387"/>
          </a:xfrm>
          <a:custGeom>
            <a:avLst/>
            <a:gdLst>
              <a:gd name="connsiteX0" fmla="*/ 0 w 647700"/>
              <a:gd name="connsiteY0" fmla="*/ 433387 h 433387"/>
              <a:gd name="connsiteX1" fmla="*/ 385763 w 647700"/>
              <a:gd name="connsiteY1" fmla="*/ 271462 h 433387"/>
              <a:gd name="connsiteX2" fmla="*/ 647700 w 647700"/>
              <a:gd name="connsiteY2" fmla="*/ 0 h 4333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47700" h="433387">
                <a:moveTo>
                  <a:pt x="0" y="433387"/>
                </a:moveTo>
                <a:cubicBezTo>
                  <a:pt x="138906" y="388540"/>
                  <a:pt x="277813" y="343693"/>
                  <a:pt x="385763" y="271462"/>
                </a:cubicBezTo>
                <a:cubicBezTo>
                  <a:pt x="493713" y="199231"/>
                  <a:pt x="570706" y="99615"/>
                  <a:pt x="647700" y="0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26" name="Freeform: Shape 825">
            <a:extLst>
              <a:ext uri="{FF2B5EF4-FFF2-40B4-BE49-F238E27FC236}">
                <a16:creationId xmlns:a16="http://schemas.microsoft.com/office/drawing/2014/main" id="{0BD14AD1-6240-4D1B-B30E-85F609496299}"/>
              </a:ext>
            </a:extLst>
          </xdr:cNvPr>
          <xdr:cNvSpPr/>
        </xdr:nvSpPr>
        <xdr:spPr>
          <a:xfrm>
            <a:off x="1300162" y="25146001"/>
            <a:ext cx="804863" cy="971550"/>
          </a:xfrm>
          <a:custGeom>
            <a:avLst/>
            <a:gdLst>
              <a:gd name="connsiteX0" fmla="*/ 0 w 804863"/>
              <a:gd name="connsiteY0" fmla="*/ 0 h 971550"/>
              <a:gd name="connsiteX1" fmla="*/ 385763 w 804863"/>
              <a:gd name="connsiteY1" fmla="*/ 633412 h 971550"/>
              <a:gd name="connsiteX2" fmla="*/ 804863 w 804863"/>
              <a:gd name="connsiteY2" fmla="*/ 971550 h 971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4863" h="971550">
                <a:moveTo>
                  <a:pt x="0" y="0"/>
                </a:moveTo>
                <a:cubicBezTo>
                  <a:pt x="125809" y="235743"/>
                  <a:pt x="251619" y="471487"/>
                  <a:pt x="385763" y="633412"/>
                </a:cubicBezTo>
                <a:cubicBezTo>
                  <a:pt x="519907" y="795337"/>
                  <a:pt x="662385" y="883443"/>
                  <a:pt x="804863" y="971550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27" name="Straight Connector 826">
            <a:extLst>
              <a:ext uri="{FF2B5EF4-FFF2-40B4-BE49-F238E27FC236}">
                <a16:creationId xmlns:a16="http://schemas.microsoft.com/office/drawing/2014/main" id="{E07EDDC6-33C4-4FFD-853E-BE86DA357A20}"/>
              </a:ext>
            </a:extLst>
          </xdr:cNvPr>
          <xdr:cNvCxnSpPr/>
        </xdr:nvCxnSpPr>
        <xdr:spPr>
          <a:xfrm flipV="1">
            <a:off x="2914651" y="25160288"/>
            <a:ext cx="0" cy="414339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828" name="Straight Connector 827">
            <a:extLst>
              <a:ext uri="{FF2B5EF4-FFF2-40B4-BE49-F238E27FC236}">
                <a16:creationId xmlns:a16="http://schemas.microsoft.com/office/drawing/2014/main" id="{8445E156-F037-4C63-AA41-B394DC1B8C30}"/>
              </a:ext>
            </a:extLst>
          </xdr:cNvPr>
          <xdr:cNvCxnSpPr/>
        </xdr:nvCxnSpPr>
        <xdr:spPr>
          <a:xfrm flipV="1">
            <a:off x="4533901" y="25155525"/>
            <a:ext cx="0" cy="414339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829" name="Straight Connector 828">
            <a:extLst>
              <a:ext uri="{FF2B5EF4-FFF2-40B4-BE49-F238E27FC236}">
                <a16:creationId xmlns:a16="http://schemas.microsoft.com/office/drawing/2014/main" id="{C039EB64-9094-446E-AE24-B53D33FCBD3E}"/>
              </a:ext>
            </a:extLst>
          </xdr:cNvPr>
          <xdr:cNvCxnSpPr/>
        </xdr:nvCxnSpPr>
        <xdr:spPr>
          <a:xfrm flipV="1">
            <a:off x="1295400" y="25155526"/>
            <a:ext cx="0" cy="414339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830" name="Straight Connector 829">
            <a:extLst>
              <a:ext uri="{FF2B5EF4-FFF2-40B4-BE49-F238E27FC236}">
                <a16:creationId xmlns:a16="http://schemas.microsoft.com/office/drawing/2014/main" id="{E2E31FBF-57BD-4F65-A131-6A57C6EA7334}"/>
              </a:ext>
            </a:extLst>
          </xdr:cNvPr>
          <xdr:cNvCxnSpPr/>
        </xdr:nvCxnSpPr>
        <xdr:spPr>
          <a:xfrm flipV="1">
            <a:off x="6148388" y="25160288"/>
            <a:ext cx="0" cy="414339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831" name="Freeform: Shape 830">
            <a:extLst>
              <a:ext uri="{FF2B5EF4-FFF2-40B4-BE49-F238E27FC236}">
                <a16:creationId xmlns:a16="http://schemas.microsoft.com/office/drawing/2014/main" id="{D541153B-B54B-4839-A18F-8A93DFE91994}"/>
              </a:ext>
            </a:extLst>
          </xdr:cNvPr>
          <xdr:cNvSpPr/>
        </xdr:nvSpPr>
        <xdr:spPr>
          <a:xfrm>
            <a:off x="4533900" y="25155526"/>
            <a:ext cx="804863" cy="971550"/>
          </a:xfrm>
          <a:custGeom>
            <a:avLst/>
            <a:gdLst>
              <a:gd name="connsiteX0" fmla="*/ 0 w 804863"/>
              <a:gd name="connsiteY0" fmla="*/ 0 h 971550"/>
              <a:gd name="connsiteX1" fmla="*/ 385763 w 804863"/>
              <a:gd name="connsiteY1" fmla="*/ 633412 h 971550"/>
              <a:gd name="connsiteX2" fmla="*/ 804863 w 804863"/>
              <a:gd name="connsiteY2" fmla="*/ 971550 h 971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4863" h="971550">
                <a:moveTo>
                  <a:pt x="0" y="0"/>
                </a:moveTo>
                <a:cubicBezTo>
                  <a:pt x="125809" y="235743"/>
                  <a:pt x="251619" y="471487"/>
                  <a:pt x="385763" y="633412"/>
                </a:cubicBezTo>
                <a:cubicBezTo>
                  <a:pt x="519907" y="795337"/>
                  <a:pt x="662385" y="883443"/>
                  <a:pt x="804863" y="971550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32" name="Freeform: Shape 831">
            <a:extLst>
              <a:ext uri="{FF2B5EF4-FFF2-40B4-BE49-F238E27FC236}">
                <a16:creationId xmlns:a16="http://schemas.microsoft.com/office/drawing/2014/main" id="{FAB0E0D0-6363-485B-9D49-DA175182FF42}"/>
              </a:ext>
            </a:extLst>
          </xdr:cNvPr>
          <xdr:cNvSpPr/>
        </xdr:nvSpPr>
        <xdr:spPr>
          <a:xfrm>
            <a:off x="5338763" y="25146000"/>
            <a:ext cx="809625" cy="976313"/>
          </a:xfrm>
          <a:custGeom>
            <a:avLst/>
            <a:gdLst>
              <a:gd name="connsiteX0" fmla="*/ 809625 w 809625"/>
              <a:gd name="connsiteY0" fmla="*/ 0 h 976313"/>
              <a:gd name="connsiteX1" fmla="*/ 514350 w 809625"/>
              <a:gd name="connsiteY1" fmla="*/ 642938 h 976313"/>
              <a:gd name="connsiteX2" fmla="*/ 0 w 809625"/>
              <a:gd name="connsiteY2" fmla="*/ 976313 h 9763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76313">
                <a:moveTo>
                  <a:pt x="809625" y="0"/>
                </a:moveTo>
                <a:cubicBezTo>
                  <a:pt x="729456" y="240109"/>
                  <a:pt x="649287" y="480219"/>
                  <a:pt x="514350" y="642938"/>
                </a:cubicBezTo>
                <a:cubicBezTo>
                  <a:pt x="379413" y="805657"/>
                  <a:pt x="189706" y="890985"/>
                  <a:pt x="0" y="976313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grpSp>
        <xdr:nvGrpSpPr>
          <xdr:cNvPr id="833" name="Group 832">
            <a:extLst>
              <a:ext uri="{FF2B5EF4-FFF2-40B4-BE49-F238E27FC236}">
                <a16:creationId xmlns:a16="http://schemas.microsoft.com/office/drawing/2014/main" id="{2983D0CA-7CC1-47CA-BFC5-DDAD7789D188}"/>
              </a:ext>
            </a:extLst>
          </xdr:cNvPr>
          <xdr:cNvGrpSpPr/>
        </xdr:nvGrpSpPr>
        <xdr:grpSpPr>
          <a:xfrm>
            <a:off x="7596188" y="25584149"/>
            <a:ext cx="333375" cy="280989"/>
            <a:chOff x="2581275" y="66574987"/>
            <a:chExt cx="333375" cy="280989"/>
          </a:xfrm>
        </xdr:grpSpPr>
        <xdr:sp macro="" textlink="">
          <xdr:nvSpPr>
            <xdr:cNvPr id="834" name="Isosceles Triangle 833">
              <a:extLst>
                <a:ext uri="{FF2B5EF4-FFF2-40B4-BE49-F238E27FC236}">
                  <a16:creationId xmlns:a16="http://schemas.microsoft.com/office/drawing/2014/main" id="{6B662D71-186B-4DDA-B951-6C389952A011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835" name="Rectangle 834">
              <a:extLst>
                <a:ext uri="{FF2B5EF4-FFF2-40B4-BE49-F238E27FC236}">
                  <a16:creationId xmlns:a16="http://schemas.microsoft.com/office/drawing/2014/main" id="{50707D67-DB1F-47D6-B6BF-BFEBE32AEB08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836" name="Straight Connector 835">
              <a:extLst>
                <a:ext uri="{FF2B5EF4-FFF2-40B4-BE49-F238E27FC236}">
                  <a16:creationId xmlns:a16="http://schemas.microsoft.com/office/drawing/2014/main" id="{F32DEF95-7FAE-425A-9557-3FE8EEAF4DFA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37" name="Freeform: Shape 836">
            <a:extLst>
              <a:ext uri="{FF2B5EF4-FFF2-40B4-BE49-F238E27FC236}">
                <a16:creationId xmlns:a16="http://schemas.microsoft.com/office/drawing/2014/main" id="{C5B8E99F-93C7-4F6B-87E2-5B899B153402}"/>
              </a:ext>
            </a:extLst>
          </xdr:cNvPr>
          <xdr:cNvSpPr/>
        </xdr:nvSpPr>
        <xdr:spPr>
          <a:xfrm>
            <a:off x="6153150" y="25146000"/>
            <a:ext cx="809625" cy="962025"/>
          </a:xfrm>
          <a:custGeom>
            <a:avLst/>
            <a:gdLst>
              <a:gd name="connsiteX0" fmla="*/ 0 w 809625"/>
              <a:gd name="connsiteY0" fmla="*/ 0 h 962025"/>
              <a:gd name="connsiteX1" fmla="*/ 376238 w 809625"/>
              <a:gd name="connsiteY1" fmla="*/ 590550 h 962025"/>
              <a:gd name="connsiteX2" fmla="*/ 809625 w 809625"/>
              <a:gd name="connsiteY2" fmla="*/ 962025 h 9620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62025">
                <a:moveTo>
                  <a:pt x="0" y="0"/>
                </a:moveTo>
                <a:cubicBezTo>
                  <a:pt x="120650" y="215106"/>
                  <a:pt x="241301" y="430213"/>
                  <a:pt x="376238" y="590550"/>
                </a:cubicBezTo>
                <a:cubicBezTo>
                  <a:pt x="511175" y="750887"/>
                  <a:pt x="660400" y="856456"/>
                  <a:pt x="809625" y="962025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838" name="Freeform: Shape 837">
            <a:extLst>
              <a:ext uri="{FF2B5EF4-FFF2-40B4-BE49-F238E27FC236}">
                <a16:creationId xmlns:a16="http://schemas.microsoft.com/office/drawing/2014/main" id="{9FBE609A-2EDF-4DF2-86C4-C463FDF82BDB}"/>
              </a:ext>
            </a:extLst>
          </xdr:cNvPr>
          <xdr:cNvSpPr/>
        </xdr:nvSpPr>
        <xdr:spPr>
          <a:xfrm>
            <a:off x="7772400" y="25150762"/>
            <a:ext cx="652463" cy="433388"/>
          </a:xfrm>
          <a:custGeom>
            <a:avLst/>
            <a:gdLst>
              <a:gd name="connsiteX0" fmla="*/ 0 w 652463"/>
              <a:gd name="connsiteY0" fmla="*/ 0 h 433388"/>
              <a:gd name="connsiteX1" fmla="*/ 195263 w 652463"/>
              <a:gd name="connsiteY1" fmla="*/ 242888 h 433388"/>
              <a:gd name="connsiteX2" fmla="*/ 652463 w 652463"/>
              <a:gd name="connsiteY2" fmla="*/ 433388 h 4333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52463" h="433388">
                <a:moveTo>
                  <a:pt x="0" y="0"/>
                </a:moveTo>
                <a:cubicBezTo>
                  <a:pt x="43259" y="85328"/>
                  <a:pt x="86519" y="170657"/>
                  <a:pt x="195263" y="242888"/>
                </a:cubicBezTo>
                <a:cubicBezTo>
                  <a:pt x="304007" y="315119"/>
                  <a:pt x="478235" y="374253"/>
                  <a:pt x="652463" y="433388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839" name="Freeform: Shape 838">
            <a:extLst>
              <a:ext uri="{FF2B5EF4-FFF2-40B4-BE49-F238E27FC236}">
                <a16:creationId xmlns:a16="http://schemas.microsoft.com/office/drawing/2014/main" id="{C68C0B4C-BAA8-4482-92DA-12653BA13AD7}"/>
              </a:ext>
            </a:extLst>
          </xdr:cNvPr>
          <xdr:cNvSpPr/>
        </xdr:nvSpPr>
        <xdr:spPr>
          <a:xfrm>
            <a:off x="6962775" y="25146000"/>
            <a:ext cx="809625" cy="962026"/>
          </a:xfrm>
          <a:custGeom>
            <a:avLst/>
            <a:gdLst>
              <a:gd name="connsiteX0" fmla="*/ 809625 w 809625"/>
              <a:gd name="connsiteY0" fmla="*/ 0 h 976313"/>
              <a:gd name="connsiteX1" fmla="*/ 514350 w 809625"/>
              <a:gd name="connsiteY1" fmla="*/ 642938 h 976313"/>
              <a:gd name="connsiteX2" fmla="*/ 0 w 809625"/>
              <a:gd name="connsiteY2" fmla="*/ 976313 h 9763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76313">
                <a:moveTo>
                  <a:pt x="809625" y="0"/>
                </a:moveTo>
                <a:cubicBezTo>
                  <a:pt x="729456" y="240109"/>
                  <a:pt x="649287" y="480219"/>
                  <a:pt x="514350" y="642938"/>
                </a:cubicBezTo>
                <a:cubicBezTo>
                  <a:pt x="379413" y="805657"/>
                  <a:pt x="189706" y="890985"/>
                  <a:pt x="0" y="976313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840" name="Straight Connector 839">
            <a:extLst>
              <a:ext uri="{FF2B5EF4-FFF2-40B4-BE49-F238E27FC236}">
                <a16:creationId xmlns:a16="http://schemas.microsoft.com/office/drawing/2014/main" id="{F172EC77-AF0F-4D0C-B961-1D60A17471E0}"/>
              </a:ext>
            </a:extLst>
          </xdr:cNvPr>
          <xdr:cNvCxnSpPr/>
        </xdr:nvCxnSpPr>
        <xdr:spPr>
          <a:xfrm flipV="1">
            <a:off x="7767638" y="25160287"/>
            <a:ext cx="0" cy="414339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157163</xdr:colOff>
      <xdr:row>170</xdr:row>
      <xdr:rowOff>138113</xdr:rowOff>
    </xdr:from>
    <xdr:to>
      <xdr:col>52</xdr:col>
      <xdr:colOff>4763</xdr:colOff>
      <xdr:row>179</xdr:row>
      <xdr:rowOff>95250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E848F710-8845-4C30-ADDE-DC78A273F6C1}"/>
            </a:ext>
          </a:extLst>
        </xdr:cNvPr>
        <xdr:cNvGrpSpPr/>
      </xdr:nvGrpSpPr>
      <xdr:grpSpPr>
        <a:xfrm>
          <a:off x="642938" y="26712863"/>
          <a:ext cx="7781925" cy="1243012"/>
          <a:chOff x="642938" y="26712863"/>
          <a:chExt cx="7781925" cy="1243012"/>
        </a:xfrm>
      </xdr:grpSpPr>
      <xdr:grpSp>
        <xdr:nvGrpSpPr>
          <xdr:cNvPr id="781" name="Group 780">
            <a:extLst>
              <a:ext uri="{FF2B5EF4-FFF2-40B4-BE49-F238E27FC236}">
                <a16:creationId xmlns:a16="http://schemas.microsoft.com/office/drawing/2014/main" id="{FD73D862-502B-4F6C-AFB8-9BEE2A656405}"/>
              </a:ext>
            </a:extLst>
          </xdr:cNvPr>
          <xdr:cNvGrpSpPr/>
        </xdr:nvGrpSpPr>
        <xdr:grpSpPr>
          <a:xfrm>
            <a:off x="647700" y="27146249"/>
            <a:ext cx="7772400" cy="285751"/>
            <a:chOff x="809625" y="21012150"/>
            <a:chExt cx="7772400" cy="285751"/>
          </a:xfrm>
        </xdr:grpSpPr>
        <xdr:cxnSp macro="">
          <xdr:nvCxnSpPr>
            <xdr:cNvPr id="739" name="Straight Connector 738">
              <a:extLst>
                <a:ext uri="{FF2B5EF4-FFF2-40B4-BE49-F238E27FC236}">
                  <a16:creationId xmlns:a16="http://schemas.microsoft.com/office/drawing/2014/main" id="{C87A384A-3464-433C-9A2A-5E40DAF9CB91}"/>
                </a:ext>
              </a:extLst>
            </xdr:cNvPr>
            <xdr:cNvCxnSpPr/>
          </xdr:nvCxnSpPr>
          <xdr:spPr>
            <a:xfrm>
              <a:off x="809625" y="21012150"/>
              <a:ext cx="7772400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740" name="Group 739">
              <a:extLst>
                <a:ext uri="{FF2B5EF4-FFF2-40B4-BE49-F238E27FC236}">
                  <a16:creationId xmlns:a16="http://schemas.microsoft.com/office/drawing/2014/main" id="{C18F3836-8CBC-4CF0-BA84-C6E1F4D42D5F}"/>
                </a:ext>
              </a:extLst>
            </xdr:cNvPr>
            <xdr:cNvGrpSpPr/>
          </xdr:nvGrpSpPr>
          <xdr:grpSpPr>
            <a:xfrm>
              <a:off x="1285875" y="21012150"/>
              <a:ext cx="333375" cy="266700"/>
              <a:chOff x="1285875" y="52568475"/>
              <a:chExt cx="333375" cy="266700"/>
            </a:xfrm>
          </xdr:grpSpPr>
          <xdr:sp macro="" textlink="">
            <xdr:nvSpPr>
              <xdr:cNvPr id="741" name="Isosceles Triangle 740">
                <a:extLst>
                  <a:ext uri="{FF2B5EF4-FFF2-40B4-BE49-F238E27FC236}">
                    <a16:creationId xmlns:a16="http://schemas.microsoft.com/office/drawing/2014/main" id="{495AA3EA-B2CE-4B74-9E70-705B08AE05BB}"/>
                  </a:ext>
                </a:extLst>
              </xdr:cNvPr>
              <xdr:cNvSpPr/>
            </xdr:nvSpPr>
            <xdr:spPr>
              <a:xfrm>
                <a:off x="1385887" y="52568475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742" name="Straight Connector 741">
                <a:extLst>
                  <a:ext uri="{FF2B5EF4-FFF2-40B4-BE49-F238E27FC236}">
                    <a16:creationId xmlns:a16="http://schemas.microsoft.com/office/drawing/2014/main" id="{E7D9CC04-509A-4AEA-837C-01838BA21C49}"/>
                  </a:ext>
                </a:extLst>
              </xdr:cNvPr>
              <xdr:cNvCxnSpPr/>
            </xdr:nvCxnSpPr>
            <xdr:spPr>
              <a:xfrm>
                <a:off x="1285875" y="52697063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743" name="Rectangle 742">
                <a:extLst>
                  <a:ext uri="{FF2B5EF4-FFF2-40B4-BE49-F238E27FC236}">
                    <a16:creationId xmlns:a16="http://schemas.microsoft.com/office/drawing/2014/main" id="{8B20594D-8681-4BEF-9029-BE9522600E54}"/>
                  </a:ext>
                </a:extLst>
              </xdr:cNvPr>
              <xdr:cNvSpPr/>
            </xdr:nvSpPr>
            <xdr:spPr>
              <a:xfrm>
                <a:off x="1295399" y="52711350"/>
                <a:ext cx="319088" cy="123825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</xdr:grpSp>
        <xdr:grpSp>
          <xdr:nvGrpSpPr>
            <xdr:cNvPr id="744" name="Group 743">
              <a:extLst>
                <a:ext uri="{FF2B5EF4-FFF2-40B4-BE49-F238E27FC236}">
                  <a16:creationId xmlns:a16="http://schemas.microsoft.com/office/drawing/2014/main" id="{08DF10AE-5C25-4E45-A52A-C629A0C15074}"/>
                </a:ext>
              </a:extLst>
            </xdr:cNvPr>
            <xdr:cNvGrpSpPr/>
          </xdr:nvGrpSpPr>
          <xdr:grpSpPr>
            <a:xfrm>
              <a:off x="2905125" y="21016912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745" name="Isosceles Triangle 744">
                <a:extLst>
                  <a:ext uri="{FF2B5EF4-FFF2-40B4-BE49-F238E27FC236}">
                    <a16:creationId xmlns:a16="http://schemas.microsoft.com/office/drawing/2014/main" id="{68C55262-AE11-425F-9923-0EF380171247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746" name="Rectangle 745">
                <a:extLst>
                  <a:ext uri="{FF2B5EF4-FFF2-40B4-BE49-F238E27FC236}">
                    <a16:creationId xmlns:a16="http://schemas.microsoft.com/office/drawing/2014/main" id="{D05E537A-9AD2-41D2-985A-ADABBBA79019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747" name="Straight Connector 746">
                <a:extLst>
                  <a:ext uri="{FF2B5EF4-FFF2-40B4-BE49-F238E27FC236}">
                    <a16:creationId xmlns:a16="http://schemas.microsoft.com/office/drawing/2014/main" id="{6E8804D2-3BC0-4811-9338-B60414C41DA1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748" name="Group 747">
              <a:extLst>
                <a:ext uri="{FF2B5EF4-FFF2-40B4-BE49-F238E27FC236}">
                  <a16:creationId xmlns:a16="http://schemas.microsoft.com/office/drawing/2014/main" id="{C6E4B5FC-D665-4EB6-BE99-1A78AD0A045F}"/>
                </a:ext>
              </a:extLst>
            </xdr:cNvPr>
            <xdr:cNvGrpSpPr/>
          </xdr:nvGrpSpPr>
          <xdr:grpSpPr>
            <a:xfrm>
              <a:off x="4524375" y="21016912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749" name="Isosceles Triangle 748">
                <a:extLst>
                  <a:ext uri="{FF2B5EF4-FFF2-40B4-BE49-F238E27FC236}">
                    <a16:creationId xmlns:a16="http://schemas.microsoft.com/office/drawing/2014/main" id="{26A0A4FA-F56E-4AB2-8B4D-8DB5663B0CF8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750" name="Rectangle 749">
                <a:extLst>
                  <a:ext uri="{FF2B5EF4-FFF2-40B4-BE49-F238E27FC236}">
                    <a16:creationId xmlns:a16="http://schemas.microsoft.com/office/drawing/2014/main" id="{4FEB66E7-B9AB-4B1F-924B-10B049E6DDAB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751" name="Straight Connector 750">
                <a:extLst>
                  <a:ext uri="{FF2B5EF4-FFF2-40B4-BE49-F238E27FC236}">
                    <a16:creationId xmlns:a16="http://schemas.microsoft.com/office/drawing/2014/main" id="{AF3E3718-B62E-4E3C-9765-DF11703BF761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752" name="Group 751">
              <a:extLst>
                <a:ext uri="{FF2B5EF4-FFF2-40B4-BE49-F238E27FC236}">
                  <a16:creationId xmlns:a16="http://schemas.microsoft.com/office/drawing/2014/main" id="{AB23E3F7-9167-4DF1-BD49-56011B765488}"/>
                </a:ext>
              </a:extLst>
            </xdr:cNvPr>
            <xdr:cNvGrpSpPr/>
          </xdr:nvGrpSpPr>
          <xdr:grpSpPr>
            <a:xfrm>
              <a:off x="6138863" y="21016912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753" name="Isosceles Triangle 752">
                <a:extLst>
                  <a:ext uri="{FF2B5EF4-FFF2-40B4-BE49-F238E27FC236}">
                    <a16:creationId xmlns:a16="http://schemas.microsoft.com/office/drawing/2014/main" id="{DF32166E-BB28-49C6-9E08-07C1DE1ACEA9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754" name="Rectangle 753">
                <a:extLst>
                  <a:ext uri="{FF2B5EF4-FFF2-40B4-BE49-F238E27FC236}">
                    <a16:creationId xmlns:a16="http://schemas.microsoft.com/office/drawing/2014/main" id="{CA56AFB1-DB48-4252-8B79-12DF423A88BD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755" name="Straight Connector 754">
                <a:extLst>
                  <a:ext uri="{FF2B5EF4-FFF2-40B4-BE49-F238E27FC236}">
                    <a16:creationId xmlns:a16="http://schemas.microsoft.com/office/drawing/2014/main" id="{2BA64D6A-455A-4558-9859-240A18710F52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756" name="Group 755">
              <a:extLst>
                <a:ext uri="{FF2B5EF4-FFF2-40B4-BE49-F238E27FC236}">
                  <a16:creationId xmlns:a16="http://schemas.microsoft.com/office/drawing/2014/main" id="{393F638B-91EC-4C28-BD3C-B0CB5259EDC7}"/>
                </a:ext>
              </a:extLst>
            </xdr:cNvPr>
            <xdr:cNvGrpSpPr/>
          </xdr:nvGrpSpPr>
          <xdr:grpSpPr>
            <a:xfrm>
              <a:off x="7767638" y="21016912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757" name="Isosceles Triangle 756">
                <a:extLst>
                  <a:ext uri="{FF2B5EF4-FFF2-40B4-BE49-F238E27FC236}">
                    <a16:creationId xmlns:a16="http://schemas.microsoft.com/office/drawing/2014/main" id="{5D4A61D0-7234-4E74-8936-94E88A85EC6D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758" name="Rectangle 757">
                <a:extLst>
                  <a:ext uri="{FF2B5EF4-FFF2-40B4-BE49-F238E27FC236}">
                    <a16:creationId xmlns:a16="http://schemas.microsoft.com/office/drawing/2014/main" id="{D2C9129F-40E1-43EA-BA0D-F896278523DE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759" name="Straight Connector 758">
                <a:extLst>
                  <a:ext uri="{FF2B5EF4-FFF2-40B4-BE49-F238E27FC236}">
                    <a16:creationId xmlns:a16="http://schemas.microsoft.com/office/drawing/2014/main" id="{F6AD10F8-3B92-43A6-8E2D-E67A77B6AF94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cxnSp macro="">
        <xdr:nvCxnSpPr>
          <xdr:cNvPr id="842" name="Straight Connector 841">
            <a:extLst>
              <a:ext uri="{FF2B5EF4-FFF2-40B4-BE49-F238E27FC236}">
                <a16:creationId xmlns:a16="http://schemas.microsoft.com/office/drawing/2014/main" id="{96034C94-2CDE-4BFF-91B9-6C91A5574AD8}"/>
              </a:ext>
            </a:extLst>
          </xdr:cNvPr>
          <xdr:cNvCxnSpPr/>
        </xdr:nvCxnSpPr>
        <xdr:spPr>
          <a:xfrm>
            <a:off x="1295400" y="27727275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3" name="Straight Connector 842">
            <a:extLst>
              <a:ext uri="{FF2B5EF4-FFF2-40B4-BE49-F238E27FC236}">
                <a16:creationId xmlns:a16="http://schemas.microsoft.com/office/drawing/2014/main" id="{7F4335A6-2981-42A8-9E08-88DB5DD5BA05}"/>
              </a:ext>
            </a:extLst>
          </xdr:cNvPr>
          <xdr:cNvCxnSpPr/>
        </xdr:nvCxnSpPr>
        <xdr:spPr>
          <a:xfrm flipH="1">
            <a:off x="1243013" y="27808237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4" name="Straight Connector 843">
            <a:extLst>
              <a:ext uri="{FF2B5EF4-FFF2-40B4-BE49-F238E27FC236}">
                <a16:creationId xmlns:a16="http://schemas.microsoft.com/office/drawing/2014/main" id="{90F1D8B3-A55B-4C12-B9A9-46A71331F586}"/>
              </a:ext>
            </a:extLst>
          </xdr:cNvPr>
          <xdr:cNvCxnSpPr/>
        </xdr:nvCxnSpPr>
        <xdr:spPr>
          <a:xfrm>
            <a:off x="2105025" y="27622500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5" name="Straight Connector 844">
            <a:extLst>
              <a:ext uri="{FF2B5EF4-FFF2-40B4-BE49-F238E27FC236}">
                <a16:creationId xmlns:a16="http://schemas.microsoft.com/office/drawing/2014/main" id="{2160941F-B297-4565-BEF4-A4B43CAE86E5}"/>
              </a:ext>
            </a:extLst>
          </xdr:cNvPr>
          <xdr:cNvCxnSpPr/>
        </xdr:nvCxnSpPr>
        <xdr:spPr>
          <a:xfrm flipH="1">
            <a:off x="2052638" y="27808237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6" name="Straight Connector 845">
            <a:extLst>
              <a:ext uri="{FF2B5EF4-FFF2-40B4-BE49-F238E27FC236}">
                <a16:creationId xmlns:a16="http://schemas.microsoft.com/office/drawing/2014/main" id="{A1E7BF4D-9786-42E3-9B51-CD8A140ECDE4}"/>
              </a:ext>
            </a:extLst>
          </xdr:cNvPr>
          <xdr:cNvCxnSpPr/>
        </xdr:nvCxnSpPr>
        <xdr:spPr>
          <a:xfrm>
            <a:off x="2914650" y="27727275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7" name="Straight Connector 846">
            <a:extLst>
              <a:ext uri="{FF2B5EF4-FFF2-40B4-BE49-F238E27FC236}">
                <a16:creationId xmlns:a16="http://schemas.microsoft.com/office/drawing/2014/main" id="{6135A07F-AD96-40C9-893C-C1F49776B0BD}"/>
              </a:ext>
            </a:extLst>
          </xdr:cNvPr>
          <xdr:cNvCxnSpPr/>
        </xdr:nvCxnSpPr>
        <xdr:spPr>
          <a:xfrm flipH="1">
            <a:off x="2862263" y="27808237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8" name="Straight Connector 847">
            <a:extLst>
              <a:ext uri="{FF2B5EF4-FFF2-40B4-BE49-F238E27FC236}">
                <a16:creationId xmlns:a16="http://schemas.microsoft.com/office/drawing/2014/main" id="{9D437326-C7C5-443F-B1FB-5E9653EDD143}"/>
              </a:ext>
            </a:extLst>
          </xdr:cNvPr>
          <xdr:cNvCxnSpPr/>
        </xdr:nvCxnSpPr>
        <xdr:spPr>
          <a:xfrm>
            <a:off x="3724275" y="27622500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9" name="Straight Connector 848">
            <a:extLst>
              <a:ext uri="{FF2B5EF4-FFF2-40B4-BE49-F238E27FC236}">
                <a16:creationId xmlns:a16="http://schemas.microsoft.com/office/drawing/2014/main" id="{F9185E7F-E3C1-4600-A6CC-E56C106394EC}"/>
              </a:ext>
            </a:extLst>
          </xdr:cNvPr>
          <xdr:cNvCxnSpPr/>
        </xdr:nvCxnSpPr>
        <xdr:spPr>
          <a:xfrm flipH="1">
            <a:off x="3671888" y="27808237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0" name="Straight Connector 849">
            <a:extLst>
              <a:ext uri="{FF2B5EF4-FFF2-40B4-BE49-F238E27FC236}">
                <a16:creationId xmlns:a16="http://schemas.microsoft.com/office/drawing/2014/main" id="{8B9EA7EC-F9CE-43C6-8A45-A8D1F85E1D74}"/>
              </a:ext>
            </a:extLst>
          </xdr:cNvPr>
          <xdr:cNvCxnSpPr/>
        </xdr:nvCxnSpPr>
        <xdr:spPr>
          <a:xfrm>
            <a:off x="4533900" y="27727275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1" name="Straight Connector 850">
            <a:extLst>
              <a:ext uri="{FF2B5EF4-FFF2-40B4-BE49-F238E27FC236}">
                <a16:creationId xmlns:a16="http://schemas.microsoft.com/office/drawing/2014/main" id="{9A10E6E3-B9F1-426A-A3E3-3EF5619B4C54}"/>
              </a:ext>
            </a:extLst>
          </xdr:cNvPr>
          <xdr:cNvCxnSpPr/>
        </xdr:nvCxnSpPr>
        <xdr:spPr>
          <a:xfrm flipH="1">
            <a:off x="4481513" y="27808237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2" name="Straight Connector 851">
            <a:extLst>
              <a:ext uri="{FF2B5EF4-FFF2-40B4-BE49-F238E27FC236}">
                <a16:creationId xmlns:a16="http://schemas.microsoft.com/office/drawing/2014/main" id="{57E968EA-120C-4971-8EE1-DF4E08885384}"/>
              </a:ext>
            </a:extLst>
          </xdr:cNvPr>
          <xdr:cNvCxnSpPr/>
        </xdr:nvCxnSpPr>
        <xdr:spPr>
          <a:xfrm>
            <a:off x="5343525" y="27622500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3" name="Straight Connector 852">
            <a:extLst>
              <a:ext uri="{FF2B5EF4-FFF2-40B4-BE49-F238E27FC236}">
                <a16:creationId xmlns:a16="http://schemas.microsoft.com/office/drawing/2014/main" id="{41653316-6AB3-4E07-877D-BB443D681702}"/>
              </a:ext>
            </a:extLst>
          </xdr:cNvPr>
          <xdr:cNvCxnSpPr/>
        </xdr:nvCxnSpPr>
        <xdr:spPr>
          <a:xfrm flipH="1">
            <a:off x="5291138" y="27808237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4" name="Straight Connector 853">
            <a:extLst>
              <a:ext uri="{FF2B5EF4-FFF2-40B4-BE49-F238E27FC236}">
                <a16:creationId xmlns:a16="http://schemas.microsoft.com/office/drawing/2014/main" id="{1BA978D9-1487-4FA6-8065-E969D732C79A}"/>
              </a:ext>
            </a:extLst>
          </xdr:cNvPr>
          <xdr:cNvCxnSpPr/>
        </xdr:nvCxnSpPr>
        <xdr:spPr>
          <a:xfrm>
            <a:off x="6962775" y="27622500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5" name="Straight Connector 854">
            <a:extLst>
              <a:ext uri="{FF2B5EF4-FFF2-40B4-BE49-F238E27FC236}">
                <a16:creationId xmlns:a16="http://schemas.microsoft.com/office/drawing/2014/main" id="{8D512BC4-0A7E-44BA-8196-4814BD05ED01}"/>
              </a:ext>
            </a:extLst>
          </xdr:cNvPr>
          <xdr:cNvCxnSpPr/>
        </xdr:nvCxnSpPr>
        <xdr:spPr>
          <a:xfrm flipH="1">
            <a:off x="6910388" y="27808237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7" name="Straight Connector 856">
            <a:extLst>
              <a:ext uri="{FF2B5EF4-FFF2-40B4-BE49-F238E27FC236}">
                <a16:creationId xmlns:a16="http://schemas.microsoft.com/office/drawing/2014/main" id="{E60F0CE9-B014-413C-BC9A-50FBA9DA6409}"/>
              </a:ext>
            </a:extLst>
          </xdr:cNvPr>
          <xdr:cNvCxnSpPr/>
        </xdr:nvCxnSpPr>
        <xdr:spPr>
          <a:xfrm>
            <a:off x="1209674" y="27860625"/>
            <a:ext cx="981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8" name="Straight Connector 857">
            <a:extLst>
              <a:ext uri="{FF2B5EF4-FFF2-40B4-BE49-F238E27FC236}">
                <a16:creationId xmlns:a16="http://schemas.microsoft.com/office/drawing/2014/main" id="{6D2CC4A1-E32B-4AC2-9EF0-DEB1D36C2E2A}"/>
              </a:ext>
            </a:extLst>
          </xdr:cNvPr>
          <xdr:cNvCxnSpPr/>
        </xdr:nvCxnSpPr>
        <xdr:spPr>
          <a:xfrm>
            <a:off x="2828925" y="27860625"/>
            <a:ext cx="981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9" name="Straight Connector 858">
            <a:extLst>
              <a:ext uri="{FF2B5EF4-FFF2-40B4-BE49-F238E27FC236}">
                <a16:creationId xmlns:a16="http://schemas.microsoft.com/office/drawing/2014/main" id="{CF2C1F1A-90DC-43FE-A92F-D27F3119B121}"/>
              </a:ext>
            </a:extLst>
          </xdr:cNvPr>
          <xdr:cNvCxnSpPr/>
        </xdr:nvCxnSpPr>
        <xdr:spPr>
          <a:xfrm>
            <a:off x="4438650" y="27860625"/>
            <a:ext cx="981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0" name="Straight Connector 859">
            <a:extLst>
              <a:ext uri="{FF2B5EF4-FFF2-40B4-BE49-F238E27FC236}">
                <a16:creationId xmlns:a16="http://schemas.microsoft.com/office/drawing/2014/main" id="{E9A1042E-D050-4C92-ACF9-929093388CF6}"/>
              </a:ext>
            </a:extLst>
          </xdr:cNvPr>
          <xdr:cNvCxnSpPr/>
        </xdr:nvCxnSpPr>
        <xdr:spPr>
          <a:xfrm>
            <a:off x="6043613" y="27860625"/>
            <a:ext cx="981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3" name="Straight Connector 862">
            <a:extLst>
              <a:ext uri="{FF2B5EF4-FFF2-40B4-BE49-F238E27FC236}">
                <a16:creationId xmlns:a16="http://schemas.microsoft.com/office/drawing/2014/main" id="{102812F7-1E91-48E2-AA2E-FC5CAC02A38C}"/>
              </a:ext>
            </a:extLst>
          </xdr:cNvPr>
          <xdr:cNvCxnSpPr/>
        </xdr:nvCxnSpPr>
        <xdr:spPr>
          <a:xfrm>
            <a:off x="6153150" y="27727275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4" name="Straight Connector 863">
            <a:extLst>
              <a:ext uri="{FF2B5EF4-FFF2-40B4-BE49-F238E27FC236}">
                <a16:creationId xmlns:a16="http://schemas.microsoft.com/office/drawing/2014/main" id="{13ABE55B-288F-4102-8253-991726EDD917}"/>
              </a:ext>
            </a:extLst>
          </xdr:cNvPr>
          <xdr:cNvCxnSpPr/>
        </xdr:nvCxnSpPr>
        <xdr:spPr>
          <a:xfrm flipH="1">
            <a:off x="6100763" y="27808237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65" name="Freeform: Shape 864">
            <a:extLst>
              <a:ext uri="{FF2B5EF4-FFF2-40B4-BE49-F238E27FC236}">
                <a16:creationId xmlns:a16="http://schemas.microsoft.com/office/drawing/2014/main" id="{C2F19C87-26B5-4452-8B34-E269CF72B31E}"/>
              </a:ext>
            </a:extLst>
          </xdr:cNvPr>
          <xdr:cNvSpPr/>
        </xdr:nvSpPr>
        <xdr:spPr>
          <a:xfrm>
            <a:off x="642938" y="26712863"/>
            <a:ext cx="7781925" cy="871537"/>
          </a:xfrm>
          <a:custGeom>
            <a:avLst/>
            <a:gdLst>
              <a:gd name="connsiteX0" fmla="*/ 0 w 7781925"/>
              <a:gd name="connsiteY0" fmla="*/ 433387 h 871537"/>
              <a:gd name="connsiteX1" fmla="*/ 0 w 7781925"/>
              <a:gd name="connsiteY1" fmla="*/ 714375 h 871537"/>
              <a:gd name="connsiteX2" fmla="*/ 657225 w 7781925"/>
              <a:gd name="connsiteY2" fmla="*/ 866775 h 871537"/>
              <a:gd name="connsiteX3" fmla="*/ 657225 w 7781925"/>
              <a:gd name="connsiteY3" fmla="*/ 0 h 871537"/>
              <a:gd name="connsiteX4" fmla="*/ 1462087 w 7781925"/>
              <a:gd name="connsiteY4" fmla="*/ 152400 h 871537"/>
              <a:gd name="connsiteX5" fmla="*/ 1462087 w 7781925"/>
              <a:gd name="connsiteY5" fmla="*/ 714375 h 871537"/>
              <a:gd name="connsiteX6" fmla="*/ 2276475 w 7781925"/>
              <a:gd name="connsiteY6" fmla="*/ 866775 h 871537"/>
              <a:gd name="connsiteX7" fmla="*/ 2276475 w 7781925"/>
              <a:gd name="connsiteY7" fmla="*/ 4762 h 871537"/>
              <a:gd name="connsiteX8" fmla="*/ 3090862 w 7781925"/>
              <a:gd name="connsiteY8" fmla="*/ 152400 h 871537"/>
              <a:gd name="connsiteX9" fmla="*/ 3090862 w 7781925"/>
              <a:gd name="connsiteY9" fmla="*/ 719137 h 871537"/>
              <a:gd name="connsiteX10" fmla="*/ 3895725 w 7781925"/>
              <a:gd name="connsiteY10" fmla="*/ 866775 h 871537"/>
              <a:gd name="connsiteX11" fmla="*/ 3895725 w 7781925"/>
              <a:gd name="connsiteY11" fmla="*/ 9525 h 871537"/>
              <a:gd name="connsiteX12" fmla="*/ 4700587 w 7781925"/>
              <a:gd name="connsiteY12" fmla="*/ 157162 h 871537"/>
              <a:gd name="connsiteX13" fmla="*/ 4700587 w 7781925"/>
              <a:gd name="connsiteY13" fmla="*/ 714375 h 871537"/>
              <a:gd name="connsiteX14" fmla="*/ 5510212 w 7781925"/>
              <a:gd name="connsiteY14" fmla="*/ 871537 h 871537"/>
              <a:gd name="connsiteX15" fmla="*/ 5510212 w 7781925"/>
              <a:gd name="connsiteY15" fmla="*/ 4762 h 871537"/>
              <a:gd name="connsiteX16" fmla="*/ 6167437 w 7781925"/>
              <a:gd name="connsiteY16" fmla="*/ 152400 h 871537"/>
              <a:gd name="connsiteX17" fmla="*/ 6167437 w 7781925"/>
              <a:gd name="connsiteY17" fmla="*/ 723900 h 871537"/>
              <a:gd name="connsiteX18" fmla="*/ 7134225 w 7781925"/>
              <a:gd name="connsiteY18" fmla="*/ 866775 h 871537"/>
              <a:gd name="connsiteX19" fmla="*/ 7134225 w 7781925"/>
              <a:gd name="connsiteY19" fmla="*/ 4762 h 871537"/>
              <a:gd name="connsiteX20" fmla="*/ 7781925 w 7781925"/>
              <a:gd name="connsiteY20" fmla="*/ 157162 h 871537"/>
              <a:gd name="connsiteX21" fmla="*/ 7781925 w 7781925"/>
              <a:gd name="connsiteY21" fmla="*/ 433387 h 8715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</a:cxnLst>
            <a:rect l="l" t="t" r="r" b="b"/>
            <a:pathLst>
              <a:path w="7781925" h="871537">
                <a:moveTo>
                  <a:pt x="0" y="433387"/>
                </a:moveTo>
                <a:lnTo>
                  <a:pt x="0" y="714375"/>
                </a:lnTo>
                <a:lnTo>
                  <a:pt x="657225" y="866775"/>
                </a:lnTo>
                <a:lnTo>
                  <a:pt x="657225" y="0"/>
                </a:lnTo>
                <a:lnTo>
                  <a:pt x="1462087" y="152400"/>
                </a:lnTo>
                <a:lnTo>
                  <a:pt x="1462087" y="714375"/>
                </a:lnTo>
                <a:lnTo>
                  <a:pt x="2276475" y="866775"/>
                </a:lnTo>
                <a:lnTo>
                  <a:pt x="2276475" y="4762"/>
                </a:lnTo>
                <a:lnTo>
                  <a:pt x="3090862" y="152400"/>
                </a:lnTo>
                <a:lnTo>
                  <a:pt x="3090862" y="719137"/>
                </a:lnTo>
                <a:lnTo>
                  <a:pt x="3895725" y="866775"/>
                </a:lnTo>
                <a:lnTo>
                  <a:pt x="3895725" y="9525"/>
                </a:lnTo>
                <a:lnTo>
                  <a:pt x="4700587" y="157162"/>
                </a:lnTo>
                <a:lnTo>
                  <a:pt x="4700587" y="714375"/>
                </a:lnTo>
                <a:lnTo>
                  <a:pt x="5510212" y="871537"/>
                </a:lnTo>
                <a:lnTo>
                  <a:pt x="5510212" y="4762"/>
                </a:lnTo>
                <a:lnTo>
                  <a:pt x="6167437" y="152400"/>
                </a:lnTo>
                <a:lnTo>
                  <a:pt x="6167437" y="723900"/>
                </a:lnTo>
                <a:lnTo>
                  <a:pt x="7134225" y="866775"/>
                </a:lnTo>
                <a:lnTo>
                  <a:pt x="7134225" y="4762"/>
                </a:lnTo>
                <a:lnTo>
                  <a:pt x="7781925" y="157162"/>
                </a:lnTo>
                <a:lnTo>
                  <a:pt x="7781925" y="433387"/>
                </a:ln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3</xdr:col>
      <xdr:colOff>85725</xdr:colOff>
      <xdr:row>4</xdr:row>
      <xdr:rowOff>123825</xdr:rowOff>
    </xdr:from>
    <xdr:to>
      <xdr:col>22</xdr:col>
      <xdr:colOff>76200</xdr:colOff>
      <xdr:row>13</xdr:row>
      <xdr:rowOff>85725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6AC8C905-1FDE-4E11-B978-10595DA72223}"/>
            </a:ext>
          </a:extLst>
        </xdr:cNvPr>
        <xdr:cNvGrpSpPr/>
      </xdr:nvGrpSpPr>
      <xdr:grpSpPr>
        <a:xfrm>
          <a:off x="571500" y="1343025"/>
          <a:ext cx="3067050" cy="1247775"/>
          <a:chOff x="571500" y="1485900"/>
          <a:chExt cx="3067050" cy="1247775"/>
        </a:xfrm>
      </xdr:grpSpPr>
      <xdr:cxnSp macro="">
        <xdr:nvCxnSpPr>
          <xdr:cNvPr id="866" name="Straight Arrow Connector 865">
            <a:extLst>
              <a:ext uri="{FF2B5EF4-FFF2-40B4-BE49-F238E27FC236}">
                <a16:creationId xmlns:a16="http://schemas.microsoft.com/office/drawing/2014/main" id="{63D2BD7D-9317-4928-AE03-7DC2F1A61D68}"/>
              </a:ext>
            </a:extLst>
          </xdr:cNvPr>
          <xdr:cNvCxnSpPr/>
        </xdr:nvCxnSpPr>
        <xdr:spPr>
          <a:xfrm>
            <a:off x="1295399" y="1709736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7" name="Straight Arrow Connector 866">
            <a:extLst>
              <a:ext uri="{FF2B5EF4-FFF2-40B4-BE49-F238E27FC236}">
                <a16:creationId xmlns:a16="http://schemas.microsoft.com/office/drawing/2014/main" id="{702E3D4B-62C5-4197-8A65-5474DA492507}"/>
              </a:ext>
            </a:extLst>
          </xdr:cNvPr>
          <xdr:cNvCxnSpPr/>
        </xdr:nvCxnSpPr>
        <xdr:spPr>
          <a:xfrm>
            <a:off x="1457325" y="1709736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8" name="Straight Arrow Connector 867">
            <a:extLst>
              <a:ext uri="{FF2B5EF4-FFF2-40B4-BE49-F238E27FC236}">
                <a16:creationId xmlns:a16="http://schemas.microsoft.com/office/drawing/2014/main" id="{7D384A6B-51F3-47F6-917A-7DF0AA680C97}"/>
              </a:ext>
            </a:extLst>
          </xdr:cNvPr>
          <xdr:cNvCxnSpPr/>
        </xdr:nvCxnSpPr>
        <xdr:spPr>
          <a:xfrm>
            <a:off x="1619249" y="1704973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9" name="Straight Arrow Connector 868">
            <a:extLst>
              <a:ext uri="{FF2B5EF4-FFF2-40B4-BE49-F238E27FC236}">
                <a16:creationId xmlns:a16="http://schemas.microsoft.com/office/drawing/2014/main" id="{31F39EB4-FCAE-4F69-9749-799E079DC400}"/>
              </a:ext>
            </a:extLst>
          </xdr:cNvPr>
          <xdr:cNvCxnSpPr/>
        </xdr:nvCxnSpPr>
        <xdr:spPr>
          <a:xfrm>
            <a:off x="1781175" y="1704973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0" name="Straight Arrow Connector 869">
            <a:extLst>
              <a:ext uri="{FF2B5EF4-FFF2-40B4-BE49-F238E27FC236}">
                <a16:creationId xmlns:a16="http://schemas.microsoft.com/office/drawing/2014/main" id="{CA349219-8868-44D4-A025-21EACF3FEAA5}"/>
              </a:ext>
            </a:extLst>
          </xdr:cNvPr>
          <xdr:cNvCxnSpPr/>
        </xdr:nvCxnSpPr>
        <xdr:spPr>
          <a:xfrm>
            <a:off x="1943099" y="171449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1" name="Straight Arrow Connector 870">
            <a:extLst>
              <a:ext uri="{FF2B5EF4-FFF2-40B4-BE49-F238E27FC236}">
                <a16:creationId xmlns:a16="http://schemas.microsoft.com/office/drawing/2014/main" id="{EF98683B-21D5-49F2-A6D6-E4ACD96D47E0}"/>
              </a:ext>
            </a:extLst>
          </xdr:cNvPr>
          <xdr:cNvCxnSpPr/>
        </xdr:nvCxnSpPr>
        <xdr:spPr>
          <a:xfrm>
            <a:off x="2105025" y="171449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2" name="Straight Arrow Connector 871">
            <a:extLst>
              <a:ext uri="{FF2B5EF4-FFF2-40B4-BE49-F238E27FC236}">
                <a16:creationId xmlns:a16="http://schemas.microsoft.com/office/drawing/2014/main" id="{AB6569DB-043A-4FE6-9F4E-1568922380F0}"/>
              </a:ext>
            </a:extLst>
          </xdr:cNvPr>
          <xdr:cNvCxnSpPr/>
        </xdr:nvCxnSpPr>
        <xdr:spPr>
          <a:xfrm>
            <a:off x="2266949" y="1709735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3" name="Straight Arrow Connector 872">
            <a:extLst>
              <a:ext uri="{FF2B5EF4-FFF2-40B4-BE49-F238E27FC236}">
                <a16:creationId xmlns:a16="http://schemas.microsoft.com/office/drawing/2014/main" id="{8E913F50-29CB-4DCA-BB87-8CADE2DDB736}"/>
              </a:ext>
            </a:extLst>
          </xdr:cNvPr>
          <xdr:cNvCxnSpPr/>
        </xdr:nvCxnSpPr>
        <xdr:spPr>
          <a:xfrm>
            <a:off x="2428875" y="1709735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4" name="Straight Connector 873">
            <a:extLst>
              <a:ext uri="{FF2B5EF4-FFF2-40B4-BE49-F238E27FC236}">
                <a16:creationId xmlns:a16="http://schemas.microsoft.com/office/drawing/2014/main" id="{880FC51E-2984-492F-9851-D7BD6F60A75D}"/>
              </a:ext>
            </a:extLst>
          </xdr:cNvPr>
          <xdr:cNvCxnSpPr/>
        </xdr:nvCxnSpPr>
        <xdr:spPr>
          <a:xfrm>
            <a:off x="1290637" y="1704973"/>
            <a:ext cx="16287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5" name="Straight Connector 874">
            <a:extLst>
              <a:ext uri="{FF2B5EF4-FFF2-40B4-BE49-F238E27FC236}">
                <a16:creationId xmlns:a16="http://schemas.microsoft.com/office/drawing/2014/main" id="{5632E084-E684-46E2-9E2C-5CC2013EAAB2}"/>
              </a:ext>
            </a:extLst>
          </xdr:cNvPr>
          <xdr:cNvCxnSpPr/>
        </xdr:nvCxnSpPr>
        <xdr:spPr>
          <a:xfrm flipH="1" flipV="1">
            <a:off x="1804987" y="1633536"/>
            <a:ext cx="138112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6" name="Straight Arrow Connector 875">
            <a:extLst>
              <a:ext uri="{FF2B5EF4-FFF2-40B4-BE49-F238E27FC236}">
                <a16:creationId xmlns:a16="http://schemas.microsoft.com/office/drawing/2014/main" id="{DA64BBEA-2B32-4841-84EF-BF9EAB9F9915}"/>
              </a:ext>
            </a:extLst>
          </xdr:cNvPr>
          <xdr:cNvCxnSpPr/>
        </xdr:nvCxnSpPr>
        <xdr:spPr>
          <a:xfrm>
            <a:off x="2590800" y="1704974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7" name="Straight Arrow Connector 876">
            <a:extLst>
              <a:ext uri="{FF2B5EF4-FFF2-40B4-BE49-F238E27FC236}">
                <a16:creationId xmlns:a16="http://schemas.microsoft.com/office/drawing/2014/main" id="{84EB8EDD-9CD7-4D03-AAD1-39A6A5A75E62}"/>
              </a:ext>
            </a:extLst>
          </xdr:cNvPr>
          <xdr:cNvCxnSpPr/>
        </xdr:nvCxnSpPr>
        <xdr:spPr>
          <a:xfrm>
            <a:off x="2752724" y="1704974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8" name="Straight Arrow Connector 877">
            <a:extLst>
              <a:ext uri="{FF2B5EF4-FFF2-40B4-BE49-F238E27FC236}">
                <a16:creationId xmlns:a16="http://schemas.microsoft.com/office/drawing/2014/main" id="{D733555B-034B-4ED4-9E2A-92C904584368}"/>
              </a:ext>
            </a:extLst>
          </xdr:cNvPr>
          <xdr:cNvCxnSpPr/>
        </xdr:nvCxnSpPr>
        <xdr:spPr>
          <a:xfrm>
            <a:off x="2105025" y="1514475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9" name="Straight Connector 878">
            <a:extLst>
              <a:ext uri="{FF2B5EF4-FFF2-40B4-BE49-F238E27FC236}">
                <a16:creationId xmlns:a16="http://schemas.microsoft.com/office/drawing/2014/main" id="{008CB1AB-2D35-4C05-AD8F-B39E8936E8AE}"/>
              </a:ext>
            </a:extLst>
          </xdr:cNvPr>
          <xdr:cNvCxnSpPr/>
        </xdr:nvCxnSpPr>
        <xdr:spPr>
          <a:xfrm>
            <a:off x="1295400" y="2266950"/>
            <a:ext cx="0" cy="466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0" name="Straight Connector 879">
            <a:extLst>
              <a:ext uri="{FF2B5EF4-FFF2-40B4-BE49-F238E27FC236}">
                <a16:creationId xmlns:a16="http://schemas.microsoft.com/office/drawing/2014/main" id="{4D19195F-56AA-4DB0-A376-EBEF7A8A24D5}"/>
              </a:ext>
            </a:extLst>
          </xdr:cNvPr>
          <xdr:cNvCxnSpPr/>
        </xdr:nvCxnSpPr>
        <xdr:spPr>
          <a:xfrm flipH="1">
            <a:off x="1243012" y="231933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1" name="Straight Connector 880">
            <a:extLst>
              <a:ext uri="{FF2B5EF4-FFF2-40B4-BE49-F238E27FC236}">
                <a16:creationId xmlns:a16="http://schemas.microsoft.com/office/drawing/2014/main" id="{C65F7511-FEBA-455E-9048-4956C2546E68}"/>
              </a:ext>
            </a:extLst>
          </xdr:cNvPr>
          <xdr:cNvCxnSpPr/>
        </xdr:nvCxnSpPr>
        <xdr:spPr>
          <a:xfrm flipH="1">
            <a:off x="1247774" y="260508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2" name="Straight Connector 881">
            <a:extLst>
              <a:ext uri="{FF2B5EF4-FFF2-40B4-BE49-F238E27FC236}">
                <a16:creationId xmlns:a16="http://schemas.microsoft.com/office/drawing/2014/main" id="{E9C33E27-2919-4CA2-A10C-7D2B8FBB8276}"/>
              </a:ext>
            </a:extLst>
          </xdr:cNvPr>
          <xdr:cNvCxnSpPr/>
        </xdr:nvCxnSpPr>
        <xdr:spPr>
          <a:xfrm>
            <a:off x="2105025" y="2176463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3" name="Straight Connector 882">
            <a:extLst>
              <a:ext uri="{FF2B5EF4-FFF2-40B4-BE49-F238E27FC236}">
                <a16:creationId xmlns:a16="http://schemas.microsoft.com/office/drawing/2014/main" id="{B6C63E95-181A-42A4-8E98-56CD60F914ED}"/>
              </a:ext>
            </a:extLst>
          </xdr:cNvPr>
          <xdr:cNvCxnSpPr/>
        </xdr:nvCxnSpPr>
        <xdr:spPr>
          <a:xfrm flipH="1">
            <a:off x="2052636" y="231933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886" name="Group 885">
            <a:extLst>
              <a:ext uri="{FF2B5EF4-FFF2-40B4-BE49-F238E27FC236}">
                <a16:creationId xmlns:a16="http://schemas.microsoft.com/office/drawing/2014/main" id="{FF5EE390-A60F-4972-A291-EF9D4587B074}"/>
              </a:ext>
            </a:extLst>
          </xdr:cNvPr>
          <xdr:cNvGrpSpPr/>
        </xdr:nvGrpSpPr>
        <xdr:grpSpPr>
          <a:xfrm>
            <a:off x="1123950" y="1938337"/>
            <a:ext cx="333375" cy="266700"/>
            <a:chOff x="1285875" y="52568475"/>
            <a:chExt cx="333375" cy="266700"/>
          </a:xfrm>
        </xdr:grpSpPr>
        <xdr:sp macro="" textlink="">
          <xdr:nvSpPr>
            <xdr:cNvPr id="887" name="Isosceles Triangle 886">
              <a:extLst>
                <a:ext uri="{FF2B5EF4-FFF2-40B4-BE49-F238E27FC236}">
                  <a16:creationId xmlns:a16="http://schemas.microsoft.com/office/drawing/2014/main" id="{069F3F1A-1D9B-47C7-8CAA-A264E063D9DF}"/>
                </a:ext>
              </a:extLst>
            </xdr:cNvPr>
            <xdr:cNvSpPr/>
          </xdr:nvSpPr>
          <xdr:spPr>
            <a:xfrm>
              <a:off x="1385887" y="52568475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888" name="Straight Connector 887">
              <a:extLst>
                <a:ext uri="{FF2B5EF4-FFF2-40B4-BE49-F238E27FC236}">
                  <a16:creationId xmlns:a16="http://schemas.microsoft.com/office/drawing/2014/main" id="{94649912-EE24-4370-8A26-1BBA339A9C23}"/>
                </a:ext>
              </a:extLst>
            </xdr:cNvPr>
            <xdr:cNvCxnSpPr/>
          </xdr:nvCxnSpPr>
          <xdr:spPr>
            <a:xfrm>
              <a:off x="1285875" y="52697063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89" name="Rectangle 888">
              <a:extLst>
                <a:ext uri="{FF2B5EF4-FFF2-40B4-BE49-F238E27FC236}">
                  <a16:creationId xmlns:a16="http://schemas.microsoft.com/office/drawing/2014/main" id="{EED03A00-B04C-48FA-B8DD-D55D93CEADE0}"/>
                </a:ext>
              </a:extLst>
            </xdr:cNvPr>
            <xdr:cNvSpPr/>
          </xdr:nvSpPr>
          <xdr:spPr>
            <a:xfrm>
              <a:off x="1295399" y="52711350"/>
              <a:ext cx="319088" cy="123825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</xdr:grpSp>
      <xdr:grpSp>
        <xdr:nvGrpSpPr>
          <xdr:cNvPr id="890" name="Group 889">
            <a:extLst>
              <a:ext uri="{FF2B5EF4-FFF2-40B4-BE49-F238E27FC236}">
                <a16:creationId xmlns:a16="http://schemas.microsoft.com/office/drawing/2014/main" id="{882B20E8-F33B-4650-9AD5-EC0B703EE74F}"/>
              </a:ext>
            </a:extLst>
          </xdr:cNvPr>
          <xdr:cNvGrpSpPr/>
        </xdr:nvGrpSpPr>
        <xdr:grpSpPr>
          <a:xfrm>
            <a:off x="2743200" y="1943099"/>
            <a:ext cx="333375" cy="280989"/>
            <a:chOff x="2581275" y="66574987"/>
            <a:chExt cx="333375" cy="280989"/>
          </a:xfrm>
        </xdr:grpSpPr>
        <xdr:sp macro="" textlink="">
          <xdr:nvSpPr>
            <xdr:cNvPr id="891" name="Isosceles Triangle 890">
              <a:extLst>
                <a:ext uri="{FF2B5EF4-FFF2-40B4-BE49-F238E27FC236}">
                  <a16:creationId xmlns:a16="http://schemas.microsoft.com/office/drawing/2014/main" id="{270AC417-D730-4E17-848D-5261E570BDD8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892" name="Rectangle 891">
              <a:extLst>
                <a:ext uri="{FF2B5EF4-FFF2-40B4-BE49-F238E27FC236}">
                  <a16:creationId xmlns:a16="http://schemas.microsoft.com/office/drawing/2014/main" id="{D9E72A2C-2E37-4232-95FF-04C7F57DCC93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893" name="Straight Connector 892">
              <a:extLst>
                <a:ext uri="{FF2B5EF4-FFF2-40B4-BE49-F238E27FC236}">
                  <a16:creationId xmlns:a16="http://schemas.microsoft.com/office/drawing/2014/main" id="{B8D15262-4ACB-4801-85AA-BAB311C0685A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894" name="Straight Arrow Connector 893">
            <a:extLst>
              <a:ext uri="{FF2B5EF4-FFF2-40B4-BE49-F238E27FC236}">
                <a16:creationId xmlns:a16="http://schemas.microsoft.com/office/drawing/2014/main" id="{3B00DB7A-F3AF-4C36-BB3C-C2B2C182275F}"/>
              </a:ext>
            </a:extLst>
          </xdr:cNvPr>
          <xdr:cNvCxnSpPr/>
        </xdr:nvCxnSpPr>
        <xdr:spPr>
          <a:xfrm>
            <a:off x="1295399" y="1657350"/>
            <a:ext cx="0" cy="27622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5" name="Straight Arrow Connector 894">
            <a:extLst>
              <a:ext uri="{FF2B5EF4-FFF2-40B4-BE49-F238E27FC236}">
                <a16:creationId xmlns:a16="http://schemas.microsoft.com/office/drawing/2014/main" id="{7635F5CE-8FA2-4810-ABE1-73C96233BF12}"/>
              </a:ext>
            </a:extLst>
          </xdr:cNvPr>
          <xdr:cNvCxnSpPr/>
        </xdr:nvCxnSpPr>
        <xdr:spPr>
          <a:xfrm>
            <a:off x="647700" y="1652587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6" name="Straight Arrow Connector 895">
            <a:extLst>
              <a:ext uri="{FF2B5EF4-FFF2-40B4-BE49-F238E27FC236}">
                <a16:creationId xmlns:a16="http://schemas.microsoft.com/office/drawing/2014/main" id="{6F994B14-48EC-4CC7-8E49-4214A92AC1F9}"/>
              </a:ext>
            </a:extLst>
          </xdr:cNvPr>
          <xdr:cNvCxnSpPr/>
        </xdr:nvCxnSpPr>
        <xdr:spPr>
          <a:xfrm>
            <a:off x="809626" y="1657350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7" name="Straight Arrow Connector 896">
            <a:extLst>
              <a:ext uri="{FF2B5EF4-FFF2-40B4-BE49-F238E27FC236}">
                <a16:creationId xmlns:a16="http://schemas.microsoft.com/office/drawing/2014/main" id="{7401EBD7-9A05-45B4-8C71-6AA8301C9F38}"/>
              </a:ext>
            </a:extLst>
          </xdr:cNvPr>
          <xdr:cNvCxnSpPr/>
        </xdr:nvCxnSpPr>
        <xdr:spPr>
          <a:xfrm>
            <a:off x="971550" y="1652588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8" name="Straight Arrow Connector 897">
            <a:extLst>
              <a:ext uri="{FF2B5EF4-FFF2-40B4-BE49-F238E27FC236}">
                <a16:creationId xmlns:a16="http://schemas.microsoft.com/office/drawing/2014/main" id="{D3023666-1A45-490B-888C-AD855F9CBA88}"/>
              </a:ext>
            </a:extLst>
          </xdr:cNvPr>
          <xdr:cNvCxnSpPr/>
        </xdr:nvCxnSpPr>
        <xdr:spPr>
          <a:xfrm>
            <a:off x="1133476" y="1657350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9" name="Straight Connector 898">
            <a:extLst>
              <a:ext uri="{FF2B5EF4-FFF2-40B4-BE49-F238E27FC236}">
                <a16:creationId xmlns:a16="http://schemas.microsoft.com/office/drawing/2014/main" id="{6F933DA4-FFFC-442D-A2CF-F530D021AA11}"/>
              </a:ext>
            </a:extLst>
          </xdr:cNvPr>
          <xdr:cNvCxnSpPr/>
        </xdr:nvCxnSpPr>
        <xdr:spPr>
          <a:xfrm>
            <a:off x="647700" y="1652587"/>
            <a:ext cx="6524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0" name="Straight Connector 899">
            <a:extLst>
              <a:ext uri="{FF2B5EF4-FFF2-40B4-BE49-F238E27FC236}">
                <a16:creationId xmlns:a16="http://schemas.microsoft.com/office/drawing/2014/main" id="{FEF8A2F7-5FB2-4E5B-86DA-549A297CB180}"/>
              </a:ext>
            </a:extLst>
          </xdr:cNvPr>
          <xdr:cNvCxnSpPr/>
        </xdr:nvCxnSpPr>
        <xdr:spPr>
          <a:xfrm flipH="1" flipV="1">
            <a:off x="990600" y="1514475"/>
            <a:ext cx="147641" cy="25716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1" name="Straight Arrow Connector 900">
            <a:extLst>
              <a:ext uri="{FF2B5EF4-FFF2-40B4-BE49-F238E27FC236}">
                <a16:creationId xmlns:a16="http://schemas.microsoft.com/office/drawing/2014/main" id="{E51FC3D1-9442-4B4F-AB78-1F28792B7758}"/>
              </a:ext>
            </a:extLst>
          </xdr:cNvPr>
          <xdr:cNvCxnSpPr/>
        </xdr:nvCxnSpPr>
        <xdr:spPr>
          <a:xfrm>
            <a:off x="652463" y="1519238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2" name="Straight Connector 901">
            <a:extLst>
              <a:ext uri="{FF2B5EF4-FFF2-40B4-BE49-F238E27FC236}">
                <a16:creationId xmlns:a16="http://schemas.microsoft.com/office/drawing/2014/main" id="{07EE53E1-8CCB-4A23-B400-8A57F6302341}"/>
              </a:ext>
            </a:extLst>
          </xdr:cNvPr>
          <xdr:cNvCxnSpPr/>
        </xdr:nvCxnSpPr>
        <xdr:spPr>
          <a:xfrm>
            <a:off x="647701" y="2028825"/>
            <a:ext cx="0" cy="4095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3" name="Straight Connector 902">
            <a:extLst>
              <a:ext uri="{FF2B5EF4-FFF2-40B4-BE49-F238E27FC236}">
                <a16:creationId xmlns:a16="http://schemas.microsoft.com/office/drawing/2014/main" id="{4FD408EF-199C-4E41-ACD9-757958BF536A}"/>
              </a:ext>
            </a:extLst>
          </xdr:cNvPr>
          <xdr:cNvCxnSpPr/>
        </xdr:nvCxnSpPr>
        <xdr:spPr>
          <a:xfrm flipH="1">
            <a:off x="600075" y="2314576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4" name="Straight Connector 903">
            <a:extLst>
              <a:ext uri="{FF2B5EF4-FFF2-40B4-BE49-F238E27FC236}">
                <a16:creationId xmlns:a16="http://schemas.microsoft.com/office/drawing/2014/main" id="{EBDB4D29-A19E-45E1-A386-2F0490B7064C}"/>
              </a:ext>
            </a:extLst>
          </xdr:cNvPr>
          <xdr:cNvCxnSpPr/>
        </xdr:nvCxnSpPr>
        <xdr:spPr>
          <a:xfrm>
            <a:off x="647700" y="1938337"/>
            <a:ext cx="29241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7" name="Straight Arrow Connector 926">
            <a:extLst>
              <a:ext uri="{FF2B5EF4-FFF2-40B4-BE49-F238E27FC236}">
                <a16:creationId xmlns:a16="http://schemas.microsoft.com/office/drawing/2014/main" id="{6D6FB8E5-E005-475C-A721-535E17E9E32D}"/>
              </a:ext>
            </a:extLst>
          </xdr:cNvPr>
          <xdr:cNvCxnSpPr/>
        </xdr:nvCxnSpPr>
        <xdr:spPr>
          <a:xfrm>
            <a:off x="2914650" y="1647825"/>
            <a:ext cx="0" cy="2952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8" name="Straight Connector 927">
            <a:extLst>
              <a:ext uri="{FF2B5EF4-FFF2-40B4-BE49-F238E27FC236}">
                <a16:creationId xmlns:a16="http://schemas.microsoft.com/office/drawing/2014/main" id="{381DEAE4-2484-4FFE-B24C-C95828992F4C}"/>
              </a:ext>
            </a:extLst>
          </xdr:cNvPr>
          <xdr:cNvCxnSpPr/>
        </xdr:nvCxnSpPr>
        <xdr:spPr>
          <a:xfrm>
            <a:off x="2914650" y="2266950"/>
            <a:ext cx="0" cy="466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9" name="Straight Connector 928">
            <a:extLst>
              <a:ext uri="{FF2B5EF4-FFF2-40B4-BE49-F238E27FC236}">
                <a16:creationId xmlns:a16="http://schemas.microsoft.com/office/drawing/2014/main" id="{7FC5D243-36D7-41EC-9745-CEBB2079AF8B}"/>
              </a:ext>
            </a:extLst>
          </xdr:cNvPr>
          <xdr:cNvCxnSpPr/>
        </xdr:nvCxnSpPr>
        <xdr:spPr>
          <a:xfrm flipH="1">
            <a:off x="2862262" y="231933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0" name="Straight Connector 929">
            <a:extLst>
              <a:ext uri="{FF2B5EF4-FFF2-40B4-BE49-F238E27FC236}">
                <a16:creationId xmlns:a16="http://schemas.microsoft.com/office/drawing/2014/main" id="{3F31E83E-39AA-40F1-8B23-713212B18BDD}"/>
              </a:ext>
            </a:extLst>
          </xdr:cNvPr>
          <xdr:cNvCxnSpPr/>
        </xdr:nvCxnSpPr>
        <xdr:spPr>
          <a:xfrm flipH="1">
            <a:off x="2867024" y="260508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1" name="Straight Arrow Connector 930">
            <a:extLst>
              <a:ext uri="{FF2B5EF4-FFF2-40B4-BE49-F238E27FC236}">
                <a16:creationId xmlns:a16="http://schemas.microsoft.com/office/drawing/2014/main" id="{E2C986FF-A186-4C13-ADF0-FCA45E4791E1}"/>
              </a:ext>
            </a:extLst>
          </xdr:cNvPr>
          <xdr:cNvCxnSpPr/>
        </xdr:nvCxnSpPr>
        <xdr:spPr>
          <a:xfrm>
            <a:off x="3076575" y="1652587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2" name="Straight Arrow Connector 931">
            <a:extLst>
              <a:ext uri="{FF2B5EF4-FFF2-40B4-BE49-F238E27FC236}">
                <a16:creationId xmlns:a16="http://schemas.microsoft.com/office/drawing/2014/main" id="{78AC16F0-2737-4DBC-B98C-11AD4F80A9DD}"/>
              </a:ext>
            </a:extLst>
          </xdr:cNvPr>
          <xdr:cNvCxnSpPr/>
        </xdr:nvCxnSpPr>
        <xdr:spPr>
          <a:xfrm>
            <a:off x="3238501" y="1657350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3" name="Straight Arrow Connector 932">
            <a:extLst>
              <a:ext uri="{FF2B5EF4-FFF2-40B4-BE49-F238E27FC236}">
                <a16:creationId xmlns:a16="http://schemas.microsoft.com/office/drawing/2014/main" id="{964C07FE-754E-493C-9078-85460C07C5B4}"/>
              </a:ext>
            </a:extLst>
          </xdr:cNvPr>
          <xdr:cNvCxnSpPr/>
        </xdr:nvCxnSpPr>
        <xdr:spPr>
          <a:xfrm>
            <a:off x="3400425" y="1652588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4" name="Straight Arrow Connector 933">
            <a:extLst>
              <a:ext uri="{FF2B5EF4-FFF2-40B4-BE49-F238E27FC236}">
                <a16:creationId xmlns:a16="http://schemas.microsoft.com/office/drawing/2014/main" id="{FFD99C96-A861-410F-9A91-75CEB79998D3}"/>
              </a:ext>
            </a:extLst>
          </xdr:cNvPr>
          <xdr:cNvCxnSpPr/>
        </xdr:nvCxnSpPr>
        <xdr:spPr>
          <a:xfrm>
            <a:off x="3562351" y="1657350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5" name="Straight Connector 934">
            <a:extLst>
              <a:ext uri="{FF2B5EF4-FFF2-40B4-BE49-F238E27FC236}">
                <a16:creationId xmlns:a16="http://schemas.microsoft.com/office/drawing/2014/main" id="{88472DF3-BFF3-42DA-B86B-D574CF0663DF}"/>
              </a:ext>
            </a:extLst>
          </xdr:cNvPr>
          <xdr:cNvCxnSpPr/>
        </xdr:nvCxnSpPr>
        <xdr:spPr>
          <a:xfrm>
            <a:off x="2909885" y="1652587"/>
            <a:ext cx="6524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6" name="Straight Arrow Connector 935">
            <a:extLst>
              <a:ext uri="{FF2B5EF4-FFF2-40B4-BE49-F238E27FC236}">
                <a16:creationId xmlns:a16="http://schemas.microsoft.com/office/drawing/2014/main" id="{C15A5043-521C-492E-A460-26183865B69C}"/>
              </a:ext>
            </a:extLst>
          </xdr:cNvPr>
          <xdr:cNvCxnSpPr/>
        </xdr:nvCxnSpPr>
        <xdr:spPr>
          <a:xfrm>
            <a:off x="3562350" y="1514475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7" name="Straight Connector 936">
            <a:extLst>
              <a:ext uri="{FF2B5EF4-FFF2-40B4-BE49-F238E27FC236}">
                <a16:creationId xmlns:a16="http://schemas.microsoft.com/office/drawing/2014/main" id="{63CD04D5-D2BA-4D94-969C-D94B05758EA3}"/>
              </a:ext>
            </a:extLst>
          </xdr:cNvPr>
          <xdr:cNvCxnSpPr/>
        </xdr:nvCxnSpPr>
        <xdr:spPr>
          <a:xfrm flipH="1" flipV="1">
            <a:off x="3014663" y="1485900"/>
            <a:ext cx="223841" cy="27145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8" name="Straight Connector 937">
            <a:extLst>
              <a:ext uri="{FF2B5EF4-FFF2-40B4-BE49-F238E27FC236}">
                <a16:creationId xmlns:a16="http://schemas.microsoft.com/office/drawing/2014/main" id="{939840FB-E9B6-41E9-A34C-411092A20A62}"/>
              </a:ext>
            </a:extLst>
          </xdr:cNvPr>
          <xdr:cNvCxnSpPr/>
        </xdr:nvCxnSpPr>
        <xdr:spPr>
          <a:xfrm>
            <a:off x="3562352" y="2038351"/>
            <a:ext cx="0" cy="400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9" name="Straight Connector 938">
            <a:extLst>
              <a:ext uri="{FF2B5EF4-FFF2-40B4-BE49-F238E27FC236}">
                <a16:creationId xmlns:a16="http://schemas.microsoft.com/office/drawing/2014/main" id="{B2E29D97-B9C7-46D3-B39E-7B22E8768DA8}"/>
              </a:ext>
            </a:extLst>
          </xdr:cNvPr>
          <xdr:cNvCxnSpPr/>
        </xdr:nvCxnSpPr>
        <xdr:spPr>
          <a:xfrm flipH="1">
            <a:off x="3509963" y="231933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2" name="Straight Connector 941">
            <a:extLst>
              <a:ext uri="{FF2B5EF4-FFF2-40B4-BE49-F238E27FC236}">
                <a16:creationId xmlns:a16="http://schemas.microsoft.com/office/drawing/2014/main" id="{123DFF30-FA4A-4B65-AD16-9B89F0F92726}"/>
              </a:ext>
            </a:extLst>
          </xdr:cNvPr>
          <xdr:cNvCxnSpPr/>
        </xdr:nvCxnSpPr>
        <xdr:spPr>
          <a:xfrm>
            <a:off x="571500" y="2362200"/>
            <a:ext cx="306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4" name="Straight Connector 943">
            <a:extLst>
              <a:ext uri="{FF2B5EF4-FFF2-40B4-BE49-F238E27FC236}">
                <a16:creationId xmlns:a16="http://schemas.microsoft.com/office/drawing/2014/main" id="{B2FBF367-2D92-479D-A753-F0DD569E2268}"/>
              </a:ext>
            </a:extLst>
          </xdr:cNvPr>
          <xdr:cNvCxnSpPr/>
        </xdr:nvCxnSpPr>
        <xdr:spPr>
          <a:xfrm>
            <a:off x="1223963" y="2647950"/>
            <a:ext cx="17716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65</xdr:row>
      <xdr:rowOff>138113</xdr:rowOff>
    </xdr:from>
    <xdr:to>
      <xdr:col>32</xdr:col>
      <xdr:colOff>9526</xdr:colOff>
      <xdr:row>74</xdr:row>
      <xdr:rowOff>95250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1CE69CC6-E2FB-4EDC-B6CD-5AC75FBD8DFB}"/>
            </a:ext>
          </a:extLst>
        </xdr:cNvPr>
        <xdr:cNvGrpSpPr/>
      </xdr:nvGrpSpPr>
      <xdr:grpSpPr>
        <a:xfrm>
          <a:off x="647700" y="10682288"/>
          <a:ext cx="4543426" cy="1243012"/>
          <a:chOff x="647700" y="10682288"/>
          <a:chExt cx="4543426" cy="1243012"/>
        </a:xfrm>
      </xdr:grpSpPr>
      <xdr:grpSp>
        <xdr:nvGrpSpPr>
          <xdr:cNvPr id="531" name="Group 530">
            <a:extLst>
              <a:ext uri="{FF2B5EF4-FFF2-40B4-BE49-F238E27FC236}">
                <a16:creationId xmlns:a16="http://schemas.microsoft.com/office/drawing/2014/main" id="{32C064AC-D8BC-4BE4-840A-095A4EBFDD5B}"/>
              </a:ext>
            </a:extLst>
          </xdr:cNvPr>
          <xdr:cNvGrpSpPr/>
        </xdr:nvGrpSpPr>
        <xdr:grpSpPr>
          <a:xfrm>
            <a:off x="1133475" y="11129962"/>
            <a:ext cx="333375" cy="266700"/>
            <a:chOff x="1285875" y="52568475"/>
            <a:chExt cx="333375" cy="266700"/>
          </a:xfrm>
        </xdr:grpSpPr>
        <xdr:sp macro="" textlink="">
          <xdr:nvSpPr>
            <xdr:cNvPr id="541" name="Isosceles Triangle 540">
              <a:extLst>
                <a:ext uri="{FF2B5EF4-FFF2-40B4-BE49-F238E27FC236}">
                  <a16:creationId xmlns:a16="http://schemas.microsoft.com/office/drawing/2014/main" id="{A8E68BBA-D734-469B-B6DC-EBCA017BEB93}"/>
                </a:ext>
              </a:extLst>
            </xdr:cNvPr>
            <xdr:cNvSpPr/>
          </xdr:nvSpPr>
          <xdr:spPr>
            <a:xfrm>
              <a:off x="1385887" y="52568475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542" name="Straight Connector 541">
              <a:extLst>
                <a:ext uri="{FF2B5EF4-FFF2-40B4-BE49-F238E27FC236}">
                  <a16:creationId xmlns:a16="http://schemas.microsoft.com/office/drawing/2014/main" id="{66F7126B-A226-4C16-BCFF-178CAAF5B598}"/>
                </a:ext>
              </a:extLst>
            </xdr:cNvPr>
            <xdr:cNvCxnSpPr/>
          </xdr:nvCxnSpPr>
          <xdr:spPr>
            <a:xfrm>
              <a:off x="1285875" y="52697063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543" name="Rectangle 542">
              <a:extLst>
                <a:ext uri="{FF2B5EF4-FFF2-40B4-BE49-F238E27FC236}">
                  <a16:creationId xmlns:a16="http://schemas.microsoft.com/office/drawing/2014/main" id="{ECEA5BF8-FF0A-423F-B146-ACC90D744F0B}"/>
                </a:ext>
              </a:extLst>
            </xdr:cNvPr>
            <xdr:cNvSpPr/>
          </xdr:nvSpPr>
          <xdr:spPr>
            <a:xfrm>
              <a:off x="1295399" y="52711350"/>
              <a:ext cx="319088" cy="123825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</xdr:grpSp>
      <xdr:grpSp>
        <xdr:nvGrpSpPr>
          <xdr:cNvPr id="532" name="Group 531">
            <a:extLst>
              <a:ext uri="{FF2B5EF4-FFF2-40B4-BE49-F238E27FC236}">
                <a16:creationId xmlns:a16="http://schemas.microsoft.com/office/drawing/2014/main" id="{6DFF35D8-CAEB-40CD-BB46-043578E3A53C}"/>
              </a:ext>
            </a:extLst>
          </xdr:cNvPr>
          <xdr:cNvGrpSpPr/>
        </xdr:nvGrpSpPr>
        <xdr:grpSpPr>
          <a:xfrm>
            <a:off x="2752725" y="11134724"/>
            <a:ext cx="333375" cy="280989"/>
            <a:chOff x="2581275" y="66574987"/>
            <a:chExt cx="333375" cy="280989"/>
          </a:xfrm>
        </xdr:grpSpPr>
        <xdr:sp macro="" textlink="">
          <xdr:nvSpPr>
            <xdr:cNvPr id="538" name="Isosceles Triangle 537">
              <a:extLst>
                <a:ext uri="{FF2B5EF4-FFF2-40B4-BE49-F238E27FC236}">
                  <a16:creationId xmlns:a16="http://schemas.microsoft.com/office/drawing/2014/main" id="{58040C20-C982-4F31-9D61-03C68C4794F1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539" name="Rectangle 538">
              <a:extLst>
                <a:ext uri="{FF2B5EF4-FFF2-40B4-BE49-F238E27FC236}">
                  <a16:creationId xmlns:a16="http://schemas.microsoft.com/office/drawing/2014/main" id="{B43137E5-4D04-4548-9A2D-198865FF716A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540" name="Straight Connector 539">
              <a:extLst>
                <a:ext uri="{FF2B5EF4-FFF2-40B4-BE49-F238E27FC236}">
                  <a16:creationId xmlns:a16="http://schemas.microsoft.com/office/drawing/2014/main" id="{AF6BA2AE-B177-403B-B19E-23FCF315E2B0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33" name="Group 532">
            <a:extLst>
              <a:ext uri="{FF2B5EF4-FFF2-40B4-BE49-F238E27FC236}">
                <a16:creationId xmlns:a16="http://schemas.microsoft.com/office/drawing/2014/main" id="{E02CF693-98ED-4A90-B35F-78203B243662}"/>
              </a:ext>
            </a:extLst>
          </xdr:cNvPr>
          <xdr:cNvGrpSpPr/>
        </xdr:nvGrpSpPr>
        <xdr:grpSpPr>
          <a:xfrm>
            <a:off x="4371975" y="11134724"/>
            <a:ext cx="333375" cy="280989"/>
            <a:chOff x="2581275" y="66574987"/>
            <a:chExt cx="333375" cy="280989"/>
          </a:xfrm>
        </xdr:grpSpPr>
        <xdr:sp macro="" textlink="">
          <xdr:nvSpPr>
            <xdr:cNvPr id="535" name="Isosceles Triangle 534">
              <a:extLst>
                <a:ext uri="{FF2B5EF4-FFF2-40B4-BE49-F238E27FC236}">
                  <a16:creationId xmlns:a16="http://schemas.microsoft.com/office/drawing/2014/main" id="{C7B29E4D-F943-420A-89B5-7EC858FAD3CF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536" name="Rectangle 535">
              <a:extLst>
                <a:ext uri="{FF2B5EF4-FFF2-40B4-BE49-F238E27FC236}">
                  <a16:creationId xmlns:a16="http://schemas.microsoft.com/office/drawing/2014/main" id="{DF0B1484-C418-4AA8-AC92-18707FB03898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537" name="Straight Connector 536">
              <a:extLst>
                <a:ext uri="{FF2B5EF4-FFF2-40B4-BE49-F238E27FC236}">
                  <a16:creationId xmlns:a16="http://schemas.microsoft.com/office/drawing/2014/main" id="{60327138-301E-45E1-B701-E1BF124DDB77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534" name="Straight Connector 533">
            <a:extLst>
              <a:ext uri="{FF2B5EF4-FFF2-40B4-BE49-F238E27FC236}">
                <a16:creationId xmlns:a16="http://schemas.microsoft.com/office/drawing/2014/main" id="{B185B5FF-9990-48ED-8313-DB169A10E401}"/>
              </a:ext>
            </a:extLst>
          </xdr:cNvPr>
          <xdr:cNvCxnSpPr/>
        </xdr:nvCxnSpPr>
        <xdr:spPr>
          <a:xfrm>
            <a:off x="647700" y="11120437"/>
            <a:ext cx="45339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Freeform: Shape 16">
            <a:extLst>
              <a:ext uri="{FF2B5EF4-FFF2-40B4-BE49-F238E27FC236}">
                <a16:creationId xmlns:a16="http://schemas.microsoft.com/office/drawing/2014/main" id="{71DC4529-3EF2-420F-8F03-6E91F1057FCD}"/>
              </a:ext>
            </a:extLst>
          </xdr:cNvPr>
          <xdr:cNvSpPr/>
        </xdr:nvSpPr>
        <xdr:spPr>
          <a:xfrm>
            <a:off x="652463" y="10682288"/>
            <a:ext cx="4538663" cy="866775"/>
          </a:xfrm>
          <a:custGeom>
            <a:avLst/>
            <a:gdLst>
              <a:gd name="connsiteX0" fmla="*/ 0 w 4538663"/>
              <a:gd name="connsiteY0" fmla="*/ 438150 h 866775"/>
              <a:gd name="connsiteX1" fmla="*/ 0 w 4538663"/>
              <a:gd name="connsiteY1" fmla="*/ 714375 h 866775"/>
              <a:gd name="connsiteX2" fmla="*/ 652463 w 4538663"/>
              <a:gd name="connsiteY2" fmla="*/ 862012 h 866775"/>
              <a:gd name="connsiteX3" fmla="*/ 652463 w 4538663"/>
              <a:gd name="connsiteY3" fmla="*/ 9525 h 866775"/>
              <a:gd name="connsiteX4" fmla="*/ 1462088 w 4538663"/>
              <a:gd name="connsiteY4" fmla="*/ 152400 h 866775"/>
              <a:gd name="connsiteX5" fmla="*/ 1462088 w 4538663"/>
              <a:gd name="connsiteY5" fmla="*/ 719137 h 866775"/>
              <a:gd name="connsiteX6" fmla="*/ 2266950 w 4538663"/>
              <a:gd name="connsiteY6" fmla="*/ 862012 h 866775"/>
              <a:gd name="connsiteX7" fmla="*/ 2266950 w 4538663"/>
              <a:gd name="connsiteY7" fmla="*/ 4762 h 866775"/>
              <a:gd name="connsiteX8" fmla="*/ 3086100 w 4538663"/>
              <a:gd name="connsiteY8" fmla="*/ 157162 h 866775"/>
              <a:gd name="connsiteX9" fmla="*/ 3086100 w 4538663"/>
              <a:gd name="connsiteY9" fmla="*/ 719137 h 866775"/>
              <a:gd name="connsiteX10" fmla="*/ 3895725 w 4538663"/>
              <a:gd name="connsiteY10" fmla="*/ 866775 h 866775"/>
              <a:gd name="connsiteX11" fmla="*/ 3895725 w 4538663"/>
              <a:gd name="connsiteY11" fmla="*/ 0 h 866775"/>
              <a:gd name="connsiteX12" fmla="*/ 4538663 w 4538663"/>
              <a:gd name="connsiteY12" fmla="*/ 152400 h 866775"/>
              <a:gd name="connsiteX13" fmla="*/ 4538663 w 4538663"/>
              <a:gd name="connsiteY13" fmla="*/ 442912 h 866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38663" h="866775">
                <a:moveTo>
                  <a:pt x="0" y="438150"/>
                </a:moveTo>
                <a:lnTo>
                  <a:pt x="0" y="714375"/>
                </a:lnTo>
                <a:lnTo>
                  <a:pt x="652463" y="862012"/>
                </a:lnTo>
                <a:lnTo>
                  <a:pt x="652463" y="9525"/>
                </a:lnTo>
                <a:lnTo>
                  <a:pt x="1462088" y="152400"/>
                </a:lnTo>
                <a:lnTo>
                  <a:pt x="1462088" y="719137"/>
                </a:lnTo>
                <a:lnTo>
                  <a:pt x="2266950" y="862012"/>
                </a:lnTo>
                <a:lnTo>
                  <a:pt x="2266950" y="4762"/>
                </a:lnTo>
                <a:lnTo>
                  <a:pt x="3086100" y="157162"/>
                </a:lnTo>
                <a:lnTo>
                  <a:pt x="3086100" y="719137"/>
                </a:lnTo>
                <a:lnTo>
                  <a:pt x="3895725" y="866775"/>
                </a:lnTo>
                <a:lnTo>
                  <a:pt x="3895725" y="0"/>
                </a:lnTo>
                <a:lnTo>
                  <a:pt x="4538663" y="152400"/>
                </a:lnTo>
                <a:lnTo>
                  <a:pt x="4538663" y="442912"/>
                </a:ln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970" name="Straight Connector 969">
            <a:extLst>
              <a:ext uri="{FF2B5EF4-FFF2-40B4-BE49-F238E27FC236}">
                <a16:creationId xmlns:a16="http://schemas.microsoft.com/office/drawing/2014/main" id="{3F1FCF0A-F0D3-4A55-B532-1556F7F45D63}"/>
              </a:ext>
            </a:extLst>
          </xdr:cNvPr>
          <xdr:cNvCxnSpPr/>
        </xdr:nvCxnSpPr>
        <xdr:spPr>
          <a:xfrm>
            <a:off x="1295400" y="11696700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1" name="Straight Connector 970">
            <a:extLst>
              <a:ext uri="{FF2B5EF4-FFF2-40B4-BE49-F238E27FC236}">
                <a16:creationId xmlns:a16="http://schemas.microsoft.com/office/drawing/2014/main" id="{36578C07-2C4B-4DBF-A418-BF253A5AA183}"/>
              </a:ext>
            </a:extLst>
          </xdr:cNvPr>
          <xdr:cNvCxnSpPr/>
        </xdr:nvCxnSpPr>
        <xdr:spPr>
          <a:xfrm>
            <a:off x="1214436" y="11830050"/>
            <a:ext cx="9763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2" name="Straight Connector 971">
            <a:extLst>
              <a:ext uri="{FF2B5EF4-FFF2-40B4-BE49-F238E27FC236}">
                <a16:creationId xmlns:a16="http://schemas.microsoft.com/office/drawing/2014/main" id="{FC431902-1FB2-4EE9-A5E2-2022B5C04E32}"/>
              </a:ext>
            </a:extLst>
          </xdr:cNvPr>
          <xdr:cNvCxnSpPr/>
        </xdr:nvCxnSpPr>
        <xdr:spPr>
          <a:xfrm flipH="1">
            <a:off x="1243013" y="11777662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3" name="Straight Connector 972">
            <a:extLst>
              <a:ext uri="{FF2B5EF4-FFF2-40B4-BE49-F238E27FC236}">
                <a16:creationId xmlns:a16="http://schemas.microsoft.com/office/drawing/2014/main" id="{6A95ACF8-70A7-4B3D-AB34-097D37A4AB6E}"/>
              </a:ext>
            </a:extLst>
          </xdr:cNvPr>
          <xdr:cNvCxnSpPr/>
        </xdr:nvCxnSpPr>
        <xdr:spPr>
          <a:xfrm>
            <a:off x="2105025" y="11591925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4" name="Straight Connector 973">
            <a:extLst>
              <a:ext uri="{FF2B5EF4-FFF2-40B4-BE49-F238E27FC236}">
                <a16:creationId xmlns:a16="http://schemas.microsoft.com/office/drawing/2014/main" id="{2DE93EAA-9F73-4F0B-9931-DC7B9816B6D5}"/>
              </a:ext>
            </a:extLst>
          </xdr:cNvPr>
          <xdr:cNvCxnSpPr/>
        </xdr:nvCxnSpPr>
        <xdr:spPr>
          <a:xfrm flipH="1">
            <a:off x="2052638" y="11777662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5" name="Straight Connector 974">
            <a:extLst>
              <a:ext uri="{FF2B5EF4-FFF2-40B4-BE49-F238E27FC236}">
                <a16:creationId xmlns:a16="http://schemas.microsoft.com/office/drawing/2014/main" id="{7027FF97-9394-45FC-A54D-DEDCD458F443}"/>
              </a:ext>
            </a:extLst>
          </xdr:cNvPr>
          <xdr:cNvCxnSpPr/>
        </xdr:nvCxnSpPr>
        <xdr:spPr>
          <a:xfrm>
            <a:off x="2914650" y="11696700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6" name="Straight Connector 975">
            <a:extLst>
              <a:ext uri="{FF2B5EF4-FFF2-40B4-BE49-F238E27FC236}">
                <a16:creationId xmlns:a16="http://schemas.microsoft.com/office/drawing/2014/main" id="{873A9302-676F-4C35-8B7C-4F7FF5C2899F}"/>
              </a:ext>
            </a:extLst>
          </xdr:cNvPr>
          <xdr:cNvCxnSpPr/>
        </xdr:nvCxnSpPr>
        <xdr:spPr>
          <a:xfrm>
            <a:off x="2833686" y="11830050"/>
            <a:ext cx="9763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7" name="Straight Connector 976">
            <a:extLst>
              <a:ext uri="{FF2B5EF4-FFF2-40B4-BE49-F238E27FC236}">
                <a16:creationId xmlns:a16="http://schemas.microsoft.com/office/drawing/2014/main" id="{8644B337-B0D5-4DF6-A50A-7091DD2F0519}"/>
              </a:ext>
            </a:extLst>
          </xdr:cNvPr>
          <xdr:cNvCxnSpPr/>
        </xdr:nvCxnSpPr>
        <xdr:spPr>
          <a:xfrm flipH="1">
            <a:off x="2862263" y="11777662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8" name="Straight Connector 977">
            <a:extLst>
              <a:ext uri="{FF2B5EF4-FFF2-40B4-BE49-F238E27FC236}">
                <a16:creationId xmlns:a16="http://schemas.microsoft.com/office/drawing/2014/main" id="{A5F0ED8A-F096-42E2-8E6E-8337016225C8}"/>
              </a:ext>
            </a:extLst>
          </xdr:cNvPr>
          <xdr:cNvCxnSpPr/>
        </xdr:nvCxnSpPr>
        <xdr:spPr>
          <a:xfrm>
            <a:off x="3724275" y="11591925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9" name="Straight Connector 978">
            <a:extLst>
              <a:ext uri="{FF2B5EF4-FFF2-40B4-BE49-F238E27FC236}">
                <a16:creationId xmlns:a16="http://schemas.microsoft.com/office/drawing/2014/main" id="{5DFC7B70-6800-44FD-A772-2EDBE98572A4}"/>
              </a:ext>
            </a:extLst>
          </xdr:cNvPr>
          <xdr:cNvCxnSpPr/>
        </xdr:nvCxnSpPr>
        <xdr:spPr>
          <a:xfrm flipH="1">
            <a:off x="3671888" y="11777662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25</xdr:row>
      <xdr:rowOff>138113</xdr:rowOff>
    </xdr:from>
    <xdr:to>
      <xdr:col>22</xdr:col>
      <xdr:colOff>9525</xdr:colOff>
      <xdr:row>34</xdr:row>
      <xdr:rowOff>95250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F603576-1CCC-4BE7-8311-9AD23FBC317E}"/>
            </a:ext>
          </a:extLst>
        </xdr:cNvPr>
        <xdr:cNvGrpSpPr/>
      </xdr:nvGrpSpPr>
      <xdr:grpSpPr>
        <a:xfrm>
          <a:off x="647700" y="4357688"/>
          <a:ext cx="2924175" cy="1243012"/>
          <a:chOff x="647700" y="4500563"/>
          <a:chExt cx="2924175" cy="1243012"/>
        </a:xfrm>
      </xdr:grpSpPr>
      <xdr:grpSp>
        <xdr:nvGrpSpPr>
          <xdr:cNvPr id="955" name="Group 954">
            <a:extLst>
              <a:ext uri="{FF2B5EF4-FFF2-40B4-BE49-F238E27FC236}">
                <a16:creationId xmlns:a16="http://schemas.microsoft.com/office/drawing/2014/main" id="{B775D70B-27E8-4779-A818-965F4788CA16}"/>
              </a:ext>
            </a:extLst>
          </xdr:cNvPr>
          <xdr:cNvGrpSpPr/>
        </xdr:nvGrpSpPr>
        <xdr:grpSpPr>
          <a:xfrm>
            <a:off x="647700" y="4938712"/>
            <a:ext cx="2924175" cy="285751"/>
            <a:chOff x="647700" y="2428875"/>
            <a:chExt cx="2924175" cy="285751"/>
          </a:xfrm>
        </xdr:grpSpPr>
        <xdr:grpSp>
          <xdr:nvGrpSpPr>
            <xdr:cNvPr id="956" name="Group 955">
              <a:extLst>
                <a:ext uri="{FF2B5EF4-FFF2-40B4-BE49-F238E27FC236}">
                  <a16:creationId xmlns:a16="http://schemas.microsoft.com/office/drawing/2014/main" id="{54C7E45A-3265-4C1C-A462-D0B909B5FF40}"/>
                </a:ext>
              </a:extLst>
            </xdr:cNvPr>
            <xdr:cNvGrpSpPr/>
          </xdr:nvGrpSpPr>
          <xdr:grpSpPr>
            <a:xfrm>
              <a:off x="1123950" y="2428875"/>
              <a:ext cx="333375" cy="266700"/>
              <a:chOff x="1285875" y="52568475"/>
              <a:chExt cx="333375" cy="266700"/>
            </a:xfrm>
          </xdr:grpSpPr>
          <xdr:sp macro="" textlink="">
            <xdr:nvSpPr>
              <xdr:cNvPr id="962" name="Isosceles Triangle 961">
                <a:extLst>
                  <a:ext uri="{FF2B5EF4-FFF2-40B4-BE49-F238E27FC236}">
                    <a16:creationId xmlns:a16="http://schemas.microsoft.com/office/drawing/2014/main" id="{1E486765-BA05-412C-A9A1-52A896607364}"/>
                  </a:ext>
                </a:extLst>
              </xdr:cNvPr>
              <xdr:cNvSpPr/>
            </xdr:nvSpPr>
            <xdr:spPr>
              <a:xfrm>
                <a:off x="1385887" y="52568475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963" name="Straight Connector 962">
                <a:extLst>
                  <a:ext uri="{FF2B5EF4-FFF2-40B4-BE49-F238E27FC236}">
                    <a16:creationId xmlns:a16="http://schemas.microsoft.com/office/drawing/2014/main" id="{471573A7-4477-44B2-9043-ED7F0C3BC9F6}"/>
                  </a:ext>
                </a:extLst>
              </xdr:cNvPr>
              <xdr:cNvCxnSpPr/>
            </xdr:nvCxnSpPr>
            <xdr:spPr>
              <a:xfrm>
                <a:off x="1285875" y="52697063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964" name="Rectangle 963">
                <a:extLst>
                  <a:ext uri="{FF2B5EF4-FFF2-40B4-BE49-F238E27FC236}">
                    <a16:creationId xmlns:a16="http://schemas.microsoft.com/office/drawing/2014/main" id="{D2BD7A38-8158-4F4A-B723-49D8E52B9063}"/>
                  </a:ext>
                </a:extLst>
              </xdr:cNvPr>
              <xdr:cNvSpPr/>
            </xdr:nvSpPr>
            <xdr:spPr>
              <a:xfrm>
                <a:off x="1295399" y="52711350"/>
                <a:ext cx="319088" cy="123825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</xdr:grpSp>
        <xdr:grpSp>
          <xdr:nvGrpSpPr>
            <xdr:cNvPr id="957" name="Group 956">
              <a:extLst>
                <a:ext uri="{FF2B5EF4-FFF2-40B4-BE49-F238E27FC236}">
                  <a16:creationId xmlns:a16="http://schemas.microsoft.com/office/drawing/2014/main" id="{F119B88A-FAF8-4DFA-A8FE-36B006EAF0E3}"/>
                </a:ext>
              </a:extLst>
            </xdr:cNvPr>
            <xdr:cNvGrpSpPr/>
          </xdr:nvGrpSpPr>
          <xdr:grpSpPr>
            <a:xfrm>
              <a:off x="2743200" y="2433637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959" name="Isosceles Triangle 958">
                <a:extLst>
                  <a:ext uri="{FF2B5EF4-FFF2-40B4-BE49-F238E27FC236}">
                    <a16:creationId xmlns:a16="http://schemas.microsoft.com/office/drawing/2014/main" id="{E31A0F92-224E-47F2-B57C-BB793647EC6F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960" name="Rectangle 959">
                <a:extLst>
                  <a:ext uri="{FF2B5EF4-FFF2-40B4-BE49-F238E27FC236}">
                    <a16:creationId xmlns:a16="http://schemas.microsoft.com/office/drawing/2014/main" id="{4E62718A-17B7-4754-ABF5-5C2BFF6E0177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961" name="Straight Connector 960">
                <a:extLst>
                  <a:ext uri="{FF2B5EF4-FFF2-40B4-BE49-F238E27FC236}">
                    <a16:creationId xmlns:a16="http://schemas.microsoft.com/office/drawing/2014/main" id="{B9E5B608-1994-48ED-AADA-CA32929439D5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958" name="Straight Connector 957">
              <a:extLst>
                <a:ext uri="{FF2B5EF4-FFF2-40B4-BE49-F238E27FC236}">
                  <a16:creationId xmlns:a16="http://schemas.microsoft.com/office/drawing/2014/main" id="{0F6BA324-F2EC-4FA9-AC2E-AE86AEA9A898}"/>
                </a:ext>
              </a:extLst>
            </xdr:cNvPr>
            <xdr:cNvCxnSpPr/>
          </xdr:nvCxnSpPr>
          <xdr:spPr>
            <a:xfrm>
              <a:off x="647700" y="2428875"/>
              <a:ext cx="29241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969" name="Freeform: Shape 968">
            <a:extLst>
              <a:ext uri="{FF2B5EF4-FFF2-40B4-BE49-F238E27FC236}">
                <a16:creationId xmlns:a16="http://schemas.microsoft.com/office/drawing/2014/main" id="{FE2B27F8-08E4-4CE3-AA7D-9803532D74BF}"/>
              </a:ext>
            </a:extLst>
          </xdr:cNvPr>
          <xdr:cNvSpPr/>
        </xdr:nvSpPr>
        <xdr:spPr>
          <a:xfrm>
            <a:off x="652463" y="4500563"/>
            <a:ext cx="2909887" cy="866775"/>
          </a:xfrm>
          <a:custGeom>
            <a:avLst/>
            <a:gdLst>
              <a:gd name="connsiteX0" fmla="*/ 0 w 2909887"/>
              <a:gd name="connsiteY0" fmla="*/ 428625 h 866775"/>
              <a:gd name="connsiteX1" fmla="*/ 0 w 2909887"/>
              <a:gd name="connsiteY1" fmla="*/ 719137 h 866775"/>
              <a:gd name="connsiteX2" fmla="*/ 642937 w 2909887"/>
              <a:gd name="connsiteY2" fmla="*/ 866775 h 866775"/>
              <a:gd name="connsiteX3" fmla="*/ 642937 w 2909887"/>
              <a:gd name="connsiteY3" fmla="*/ 0 h 866775"/>
              <a:gd name="connsiteX4" fmla="*/ 1452562 w 2909887"/>
              <a:gd name="connsiteY4" fmla="*/ 152400 h 866775"/>
              <a:gd name="connsiteX5" fmla="*/ 1452562 w 2909887"/>
              <a:gd name="connsiteY5" fmla="*/ 723900 h 866775"/>
              <a:gd name="connsiteX6" fmla="*/ 2266950 w 2909887"/>
              <a:gd name="connsiteY6" fmla="*/ 866775 h 866775"/>
              <a:gd name="connsiteX7" fmla="*/ 2266950 w 2909887"/>
              <a:gd name="connsiteY7" fmla="*/ 9525 h 866775"/>
              <a:gd name="connsiteX8" fmla="*/ 2909887 w 2909887"/>
              <a:gd name="connsiteY8" fmla="*/ 147637 h 866775"/>
              <a:gd name="connsiteX9" fmla="*/ 2909887 w 2909887"/>
              <a:gd name="connsiteY9" fmla="*/ 442912 h 866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2909887" h="866775">
                <a:moveTo>
                  <a:pt x="0" y="428625"/>
                </a:moveTo>
                <a:lnTo>
                  <a:pt x="0" y="719137"/>
                </a:lnTo>
                <a:lnTo>
                  <a:pt x="642937" y="866775"/>
                </a:lnTo>
                <a:lnTo>
                  <a:pt x="642937" y="0"/>
                </a:lnTo>
                <a:lnTo>
                  <a:pt x="1452562" y="152400"/>
                </a:lnTo>
                <a:lnTo>
                  <a:pt x="1452562" y="723900"/>
                </a:lnTo>
                <a:lnTo>
                  <a:pt x="2266950" y="866775"/>
                </a:lnTo>
                <a:lnTo>
                  <a:pt x="2266950" y="9525"/>
                </a:lnTo>
                <a:lnTo>
                  <a:pt x="2909887" y="147637"/>
                </a:lnTo>
                <a:lnTo>
                  <a:pt x="2909887" y="442912"/>
                </a:ln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980" name="Straight Connector 979">
            <a:extLst>
              <a:ext uri="{FF2B5EF4-FFF2-40B4-BE49-F238E27FC236}">
                <a16:creationId xmlns:a16="http://schemas.microsoft.com/office/drawing/2014/main" id="{AEF0B64C-355A-40C2-917C-8DDD4520FFB0}"/>
              </a:ext>
            </a:extLst>
          </xdr:cNvPr>
          <xdr:cNvCxnSpPr/>
        </xdr:nvCxnSpPr>
        <xdr:spPr>
          <a:xfrm>
            <a:off x="1295400" y="5514975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1" name="Straight Connector 980">
            <a:extLst>
              <a:ext uri="{FF2B5EF4-FFF2-40B4-BE49-F238E27FC236}">
                <a16:creationId xmlns:a16="http://schemas.microsoft.com/office/drawing/2014/main" id="{F820A05A-9DA0-4A54-B9C2-B9D3674651EF}"/>
              </a:ext>
            </a:extLst>
          </xdr:cNvPr>
          <xdr:cNvCxnSpPr/>
        </xdr:nvCxnSpPr>
        <xdr:spPr>
          <a:xfrm>
            <a:off x="1214436" y="5648325"/>
            <a:ext cx="9763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2" name="Straight Connector 981">
            <a:extLst>
              <a:ext uri="{FF2B5EF4-FFF2-40B4-BE49-F238E27FC236}">
                <a16:creationId xmlns:a16="http://schemas.microsoft.com/office/drawing/2014/main" id="{F380FB79-EA9B-49D9-A4A4-4580979C76E9}"/>
              </a:ext>
            </a:extLst>
          </xdr:cNvPr>
          <xdr:cNvCxnSpPr/>
        </xdr:nvCxnSpPr>
        <xdr:spPr>
          <a:xfrm flipH="1">
            <a:off x="1243013" y="5595937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3" name="Straight Connector 982">
            <a:extLst>
              <a:ext uri="{FF2B5EF4-FFF2-40B4-BE49-F238E27FC236}">
                <a16:creationId xmlns:a16="http://schemas.microsoft.com/office/drawing/2014/main" id="{19E6FBE2-1BE0-4771-9208-880A47B054FB}"/>
              </a:ext>
            </a:extLst>
          </xdr:cNvPr>
          <xdr:cNvCxnSpPr/>
        </xdr:nvCxnSpPr>
        <xdr:spPr>
          <a:xfrm>
            <a:off x="2105025" y="5410200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4" name="Straight Connector 983">
            <a:extLst>
              <a:ext uri="{FF2B5EF4-FFF2-40B4-BE49-F238E27FC236}">
                <a16:creationId xmlns:a16="http://schemas.microsoft.com/office/drawing/2014/main" id="{9E2A6774-3B18-4664-ACCF-D0B567D9883C}"/>
              </a:ext>
            </a:extLst>
          </xdr:cNvPr>
          <xdr:cNvCxnSpPr/>
        </xdr:nvCxnSpPr>
        <xdr:spPr>
          <a:xfrm flipH="1">
            <a:off x="2052638" y="5595937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0</xdr:colOff>
      <xdr:row>15</xdr:row>
      <xdr:rowOff>138112</xdr:rowOff>
    </xdr:from>
    <xdr:to>
      <xdr:col>22</xdr:col>
      <xdr:colOff>9525</xdr:colOff>
      <xdr:row>22</xdr:row>
      <xdr:rowOff>109537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DEB3B544-72B6-480F-B5D2-1F87551189ED}"/>
            </a:ext>
          </a:extLst>
        </xdr:cNvPr>
        <xdr:cNvGrpSpPr/>
      </xdr:nvGrpSpPr>
      <xdr:grpSpPr>
        <a:xfrm>
          <a:off x="647700" y="2928937"/>
          <a:ext cx="2924175" cy="971550"/>
          <a:chOff x="647700" y="3071812"/>
          <a:chExt cx="2924175" cy="971550"/>
        </a:xfrm>
      </xdr:grpSpPr>
      <xdr:grpSp>
        <xdr:nvGrpSpPr>
          <xdr:cNvPr id="954" name="Group 953">
            <a:extLst>
              <a:ext uri="{FF2B5EF4-FFF2-40B4-BE49-F238E27FC236}">
                <a16:creationId xmlns:a16="http://schemas.microsoft.com/office/drawing/2014/main" id="{08486611-C9A3-4297-8249-4373EB0F38FC}"/>
              </a:ext>
            </a:extLst>
          </xdr:cNvPr>
          <xdr:cNvGrpSpPr/>
        </xdr:nvGrpSpPr>
        <xdr:grpSpPr>
          <a:xfrm>
            <a:off x="647700" y="3505200"/>
            <a:ext cx="2924175" cy="285751"/>
            <a:chOff x="647700" y="2428875"/>
            <a:chExt cx="2924175" cy="285751"/>
          </a:xfrm>
        </xdr:grpSpPr>
        <xdr:grpSp>
          <xdr:nvGrpSpPr>
            <xdr:cNvPr id="945" name="Group 944">
              <a:extLst>
                <a:ext uri="{FF2B5EF4-FFF2-40B4-BE49-F238E27FC236}">
                  <a16:creationId xmlns:a16="http://schemas.microsoft.com/office/drawing/2014/main" id="{D480D720-4E65-4B9E-8B87-8FA64A8F4740}"/>
                </a:ext>
              </a:extLst>
            </xdr:cNvPr>
            <xdr:cNvGrpSpPr/>
          </xdr:nvGrpSpPr>
          <xdr:grpSpPr>
            <a:xfrm>
              <a:off x="1123950" y="2428875"/>
              <a:ext cx="333375" cy="266700"/>
              <a:chOff x="1285875" y="52568475"/>
              <a:chExt cx="333375" cy="266700"/>
            </a:xfrm>
          </xdr:grpSpPr>
          <xdr:sp macro="" textlink="">
            <xdr:nvSpPr>
              <xdr:cNvPr id="946" name="Isosceles Triangle 945">
                <a:extLst>
                  <a:ext uri="{FF2B5EF4-FFF2-40B4-BE49-F238E27FC236}">
                    <a16:creationId xmlns:a16="http://schemas.microsoft.com/office/drawing/2014/main" id="{648BD09D-C42F-44D2-BB50-A5AD8F0977CB}"/>
                  </a:ext>
                </a:extLst>
              </xdr:cNvPr>
              <xdr:cNvSpPr/>
            </xdr:nvSpPr>
            <xdr:spPr>
              <a:xfrm>
                <a:off x="1385887" y="52568475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947" name="Straight Connector 946">
                <a:extLst>
                  <a:ext uri="{FF2B5EF4-FFF2-40B4-BE49-F238E27FC236}">
                    <a16:creationId xmlns:a16="http://schemas.microsoft.com/office/drawing/2014/main" id="{09B32244-4FD5-4AFD-A91C-9C0981D77C2C}"/>
                  </a:ext>
                </a:extLst>
              </xdr:cNvPr>
              <xdr:cNvCxnSpPr/>
            </xdr:nvCxnSpPr>
            <xdr:spPr>
              <a:xfrm>
                <a:off x="1285875" y="52697063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948" name="Rectangle 947">
                <a:extLst>
                  <a:ext uri="{FF2B5EF4-FFF2-40B4-BE49-F238E27FC236}">
                    <a16:creationId xmlns:a16="http://schemas.microsoft.com/office/drawing/2014/main" id="{B6C891A6-D423-4709-BE0C-6118027A0E04}"/>
                  </a:ext>
                </a:extLst>
              </xdr:cNvPr>
              <xdr:cNvSpPr/>
            </xdr:nvSpPr>
            <xdr:spPr>
              <a:xfrm>
                <a:off x="1295399" y="52711350"/>
                <a:ext cx="319088" cy="123825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</xdr:grpSp>
        <xdr:grpSp>
          <xdr:nvGrpSpPr>
            <xdr:cNvPr id="949" name="Group 948">
              <a:extLst>
                <a:ext uri="{FF2B5EF4-FFF2-40B4-BE49-F238E27FC236}">
                  <a16:creationId xmlns:a16="http://schemas.microsoft.com/office/drawing/2014/main" id="{51C7F2A1-DFBA-448D-A3E6-512C18E84F28}"/>
                </a:ext>
              </a:extLst>
            </xdr:cNvPr>
            <xdr:cNvGrpSpPr/>
          </xdr:nvGrpSpPr>
          <xdr:grpSpPr>
            <a:xfrm>
              <a:off x="2743200" y="2433637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950" name="Isosceles Triangle 949">
                <a:extLst>
                  <a:ext uri="{FF2B5EF4-FFF2-40B4-BE49-F238E27FC236}">
                    <a16:creationId xmlns:a16="http://schemas.microsoft.com/office/drawing/2014/main" id="{AC360476-3C6F-451C-9439-0E4A60A1C7F5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951" name="Rectangle 950">
                <a:extLst>
                  <a:ext uri="{FF2B5EF4-FFF2-40B4-BE49-F238E27FC236}">
                    <a16:creationId xmlns:a16="http://schemas.microsoft.com/office/drawing/2014/main" id="{934E9EB8-2918-4698-BA49-B3D651BA23E2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952" name="Straight Connector 951">
                <a:extLst>
                  <a:ext uri="{FF2B5EF4-FFF2-40B4-BE49-F238E27FC236}">
                    <a16:creationId xmlns:a16="http://schemas.microsoft.com/office/drawing/2014/main" id="{DC956244-8A49-4805-9FD0-AC860B9BEC7F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953" name="Straight Connector 952">
              <a:extLst>
                <a:ext uri="{FF2B5EF4-FFF2-40B4-BE49-F238E27FC236}">
                  <a16:creationId xmlns:a16="http://schemas.microsoft.com/office/drawing/2014/main" id="{5D1D47E0-B67E-401C-B750-05BBFA734AB1}"/>
                </a:ext>
              </a:extLst>
            </xdr:cNvPr>
            <xdr:cNvCxnSpPr/>
          </xdr:nvCxnSpPr>
          <xdr:spPr>
            <a:xfrm>
              <a:off x="647700" y="2428875"/>
              <a:ext cx="29241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965" name="Freeform: Shape 964">
            <a:extLst>
              <a:ext uri="{FF2B5EF4-FFF2-40B4-BE49-F238E27FC236}">
                <a16:creationId xmlns:a16="http://schemas.microsoft.com/office/drawing/2014/main" id="{C715F3BC-99B5-4444-A940-CEE6970CFC18}"/>
              </a:ext>
            </a:extLst>
          </xdr:cNvPr>
          <xdr:cNvSpPr/>
        </xdr:nvSpPr>
        <xdr:spPr>
          <a:xfrm>
            <a:off x="647700" y="3071812"/>
            <a:ext cx="647700" cy="433387"/>
          </a:xfrm>
          <a:custGeom>
            <a:avLst/>
            <a:gdLst>
              <a:gd name="connsiteX0" fmla="*/ 0 w 647700"/>
              <a:gd name="connsiteY0" fmla="*/ 433387 h 433387"/>
              <a:gd name="connsiteX1" fmla="*/ 385763 w 647700"/>
              <a:gd name="connsiteY1" fmla="*/ 271462 h 433387"/>
              <a:gd name="connsiteX2" fmla="*/ 647700 w 647700"/>
              <a:gd name="connsiteY2" fmla="*/ 0 h 4333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47700" h="433387">
                <a:moveTo>
                  <a:pt x="0" y="433387"/>
                </a:moveTo>
                <a:cubicBezTo>
                  <a:pt x="138906" y="388540"/>
                  <a:pt x="277813" y="343693"/>
                  <a:pt x="385763" y="271462"/>
                </a:cubicBezTo>
                <a:cubicBezTo>
                  <a:pt x="493713" y="199231"/>
                  <a:pt x="570706" y="99615"/>
                  <a:pt x="647700" y="0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67" name="Freeform: Shape 966">
            <a:extLst>
              <a:ext uri="{FF2B5EF4-FFF2-40B4-BE49-F238E27FC236}">
                <a16:creationId xmlns:a16="http://schemas.microsoft.com/office/drawing/2014/main" id="{4FA2F7C4-4E6A-44EA-B1D4-D9482BBABFF6}"/>
              </a:ext>
            </a:extLst>
          </xdr:cNvPr>
          <xdr:cNvSpPr/>
        </xdr:nvSpPr>
        <xdr:spPr>
          <a:xfrm>
            <a:off x="1295400" y="3071812"/>
            <a:ext cx="804863" cy="971550"/>
          </a:xfrm>
          <a:custGeom>
            <a:avLst/>
            <a:gdLst>
              <a:gd name="connsiteX0" fmla="*/ 0 w 804863"/>
              <a:gd name="connsiteY0" fmla="*/ 0 h 971550"/>
              <a:gd name="connsiteX1" fmla="*/ 385763 w 804863"/>
              <a:gd name="connsiteY1" fmla="*/ 633412 h 971550"/>
              <a:gd name="connsiteX2" fmla="*/ 804863 w 804863"/>
              <a:gd name="connsiteY2" fmla="*/ 971550 h 971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4863" h="971550">
                <a:moveTo>
                  <a:pt x="0" y="0"/>
                </a:moveTo>
                <a:cubicBezTo>
                  <a:pt x="125809" y="235743"/>
                  <a:pt x="251619" y="471487"/>
                  <a:pt x="385763" y="633412"/>
                </a:cubicBezTo>
                <a:cubicBezTo>
                  <a:pt x="519907" y="795337"/>
                  <a:pt x="662385" y="883443"/>
                  <a:pt x="804863" y="971550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68" name="Freeform: Shape 967">
            <a:extLst>
              <a:ext uri="{FF2B5EF4-FFF2-40B4-BE49-F238E27FC236}">
                <a16:creationId xmlns:a16="http://schemas.microsoft.com/office/drawing/2014/main" id="{85B83501-A579-44B2-A6A0-ED445EC134DF}"/>
              </a:ext>
            </a:extLst>
          </xdr:cNvPr>
          <xdr:cNvSpPr/>
        </xdr:nvSpPr>
        <xdr:spPr>
          <a:xfrm>
            <a:off x="2100253" y="3081336"/>
            <a:ext cx="809625" cy="962026"/>
          </a:xfrm>
          <a:custGeom>
            <a:avLst/>
            <a:gdLst>
              <a:gd name="connsiteX0" fmla="*/ 809625 w 809625"/>
              <a:gd name="connsiteY0" fmla="*/ 0 h 976313"/>
              <a:gd name="connsiteX1" fmla="*/ 514350 w 809625"/>
              <a:gd name="connsiteY1" fmla="*/ 642938 h 976313"/>
              <a:gd name="connsiteX2" fmla="*/ 0 w 809625"/>
              <a:gd name="connsiteY2" fmla="*/ 976313 h 9763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76313">
                <a:moveTo>
                  <a:pt x="809625" y="0"/>
                </a:moveTo>
                <a:cubicBezTo>
                  <a:pt x="729456" y="240109"/>
                  <a:pt x="649287" y="480219"/>
                  <a:pt x="514350" y="642938"/>
                </a:cubicBezTo>
                <a:cubicBezTo>
                  <a:pt x="379413" y="805657"/>
                  <a:pt x="189706" y="890985"/>
                  <a:pt x="0" y="976313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660" name="Straight Connector 659">
            <a:extLst>
              <a:ext uri="{FF2B5EF4-FFF2-40B4-BE49-F238E27FC236}">
                <a16:creationId xmlns:a16="http://schemas.microsoft.com/office/drawing/2014/main" id="{996B5054-B74F-4CDB-B0D6-19875EFAE1ED}"/>
              </a:ext>
            </a:extLst>
          </xdr:cNvPr>
          <xdr:cNvCxnSpPr/>
        </xdr:nvCxnSpPr>
        <xdr:spPr>
          <a:xfrm flipV="1">
            <a:off x="2914650" y="3095625"/>
            <a:ext cx="0" cy="423864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661" name="Straight Connector 660">
            <a:extLst>
              <a:ext uri="{FF2B5EF4-FFF2-40B4-BE49-F238E27FC236}">
                <a16:creationId xmlns:a16="http://schemas.microsoft.com/office/drawing/2014/main" id="{99058E13-6E55-46EF-AC68-EB10C62CA3DA}"/>
              </a:ext>
            </a:extLst>
          </xdr:cNvPr>
          <xdr:cNvCxnSpPr/>
        </xdr:nvCxnSpPr>
        <xdr:spPr>
          <a:xfrm flipV="1">
            <a:off x="1295400" y="3076575"/>
            <a:ext cx="0" cy="423864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4" name="Freeform: Shape 3">
            <a:extLst>
              <a:ext uri="{FF2B5EF4-FFF2-40B4-BE49-F238E27FC236}">
                <a16:creationId xmlns:a16="http://schemas.microsoft.com/office/drawing/2014/main" id="{807744C7-60A1-4A62-8FF0-92D87E3A1C6A}"/>
              </a:ext>
            </a:extLst>
          </xdr:cNvPr>
          <xdr:cNvSpPr/>
        </xdr:nvSpPr>
        <xdr:spPr>
          <a:xfrm>
            <a:off x="2914650" y="3071814"/>
            <a:ext cx="652463" cy="428625"/>
          </a:xfrm>
          <a:custGeom>
            <a:avLst/>
            <a:gdLst>
              <a:gd name="connsiteX0" fmla="*/ 0 w 652463"/>
              <a:gd name="connsiteY0" fmla="*/ 0 h 428625"/>
              <a:gd name="connsiteX1" fmla="*/ 214313 w 652463"/>
              <a:gd name="connsiteY1" fmla="*/ 257175 h 428625"/>
              <a:gd name="connsiteX2" fmla="*/ 652463 w 652463"/>
              <a:gd name="connsiteY2" fmla="*/ 428625 h 4286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52463" h="428625">
                <a:moveTo>
                  <a:pt x="0" y="0"/>
                </a:moveTo>
                <a:cubicBezTo>
                  <a:pt x="52784" y="92869"/>
                  <a:pt x="105569" y="185738"/>
                  <a:pt x="214313" y="257175"/>
                </a:cubicBezTo>
                <a:cubicBezTo>
                  <a:pt x="323057" y="328612"/>
                  <a:pt x="487760" y="378618"/>
                  <a:pt x="652463" y="428625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</xdr:col>
      <xdr:colOff>90488</xdr:colOff>
      <xdr:row>184</xdr:row>
      <xdr:rowOff>114299</xdr:rowOff>
    </xdr:from>
    <xdr:to>
      <xdr:col>60</xdr:col>
      <xdr:colOff>95250</xdr:colOff>
      <xdr:row>193</xdr:row>
      <xdr:rowOff>90488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9DED1AAC-A707-4B3F-9958-335B7A39081C}"/>
            </a:ext>
          </a:extLst>
        </xdr:cNvPr>
        <xdr:cNvGrpSpPr/>
      </xdr:nvGrpSpPr>
      <xdr:grpSpPr>
        <a:xfrm>
          <a:off x="252413" y="29327474"/>
          <a:ext cx="9558337" cy="1262064"/>
          <a:chOff x="252413" y="29327474"/>
          <a:chExt cx="9558337" cy="1262064"/>
        </a:xfrm>
      </xdr:grpSpPr>
      <xdr:cxnSp macro="">
        <xdr:nvCxnSpPr>
          <xdr:cNvPr id="775" name="Straight Arrow Connector 774">
            <a:extLst>
              <a:ext uri="{FF2B5EF4-FFF2-40B4-BE49-F238E27FC236}">
                <a16:creationId xmlns:a16="http://schemas.microsoft.com/office/drawing/2014/main" id="{317C0807-2AB5-4DE2-881B-D75B666F4ED5}"/>
              </a:ext>
            </a:extLst>
          </xdr:cNvPr>
          <xdr:cNvCxnSpPr/>
        </xdr:nvCxnSpPr>
        <xdr:spPr>
          <a:xfrm>
            <a:off x="971549" y="29508450"/>
            <a:ext cx="0" cy="27622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6" name="Straight Arrow Connector 775">
            <a:extLst>
              <a:ext uri="{FF2B5EF4-FFF2-40B4-BE49-F238E27FC236}">
                <a16:creationId xmlns:a16="http://schemas.microsoft.com/office/drawing/2014/main" id="{A0648DCB-1077-416B-AAB4-CB5586A3F383}"/>
              </a:ext>
            </a:extLst>
          </xdr:cNvPr>
          <xdr:cNvCxnSpPr/>
        </xdr:nvCxnSpPr>
        <xdr:spPr>
          <a:xfrm>
            <a:off x="1133475" y="29560836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7" name="Straight Arrow Connector 776">
            <a:extLst>
              <a:ext uri="{FF2B5EF4-FFF2-40B4-BE49-F238E27FC236}">
                <a16:creationId xmlns:a16="http://schemas.microsoft.com/office/drawing/2014/main" id="{0EC120FA-AA15-4C55-82A6-6884F793A982}"/>
              </a:ext>
            </a:extLst>
          </xdr:cNvPr>
          <xdr:cNvCxnSpPr/>
        </xdr:nvCxnSpPr>
        <xdr:spPr>
          <a:xfrm>
            <a:off x="1295399" y="29556073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8" name="Straight Arrow Connector 777">
            <a:extLst>
              <a:ext uri="{FF2B5EF4-FFF2-40B4-BE49-F238E27FC236}">
                <a16:creationId xmlns:a16="http://schemas.microsoft.com/office/drawing/2014/main" id="{F6681AEE-95E5-4EA3-A019-2486BE241146}"/>
              </a:ext>
            </a:extLst>
          </xdr:cNvPr>
          <xdr:cNvCxnSpPr/>
        </xdr:nvCxnSpPr>
        <xdr:spPr>
          <a:xfrm>
            <a:off x="1457325" y="29556073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9" name="Straight Arrow Connector 778">
            <a:extLst>
              <a:ext uri="{FF2B5EF4-FFF2-40B4-BE49-F238E27FC236}">
                <a16:creationId xmlns:a16="http://schemas.microsoft.com/office/drawing/2014/main" id="{6DFCBD62-3B6D-4BB4-A50C-BA8FA50B6C44}"/>
              </a:ext>
            </a:extLst>
          </xdr:cNvPr>
          <xdr:cNvCxnSpPr/>
        </xdr:nvCxnSpPr>
        <xdr:spPr>
          <a:xfrm>
            <a:off x="1619249" y="2956559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0" name="Straight Arrow Connector 779">
            <a:extLst>
              <a:ext uri="{FF2B5EF4-FFF2-40B4-BE49-F238E27FC236}">
                <a16:creationId xmlns:a16="http://schemas.microsoft.com/office/drawing/2014/main" id="{C867520E-8B46-4A09-8BE5-D0B4D3AF817C}"/>
              </a:ext>
            </a:extLst>
          </xdr:cNvPr>
          <xdr:cNvCxnSpPr/>
        </xdr:nvCxnSpPr>
        <xdr:spPr>
          <a:xfrm>
            <a:off x="1781175" y="2956559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2" name="Straight Arrow Connector 781">
            <a:extLst>
              <a:ext uri="{FF2B5EF4-FFF2-40B4-BE49-F238E27FC236}">
                <a16:creationId xmlns:a16="http://schemas.microsoft.com/office/drawing/2014/main" id="{8CDC15D1-7978-4B76-9AB5-BE989D059EC4}"/>
              </a:ext>
            </a:extLst>
          </xdr:cNvPr>
          <xdr:cNvCxnSpPr/>
        </xdr:nvCxnSpPr>
        <xdr:spPr>
          <a:xfrm>
            <a:off x="1943099" y="29560835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5" name="Straight Arrow Connector 784">
            <a:extLst>
              <a:ext uri="{FF2B5EF4-FFF2-40B4-BE49-F238E27FC236}">
                <a16:creationId xmlns:a16="http://schemas.microsoft.com/office/drawing/2014/main" id="{EC76ABD0-72B9-4797-A607-8F0969217AB3}"/>
              </a:ext>
            </a:extLst>
          </xdr:cNvPr>
          <xdr:cNvCxnSpPr/>
        </xdr:nvCxnSpPr>
        <xdr:spPr>
          <a:xfrm>
            <a:off x="2105025" y="29560835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6" name="Straight Connector 785">
            <a:extLst>
              <a:ext uri="{FF2B5EF4-FFF2-40B4-BE49-F238E27FC236}">
                <a16:creationId xmlns:a16="http://schemas.microsoft.com/office/drawing/2014/main" id="{DD2B5698-C174-4E9B-A548-80B47F772B79}"/>
              </a:ext>
            </a:extLst>
          </xdr:cNvPr>
          <xdr:cNvCxnSpPr/>
        </xdr:nvCxnSpPr>
        <xdr:spPr>
          <a:xfrm>
            <a:off x="966787" y="29556073"/>
            <a:ext cx="16287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7" name="Straight Connector 786">
            <a:extLst>
              <a:ext uri="{FF2B5EF4-FFF2-40B4-BE49-F238E27FC236}">
                <a16:creationId xmlns:a16="http://schemas.microsoft.com/office/drawing/2014/main" id="{FF1F9BC6-AC63-4550-ADE4-80D7D9EEEF64}"/>
              </a:ext>
            </a:extLst>
          </xdr:cNvPr>
          <xdr:cNvCxnSpPr/>
        </xdr:nvCxnSpPr>
        <xdr:spPr>
          <a:xfrm flipH="1" flipV="1">
            <a:off x="1481137" y="29484636"/>
            <a:ext cx="138112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8" name="Straight Arrow Connector 787">
            <a:extLst>
              <a:ext uri="{FF2B5EF4-FFF2-40B4-BE49-F238E27FC236}">
                <a16:creationId xmlns:a16="http://schemas.microsoft.com/office/drawing/2014/main" id="{D8511952-4680-400B-BFD8-10AB259BFF8B}"/>
              </a:ext>
            </a:extLst>
          </xdr:cNvPr>
          <xdr:cNvCxnSpPr/>
        </xdr:nvCxnSpPr>
        <xdr:spPr>
          <a:xfrm>
            <a:off x="2266950" y="29556074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9" name="Straight Arrow Connector 788">
            <a:extLst>
              <a:ext uri="{FF2B5EF4-FFF2-40B4-BE49-F238E27FC236}">
                <a16:creationId xmlns:a16="http://schemas.microsoft.com/office/drawing/2014/main" id="{E29A8EC1-58C4-44EF-B28B-706A5C06BC7F}"/>
              </a:ext>
            </a:extLst>
          </xdr:cNvPr>
          <xdr:cNvCxnSpPr/>
        </xdr:nvCxnSpPr>
        <xdr:spPr>
          <a:xfrm>
            <a:off x="2428874" y="29556074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0" name="Straight Arrow Connector 789">
            <a:extLst>
              <a:ext uri="{FF2B5EF4-FFF2-40B4-BE49-F238E27FC236}">
                <a16:creationId xmlns:a16="http://schemas.microsoft.com/office/drawing/2014/main" id="{92812B7C-2DC8-41DF-9C39-EA2EFD66F6BF}"/>
              </a:ext>
            </a:extLst>
          </xdr:cNvPr>
          <xdr:cNvCxnSpPr/>
        </xdr:nvCxnSpPr>
        <xdr:spPr>
          <a:xfrm>
            <a:off x="4371975" y="29575125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1" name="Straight Arrow Connector 790">
            <a:extLst>
              <a:ext uri="{FF2B5EF4-FFF2-40B4-BE49-F238E27FC236}">
                <a16:creationId xmlns:a16="http://schemas.microsoft.com/office/drawing/2014/main" id="{56F6F4D3-5A16-4116-B8E8-091A6E804E31}"/>
              </a:ext>
            </a:extLst>
          </xdr:cNvPr>
          <xdr:cNvCxnSpPr/>
        </xdr:nvCxnSpPr>
        <xdr:spPr>
          <a:xfrm>
            <a:off x="4533899" y="29570362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2" name="Straight Arrow Connector 791">
            <a:extLst>
              <a:ext uri="{FF2B5EF4-FFF2-40B4-BE49-F238E27FC236}">
                <a16:creationId xmlns:a16="http://schemas.microsoft.com/office/drawing/2014/main" id="{189CD1C7-75B8-49BA-9697-1E0AE91458C0}"/>
              </a:ext>
            </a:extLst>
          </xdr:cNvPr>
          <xdr:cNvCxnSpPr/>
        </xdr:nvCxnSpPr>
        <xdr:spPr>
          <a:xfrm>
            <a:off x="4695825" y="29570362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" name="Straight Arrow Connector 792">
            <a:extLst>
              <a:ext uri="{FF2B5EF4-FFF2-40B4-BE49-F238E27FC236}">
                <a16:creationId xmlns:a16="http://schemas.microsoft.com/office/drawing/2014/main" id="{81C1BB04-42CB-4E19-8EC4-FFD0697DC089}"/>
              </a:ext>
            </a:extLst>
          </xdr:cNvPr>
          <xdr:cNvCxnSpPr/>
        </xdr:nvCxnSpPr>
        <xdr:spPr>
          <a:xfrm>
            <a:off x="4857749" y="29579887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4" name="Straight Arrow Connector 793">
            <a:extLst>
              <a:ext uri="{FF2B5EF4-FFF2-40B4-BE49-F238E27FC236}">
                <a16:creationId xmlns:a16="http://schemas.microsoft.com/office/drawing/2014/main" id="{659AE4DC-BE05-4491-9C5C-BB1C9C098B58}"/>
              </a:ext>
            </a:extLst>
          </xdr:cNvPr>
          <xdr:cNvCxnSpPr/>
        </xdr:nvCxnSpPr>
        <xdr:spPr>
          <a:xfrm>
            <a:off x="5019675" y="29579887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7" name="Straight Arrow Connector 816">
            <a:extLst>
              <a:ext uri="{FF2B5EF4-FFF2-40B4-BE49-F238E27FC236}">
                <a16:creationId xmlns:a16="http://schemas.microsoft.com/office/drawing/2014/main" id="{F646EB60-36DE-4DF9-B04B-16727AA55F5E}"/>
              </a:ext>
            </a:extLst>
          </xdr:cNvPr>
          <xdr:cNvCxnSpPr/>
        </xdr:nvCxnSpPr>
        <xdr:spPr>
          <a:xfrm>
            <a:off x="5181599" y="29575124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1" name="Straight Arrow Connector 840">
            <a:extLst>
              <a:ext uri="{FF2B5EF4-FFF2-40B4-BE49-F238E27FC236}">
                <a16:creationId xmlns:a16="http://schemas.microsoft.com/office/drawing/2014/main" id="{9E462C07-470B-4DA2-AE90-4E0468BA92A6}"/>
              </a:ext>
            </a:extLst>
          </xdr:cNvPr>
          <xdr:cNvCxnSpPr/>
        </xdr:nvCxnSpPr>
        <xdr:spPr>
          <a:xfrm>
            <a:off x="5343525" y="29575124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6" name="Straight Connector 855">
            <a:extLst>
              <a:ext uri="{FF2B5EF4-FFF2-40B4-BE49-F238E27FC236}">
                <a16:creationId xmlns:a16="http://schemas.microsoft.com/office/drawing/2014/main" id="{D1A74ED6-66B1-4501-BF24-EC76F54C3D43}"/>
              </a:ext>
            </a:extLst>
          </xdr:cNvPr>
          <xdr:cNvCxnSpPr/>
        </xdr:nvCxnSpPr>
        <xdr:spPr>
          <a:xfrm>
            <a:off x="4210050" y="29570362"/>
            <a:ext cx="16240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1" name="Straight Connector 860">
            <a:extLst>
              <a:ext uri="{FF2B5EF4-FFF2-40B4-BE49-F238E27FC236}">
                <a16:creationId xmlns:a16="http://schemas.microsoft.com/office/drawing/2014/main" id="{4B153961-F9B1-4055-83F8-787091D4A9AE}"/>
              </a:ext>
            </a:extLst>
          </xdr:cNvPr>
          <xdr:cNvCxnSpPr/>
        </xdr:nvCxnSpPr>
        <xdr:spPr>
          <a:xfrm flipH="1" flipV="1">
            <a:off x="4719637" y="29498925"/>
            <a:ext cx="138112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2" name="Straight Arrow Connector 861">
            <a:extLst>
              <a:ext uri="{FF2B5EF4-FFF2-40B4-BE49-F238E27FC236}">
                <a16:creationId xmlns:a16="http://schemas.microsoft.com/office/drawing/2014/main" id="{6F8FBA37-0673-4139-89B8-8D8D74511735}"/>
              </a:ext>
            </a:extLst>
          </xdr:cNvPr>
          <xdr:cNvCxnSpPr/>
        </xdr:nvCxnSpPr>
        <xdr:spPr>
          <a:xfrm>
            <a:off x="5505450" y="29570363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4" name="Straight Arrow Connector 883">
            <a:extLst>
              <a:ext uri="{FF2B5EF4-FFF2-40B4-BE49-F238E27FC236}">
                <a16:creationId xmlns:a16="http://schemas.microsoft.com/office/drawing/2014/main" id="{18DCCA7F-7181-4B7E-87BE-FC4DB7E0CA65}"/>
              </a:ext>
            </a:extLst>
          </xdr:cNvPr>
          <xdr:cNvCxnSpPr/>
        </xdr:nvCxnSpPr>
        <xdr:spPr>
          <a:xfrm>
            <a:off x="5667374" y="29570363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5" name="Straight Arrow Connector 884">
            <a:extLst>
              <a:ext uri="{FF2B5EF4-FFF2-40B4-BE49-F238E27FC236}">
                <a16:creationId xmlns:a16="http://schemas.microsoft.com/office/drawing/2014/main" id="{DC30DF46-1F27-46D9-BEA1-2438981D37E3}"/>
              </a:ext>
            </a:extLst>
          </xdr:cNvPr>
          <xdr:cNvCxnSpPr/>
        </xdr:nvCxnSpPr>
        <xdr:spPr>
          <a:xfrm>
            <a:off x="5829300" y="29498925"/>
            <a:ext cx="0" cy="2952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5" name="Straight Arrow Connector 904">
            <a:extLst>
              <a:ext uri="{FF2B5EF4-FFF2-40B4-BE49-F238E27FC236}">
                <a16:creationId xmlns:a16="http://schemas.microsoft.com/office/drawing/2014/main" id="{82DFEC12-17F3-4DDA-BA7C-E9D06D2987C3}"/>
              </a:ext>
            </a:extLst>
          </xdr:cNvPr>
          <xdr:cNvCxnSpPr/>
        </xdr:nvCxnSpPr>
        <xdr:spPr>
          <a:xfrm>
            <a:off x="2590804" y="29498914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6" name="Straight Arrow Connector 905">
            <a:extLst>
              <a:ext uri="{FF2B5EF4-FFF2-40B4-BE49-F238E27FC236}">
                <a16:creationId xmlns:a16="http://schemas.microsoft.com/office/drawing/2014/main" id="{29FC200B-D2D8-4ADB-8DAF-3C176FCFB205}"/>
              </a:ext>
            </a:extLst>
          </xdr:cNvPr>
          <xdr:cNvCxnSpPr/>
        </xdr:nvCxnSpPr>
        <xdr:spPr>
          <a:xfrm>
            <a:off x="2752730" y="29503677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7" name="Straight Arrow Connector 906">
            <a:extLst>
              <a:ext uri="{FF2B5EF4-FFF2-40B4-BE49-F238E27FC236}">
                <a16:creationId xmlns:a16="http://schemas.microsoft.com/office/drawing/2014/main" id="{6B633A98-EA30-486B-9019-EA97541B6B0D}"/>
              </a:ext>
            </a:extLst>
          </xdr:cNvPr>
          <xdr:cNvCxnSpPr/>
        </xdr:nvCxnSpPr>
        <xdr:spPr>
          <a:xfrm>
            <a:off x="2914654" y="29498915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8" name="Straight Arrow Connector 907">
            <a:extLst>
              <a:ext uri="{FF2B5EF4-FFF2-40B4-BE49-F238E27FC236}">
                <a16:creationId xmlns:a16="http://schemas.microsoft.com/office/drawing/2014/main" id="{19666FA7-69C2-401F-8BFA-BEE02DD01908}"/>
              </a:ext>
            </a:extLst>
          </xdr:cNvPr>
          <xdr:cNvCxnSpPr/>
        </xdr:nvCxnSpPr>
        <xdr:spPr>
          <a:xfrm>
            <a:off x="3076580" y="29503677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9" name="Straight Arrow Connector 908">
            <a:extLst>
              <a:ext uri="{FF2B5EF4-FFF2-40B4-BE49-F238E27FC236}">
                <a16:creationId xmlns:a16="http://schemas.microsoft.com/office/drawing/2014/main" id="{7462ECC1-9A39-4497-AC64-9007058387F0}"/>
              </a:ext>
            </a:extLst>
          </xdr:cNvPr>
          <xdr:cNvCxnSpPr/>
        </xdr:nvCxnSpPr>
        <xdr:spPr>
          <a:xfrm>
            <a:off x="3238504" y="29503677"/>
            <a:ext cx="0" cy="28574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0" name="Straight Arrow Connector 909">
            <a:extLst>
              <a:ext uri="{FF2B5EF4-FFF2-40B4-BE49-F238E27FC236}">
                <a16:creationId xmlns:a16="http://schemas.microsoft.com/office/drawing/2014/main" id="{B14A5110-0B00-48B5-98EB-F1C11A134E41}"/>
              </a:ext>
            </a:extLst>
          </xdr:cNvPr>
          <xdr:cNvCxnSpPr/>
        </xdr:nvCxnSpPr>
        <xdr:spPr>
          <a:xfrm>
            <a:off x="3400430" y="29498915"/>
            <a:ext cx="0" cy="29051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1" name="Straight Arrow Connector 910">
            <a:extLst>
              <a:ext uri="{FF2B5EF4-FFF2-40B4-BE49-F238E27FC236}">
                <a16:creationId xmlns:a16="http://schemas.microsoft.com/office/drawing/2014/main" id="{1254F5FF-1157-46D3-BC70-8BB7CFFF38B1}"/>
              </a:ext>
            </a:extLst>
          </xdr:cNvPr>
          <xdr:cNvCxnSpPr/>
        </xdr:nvCxnSpPr>
        <xdr:spPr>
          <a:xfrm>
            <a:off x="3562354" y="29503677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2" name="Straight Arrow Connector 911">
            <a:extLst>
              <a:ext uri="{FF2B5EF4-FFF2-40B4-BE49-F238E27FC236}">
                <a16:creationId xmlns:a16="http://schemas.microsoft.com/office/drawing/2014/main" id="{7E6E18AE-8C6E-45C3-B51D-6EC61E797CB9}"/>
              </a:ext>
            </a:extLst>
          </xdr:cNvPr>
          <xdr:cNvCxnSpPr/>
        </xdr:nvCxnSpPr>
        <xdr:spPr>
          <a:xfrm>
            <a:off x="3724280" y="29498915"/>
            <a:ext cx="0" cy="28574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3" name="Straight Connector 912">
            <a:extLst>
              <a:ext uri="{FF2B5EF4-FFF2-40B4-BE49-F238E27FC236}">
                <a16:creationId xmlns:a16="http://schemas.microsoft.com/office/drawing/2014/main" id="{9BA18157-D5EC-4758-B248-51AF28688D18}"/>
              </a:ext>
            </a:extLst>
          </xdr:cNvPr>
          <xdr:cNvCxnSpPr/>
        </xdr:nvCxnSpPr>
        <xdr:spPr>
          <a:xfrm>
            <a:off x="2586042" y="29498908"/>
            <a:ext cx="16287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4" name="Straight Connector 913">
            <a:extLst>
              <a:ext uri="{FF2B5EF4-FFF2-40B4-BE49-F238E27FC236}">
                <a16:creationId xmlns:a16="http://schemas.microsoft.com/office/drawing/2014/main" id="{DCC84578-C637-48E1-BCD5-33974A01D3A1}"/>
              </a:ext>
            </a:extLst>
          </xdr:cNvPr>
          <xdr:cNvCxnSpPr/>
        </xdr:nvCxnSpPr>
        <xdr:spPr>
          <a:xfrm flipH="1" flipV="1">
            <a:off x="2919413" y="29356050"/>
            <a:ext cx="323854" cy="24287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5" name="Straight Arrow Connector 914">
            <a:extLst>
              <a:ext uri="{FF2B5EF4-FFF2-40B4-BE49-F238E27FC236}">
                <a16:creationId xmlns:a16="http://schemas.microsoft.com/office/drawing/2014/main" id="{B1109101-FB37-46BE-83B0-3A13300CCFDE}"/>
              </a:ext>
            </a:extLst>
          </xdr:cNvPr>
          <xdr:cNvCxnSpPr/>
        </xdr:nvCxnSpPr>
        <xdr:spPr>
          <a:xfrm>
            <a:off x="3886205" y="29498915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6" name="Straight Arrow Connector 915">
            <a:extLst>
              <a:ext uri="{FF2B5EF4-FFF2-40B4-BE49-F238E27FC236}">
                <a16:creationId xmlns:a16="http://schemas.microsoft.com/office/drawing/2014/main" id="{7625BECB-EDF4-42E3-B2EA-8D4227C8C672}"/>
              </a:ext>
            </a:extLst>
          </xdr:cNvPr>
          <xdr:cNvCxnSpPr/>
        </xdr:nvCxnSpPr>
        <xdr:spPr>
          <a:xfrm>
            <a:off x="4048129" y="29498915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7" name="Straight Arrow Connector 916">
            <a:extLst>
              <a:ext uri="{FF2B5EF4-FFF2-40B4-BE49-F238E27FC236}">
                <a16:creationId xmlns:a16="http://schemas.microsoft.com/office/drawing/2014/main" id="{71BCE1E7-E525-4BBC-981D-6B86D270EA7B}"/>
              </a:ext>
            </a:extLst>
          </xdr:cNvPr>
          <xdr:cNvCxnSpPr/>
        </xdr:nvCxnSpPr>
        <xdr:spPr>
          <a:xfrm>
            <a:off x="4210055" y="29503678"/>
            <a:ext cx="0" cy="2714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8" name="Straight Arrow Connector 917">
            <a:extLst>
              <a:ext uri="{FF2B5EF4-FFF2-40B4-BE49-F238E27FC236}">
                <a16:creationId xmlns:a16="http://schemas.microsoft.com/office/drawing/2014/main" id="{F33D4C30-CD49-4C5C-AF8E-442C8518851D}"/>
              </a:ext>
            </a:extLst>
          </xdr:cNvPr>
          <xdr:cNvCxnSpPr/>
        </xdr:nvCxnSpPr>
        <xdr:spPr>
          <a:xfrm>
            <a:off x="1781175" y="29365575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9" name="Straight Arrow Connector 918">
            <a:extLst>
              <a:ext uri="{FF2B5EF4-FFF2-40B4-BE49-F238E27FC236}">
                <a16:creationId xmlns:a16="http://schemas.microsoft.com/office/drawing/2014/main" id="{7243BE73-9773-4D45-9631-48478EC7B969}"/>
              </a:ext>
            </a:extLst>
          </xdr:cNvPr>
          <xdr:cNvCxnSpPr/>
        </xdr:nvCxnSpPr>
        <xdr:spPr>
          <a:xfrm>
            <a:off x="3400425" y="29360812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0" name="Straight Arrow Connector 919">
            <a:extLst>
              <a:ext uri="{FF2B5EF4-FFF2-40B4-BE49-F238E27FC236}">
                <a16:creationId xmlns:a16="http://schemas.microsoft.com/office/drawing/2014/main" id="{2A365C85-39CD-409D-88AD-EB14C6E9CC79}"/>
              </a:ext>
            </a:extLst>
          </xdr:cNvPr>
          <xdr:cNvCxnSpPr/>
        </xdr:nvCxnSpPr>
        <xdr:spPr>
          <a:xfrm>
            <a:off x="5019675" y="29370338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1" name="Straight Connector 920">
            <a:extLst>
              <a:ext uri="{FF2B5EF4-FFF2-40B4-BE49-F238E27FC236}">
                <a16:creationId xmlns:a16="http://schemas.microsoft.com/office/drawing/2014/main" id="{A8A0A914-7E67-48A5-A311-67DF60AA9551}"/>
              </a:ext>
            </a:extLst>
          </xdr:cNvPr>
          <xdr:cNvCxnSpPr/>
        </xdr:nvCxnSpPr>
        <xdr:spPr>
          <a:xfrm>
            <a:off x="971550" y="30118050"/>
            <a:ext cx="0" cy="466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2" name="Straight Connector 921">
            <a:extLst>
              <a:ext uri="{FF2B5EF4-FFF2-40B4-BE49-F238E27FC236}">
                <a16:creationId xmlns:a16="http://schemas.microsoft.com/office/drawing/2014/main" id="{0483D015-D7E7-465D-9E35-AAF8DD6C7D60}"/>
              </a:ext>
            </a:extLst>
          </xdr:cNvPr>
          <xdr:cNvCxnSpPr/>
        </xdr:nvCxnSpPr>
        <xdr:spPr>
          <a:xfrm>
            <a:off x="252413" y="30213301"/>
            <a:ext cx="95583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3" name="Straight Connector 922">
            <a:extLst>
              <a:ext uri="{FF2B5EF4-FFF2-40B4-BE49-F238E27FC236}">
                <a16:creationId xmlns:a16="http://schemas.microsoft.com/office/drawing/2014/main" id="{EF727D8B-FA21-4123-9E22-A2E0E98879FD}"/>
              </a:ext>
            </a:extLst>
          </xdr:cNvPr>
          <xdr:cNvCxnSpPr/>
        </xdr:nvCxnSpPr>
        <xdr:spPr>
          <a:xfrm flipH="1">
            <a:off x="919162" y="3017043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4" name="Straight Connector 923">
            <a:extLst>
              <a:ext uri="{FF2B5EF4-FFF2-40B4-BE49-F238E27FC236}">
                <a16:creationId xmlns:a16="http://schemas.microsoft.com/office/drawing/2014/main" id="{B0735A2C-32B1-4E34-A117-5DE0BBC88261}"/>
              </a:ext>
            </a:extLst>
          </xdr:cNvPr>
          <xdr:cNvCxnSpPr/>
        </xdr:nvCxnSpPr>
        <xdr:spPr>
          <a:xfrm>
            <a:off x="890586" y="30499051"/>
            <a:ext cx="826293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5" name="Straight Connector 924">
            <a:extLst>
              <a:ext uri="{FF2B5EF4-FFF2-40B4-BE49-F238E27FC236}">
                <a16:creationId xmlns:a16="http://schemas.microsoft.com/office/drawing/2014/main" id="{8D358BB0-72DE-450E-A668-24F5E8933B42}"/>
              </a:ext>
            </a:extLst>
          </xdr:cNvPr>
          <xdr:cNvCxnSpPr/>
        </xdr:nvCxnSpPr>
        <xdr:spPr>
          <a:xfrm flipH="1">
            <a:off x="923924" y="3045618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6" name="Straight Connector 925">
            <a:extLst>
              <a:ext uri="{FF2B5EF4-FFF2-40B4-BE49-F238E27FC236}">
                <a16:creationId xmlns:a16="http://schemas.microsoft.com/office/drawing/2014/main" id="{A7820626-A7AF-4A59-A3CF-E1D2ED70AC82}"/>
              </a:ext>
            </a:extLst>
          </xdr:cNvPr>
          <xdr:cNvCxnSpPr/>
        </xdr:nvCxnSpPr>
        <xdr:spPr>
          <a:xfrm>
            <a:off x="1781175" y="30027563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0" name="Straight Connector 939">
            <a:extLst>
              <a:ext uri="{FF2B5EF4-FFF2-40B4-BE49-F238E27FC236}">
                <a16:creationId xmlns:a16="http://schemas.microsoft.com/office/drawing/2014/main" id="{62AD0509-CF4C-484C-9FDE-CE167E37FCE7}"/>
              </a:ext>
            </a:extLst>
          </xdr:cNvPr>
          <xdr:cNvCxnSpPr/>
        </xdr:nvCxnSpPr>
        <xdr:spPr>
          <a:xfrm flipH="1">
            <a:off x="1728786" y="3017043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1" name="Straight Connector 940">
            <a:extLst>
              <a:ext uri="{FF2B5EF4-FFF2-40B4-BE49-F238E27FC236}">
                <a16:creationId xmlns:a16="http://schemas.microsoft.com/office/drawing/2014/main" id="{BE424AC4-F1FE-4000-98C7-5C611516C164}"/>
              </a:ext>
            </a:extLst>
          </xdr:cNvPr>
          <xdr:cNvCxnSpPr/>
        </xdr:nvCxnSpPr>
        <xdr:spPr>
          <a:xfrm>
            <a:off x="2590801" y="30113288"/>
            <a:ext cx="0" cy="476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3" name="Straight Connector 942">
            <a:extLst>
              <a:ext uri="{FF2B5EF4-FFF2-40B4-BE49-F238E27FC236}">
                <a16:creationId xmlns:a16="http://schemas.microsoft.com/office/drawing/2014/main" id="{73B0F28A-19CD-47DA-9DAD-F266034CB5CF}"/>
              </a:ext>
            </a:extLst>
          </xdr:cNvPr>
          <xdr:cNvCxnSpPr/>
        </xdr:nvCxnSpPr>
        <xdr:spPr>
          <a:xfrm flipH="1">
            <a:off x="2538412" y="30170438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5" name="Straight Connector 984">
            <a:extLst>
              <a:ext uri="{FF2B5EF4-FFF2-40B4-BE49-F238E27FC236}">
                <a16:creationId xmlns:a16="http://schemas.microsoft.com/office/drawing/2014/main" id="{3F3EBD0D-DA12-43C3-9B63-065BCA14EFFF}"/>
              </a:ext>
            </a:extLst>
          </xdr:cNvPr>
          <xdr:cNvCxnSpPr/>
        </xdr:nvCxnSpPr>
        <xdr:spPr>
          <a:xfrm>
            <a:off x="4210051" y="30113288"/>
            <a:ext cx="0" cy="471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6" name="Straight Connector 985">
            <a:extLst>
              <a:ext uri="{FF2B5EF4-FFF2-40B4-BE49-F238E27FC236}">
                <a16:creationId xmlns:a16="http://schemas.microsoft.com/office/drawing/2014/main" id="{19A94F67-7AD4-4F84-873A-293608791DA6}"/>
              </a:ext>
            </a:extLst>
          </xdr:cNvPr>
          <xdr:cNvCxnSpPr/>
        </xdr:nvCxnSpPr>
        <xdr:spPr>
          <a:xfrm flipH="1">
            <a:off x="4157662" y="30170438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7" name="Straight Connector 986">
            <a:extLst>
              <a:ext uri="{FF2B5EF4-FFF2-40B4-BE49-F238E27FC236}">
                <a16:creationId xmlns:a16="http://schemas.microsoft.com/office/drawing/2014/main" id="{2014DC36-D1E6-4A4C-83FD-D5EEB65837DD}"/>
              </a:ext>
            </a:extLst>
          </xdr:cNvPr>
          <xdr:cNvCxnSpPr/>
        </xdr:nvCxnSpPr>
        <xdr:spPr>
          <a:xfrm>
            <a:off x="5829300" y="30118050"/>
            <a:ext cx="0" cy="466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8" name="Straight Connector 987">
            <a:extLst>
              <a:ext uri="{FF2B5EF4-FFF2-40B4-BE49-F238E27FC236}">
                <a16:creationId xmlns:a16="http://schemas.microsoft.com/office/drawing/2014/main" id="{67111C23-0D24-4E6C-B1C4-3574FA968719}"/>
              </a:ext>
            </a:extLst>
          </xdr:cNvPr>
          <xdr:cNvCxnSpPr/>
        </xdr:nvCxnSpPr>
        <xdr:spPr>
          <a:xfrm flipH="1">
            <a:off x="5776912" y="3017043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9" name="Straight Connector 988">
            <a:extLst>
              <a:ext uri="{FF2B5EF4-FFF2-40B4-BE49-F238E27FC236}">
                <a16:creationId xmlns:a16="http://schemas.microsoft.com/office/drawing/2014/main" id="{06C72705-ECE6-4AB8-B22C-46E1AE5DBDA4}"/>
              </a:ext>
            </a:extLst>
          </xdr:cNvPr>
          <xdr:cNvCxnSpPr/>
        </xdr:nvCxnSpPr>
        <xdr:spPr>
          <a:xfrm flipH="1">
            <a:off x="5781674" y="3045618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0" name="Straight Connector 989">
            <a:extLst>
              <a:ext uri="{FF2B5EF4-FFF2-40B4-BE49-F238E27FC236}">
                <a16:creationId xmlns:a16="http://schemas.microsoft.com/office/drawing/2014/main" id="{C91AF7F0-6E3C-4710-92B9-ECAD9B215115}"/>
              </a:ext>
            </a:extLst>
          </xdr:cNvPr>
          <xdr:cNvCxnSpPr/>
        </xdr:nvCxnSpPr>
        <xdr:spPr>
          <a:xfrm>
            <a:off x="3400425" y="30027563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1" name="Straight Connector 990">
            <a:extLst>
              <a:ext uri="{FF2B5EF4-FFF2-40B4-BE49-F238E27FC236}">
                <a16:creationId xmlns:a16="http://schemas.microsoft.com/office/drawing/2014/main" id="{87A0AFCE-8114-465D-9E71-54C3D742B754}"/>
              </a:ext>
            </a:extLst>
          </xdr:cNvPr>
          <xdr:cNvCxnSpPr/>
        </xdr:nvCxnSpPr>
        <xdr:spPr>
          <a:xfrm flipH="1">
            <a:off x="3348036" y="3017043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2" name="Straight Connector 991">
            <a:extLst>
              <a:ext uri="{FF2B5EF4-FFF2-40B4-BE49-F238E27FC236}">
                <a16:creationId xmlns:a16="http://schemas.microsoft.com/office/drawing/2014/main" id="{CE23499B-B534-4B27-BED0-56A231A407A2}"/>
              </a:ext>
            </a:extLst>
          </xdr:cNvPr>
          <xdr:cNvCxnSpPr/>
        </xdr:nvCxnSpPr>
        <xdr:spPr>
          <a:xfrm>
            <a:off x="5019675" y="30027563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3" name="Straight Connector 992">
            <a:extLst>
              <a:ext uri="{FF2B5EF4-FFF2-40B4-BE49-F238E27FC236}">
                <a16:creationId xmlns:a16="http://schemas.microsoft.com/office/drawing/2014/main" id="{66D5D4B5-2704-40E1-B626-ED3B22FB9342}"/>
              </a:ext>
            </a:extLst>
          </xdr:cNvPr>
          <xdr:cNvCxnSpPr/>
        </xdr:nvCxnSpPr>
        <xdr:spPr>
          <a:xfrm flipH="1">
            <a:off x="4967286" y="3017043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4" name="Straight Connector 993">
            <a:extLst>
              <a:ext uri="{FF2B5EF4-FFF2-40B4-BE49-F238E27FC236}">
                <a16:creationId xmlns:a16="http://schemas.microsoft.com/office/drawing/2014/main" id="{443B9D98-207A-4363-9E07-017D7F0CEAC5}"/>
              </a:ext>
            </a:extLst>
          </xdr:cNvPr>
          <xdr:cNvCxnSpPr/>
        </xdr:nvCxnSpPr>
        <xdr:spPr>
          <a:xfrm flipH="1">
            <a:off x="2538412" y="30456188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5" name="Straight Connector 994">
            <a:extLst>
              <a:ext uri="{FF2B5EF4-FFF2-40B4-BE49-F238E27FC236}">
                <a16:creationId xmlns:a16="http://schemas.microsoft.com/office/drawing/2014/main" id="{04D77A68-9E98-417F-B52B-7E749155618D}"/>
              </a:ext>
            </a:extLst>
          </xdr:cNvPr>
          <xdr:cNvCxnSpPr/>
        </xdr:nvCxnSpPr>
        <xdr:spPr>
          <a:xfrm flipH="1">
            <a:off x="4157662" y="30456188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6" name="Straight Arrow Connector 995">
            <a:extLst>
              <a:ext uri="{FF2B5EF4-FFF2-40B4-BE49-F238E27FC236}">
                <a16:creationId xmlns:a16="http://schemas.microsoft.com/office/drawing/2014/main" id="{966BEA90-017F-456E-8AB6-A3B7FB7D00A1}"/>
              </a:ext>
            </a:extLst>
          </xdr:cNvPr>
          <xdr:cNvCxnSpPr/>
        </xdr:nvCxnSpPr>
        <xdr:spPr>
          <a:xfrm>
            <a:off x="323850" y="29503687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7" name="Straight Arrow Connector 996">
            <a:extLst>
              <a:ext uri="{FF2B5EF4-FFF2-40B4-BE49-F238E27FC236}">
                <a16:creationId xmlns:a16="http://schemas.microsoft.com/office/drawing/2014/main" id="{11B93F3C-B60F-432A-A71E-3C8364EC22E0}"/>
              </a:ext>
            </a:extLst>
          </xdr:cNvPr>
          <xdr:cNvCxnSpPr/>
        </xdr:nvCxnSpPr>
        <xdr:spPr>
          <a:xfrm>
            <a:off x="485776" y="29508450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8" name="Straight Arrow Connector 997">
            <a:extLst>
              <a:ext uri="{FF2B5EF4-FFF2-40B4-BE49-F238E27FC236}">
                <a16:creationId xmlns:a16="http://schemas.microsoft.com/office/drawing/2014/main" id="{12A6D444-3397-401F-93CB-95A7930441AA}"/>
              </a:ext>
            </a:extLst>
          </xdr:cNvPr>
          <xdr:cNvCxnSpPr/>
        </xdr:nvCxnSpPr>
        <xdr:spPr>
          <a:xfrm>
            <a:off x="647700" y="29503688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9" name="Straight Arrow Connector 998">
            <a:extLst>
              <a:ext uri="{FF2B5EF4-FFF2-40B4-BE49-F238E27FC236}">
                <a16:creationId xmlns:a16="http://schemas.microsoft.com/office/drawing/2014/main" id="{F7C2A65E-B53F-4648-84A7-63DFDACACAB9}"/>
              </a:ext>
            </a:extLst>
          </xdr:cNvPr>
          <xdr:cNvCxnSpPr/>
        </xdr:nvCxnSpPr>
        <xdr:spPr>
          <a:xfrm>
            <a:off x="809626" y="29508450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0" name="Straight Connector 999">
            <a:extLst>
              <a:ext uri="{FF2B5EF4-FFF2-40B4-BE49-F238E27FC236}">
                <a16:creationId xmlns:a16="http://schemas.microsoft.com/office/drawing/2014/main" id="{2B218591-AE09-4E69-B4C0-40A24A04F250}"/>
              </a:ext>
            </a:extLst>
          </xdr:cNvPr>
          <xdr:cNvCxnSpPr/>
        </xdr:nvCxnSpPr>
        <xdr:spPr>
          <a:xfrm>
            <a:off x="323850" y="29503687"/>
            <a:ext cx="6524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1" name="Straight Arrow Connector 1000">
            <a:extLst>
              <a:ext uri="{FF2B5EF4-FFF2-40B4-BE49-F238E27FC236}">
                <a16:creationId xmlns:a16="http://schemas.microsoft.com/office/drawing/2014/main" id="{AD88B2FC-22BB-46C1-AF40-79D41B33BF22}"/>
              </a:ext>
            </a:extLst>
          </xdr:cNvPr>
          <xdr:cNvCxnSpPr/>
        </xdr:nvCxnSpPr>
        <xdr:spPr>
          <a:xfrm>
            <a:off x="5991225" y="29503687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2" name="Straight Arrow Connector 1001">
            <a:extLst>
              <a:ext uri="{FF2B5EF4-FFF2-40B4-BE49-F238E27FC236}">
                <a16:creationId xmlns:a16="http://schemas.microsoft.com/office/drawing/2014/main" id="{937226D0-39C3-4D98-98E8-EEEC63C6BEC4}"/>
              </a:ext>
            </a:extLst>
          </xdr:cNvPr>
          <xdr:cNvCxnSpPr/>
        </xdr:nvCxnSpPr>
        <xdr:spPr>
          <a:xfrm>
            <a:off x="6153151" y="29508450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3" name="Straight Arrow Connector 1002">
            <a:extLst>
              <a:ext uri="{FF2B5EF4-FFF2-40B4-BE49-F238E27FC236}">
                <a16:creationId xmlns:a16="http://schemas.microsoft.com/office/drawing/2014/main" id="{35167189-0B37-4356-8D55-A71FAADEAE63}"/>
              </a:ext>
            </a:extLst>
          </xdr:cNvPr>
          <xdr:cNvCxnSpPr/>
        </xdr:nvCxnSpPr>
        <xdr:spPr>
          <a:xfrm>
            <a:off x="6315075" y="29503688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4" name="Straight Arrow Connector 1003">
            <a:extLst>
              <a:ext uri="{FF2B5EF4-FFF2-40B4-BE49-F238E27FC236}">
                <a16:creationId xmlns:a16="http://schemas.microsoft.com/office/drawing/2014/main" id="{8ACDC5CB-71FB-42B2-A268-DF414B1FF43E}"/>
              </a:ext>
            </a:extLst>
          </xdr:cNvPr>
          <xdr:cNvCxnSpPr/>
        </xdr:nvCxnSpPr>
        <xdr:spPr>
          <a:xfrm>
            <a:off x="6477001" y="29508450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5" name="Straight Connector 1004">
            <a:extLst>
              <a:ext uri="{FF2B5EF4-FFF2-40B4-BE49-F238E27FC236}">
                <a16:creationId xmlns:a16="http://schemas.microsoft.com/office/drawing/2014/main" id="{FFD45B78-AB9A-4B7E-A9C4-75497520A116}"/>
              </a:ext>
            </a:extLst>
          </xdr:cNvPr>
          <xdr:cNvCxnSpPr/>
        </xdr:nvCxnSpPr>
        <xdr:spPr>
          <a:xfrm>
            <a:off x="5824535" y="29503687"/>
            <a:ext cx="161925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6" name="Straight Connector 1005">
            <a:extLst>
              <a:ext uri="{FF2B5EF4-FFF2-40B4-BE49-F238E27FC236}">
                <a16:creationId xmlns:a16="http://schemas.microsoft.com/office/drawing/2014/main" id="{0FB15CBF-1674-4EC3-B126-DAF815F6DE8F}"/>
              </a:ext>
            </a:extLst>
          </xdr:cNvPr>
          <xdr:cNvCxnSpPr/>
        </xdr:nvCxnSpPr>
        <xdr:spPr>
          <a:xfrm flipH="1" flipV="1">
            <a:off x="666750" y="29365575"/>
            <a:ext cx="147641" cy="25716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7" name="Straight Arrow Connector 1006">
            <a:extLst>
              <a:ext uri="{FF2B5EF4-FFF2-40B4-BE49-F238E27FC236}">
                <a16:creationId xmlns:a16="http://schemas.microsoft.com/office/drawing/2014/main" id="{52092853-34D2-4AC2-87DD-C55E048859AA}"/>
              </a:ext>
            </a:extLst>
          </xdr:cNvPr>
          <xdr:cNvCxnSpPr/>
        </xdr:nvCxnSpPr>
        <xdr:spPr>
          <a:xfrm>
            <a:off x="328613" y="29370338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8" name="Straight Connector 1007">
            <a:extLst>
              <a:ext uri="{FF2B5EF4-FFF2-40B4-BE49-F238E27FC236}">
                <a16:creationId xmlns:a16="http://schemas.microsoft.com/office/drawing/2014/main" id="{F260C034-3B4B-4770-82C3-0C665888B9A9}"/>
              </a:ext>
            </a:extLst>
          </xdr:cNvPr>
          <xdr:cNvCxnSpPr/>
        </xdr:nvCxnSpPr>
        <xdr:spPr>
          <a:xfrm>
            <a:off x="323851" y="30027562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9" name="Straight Connector 1008">
            <a:extLst>
              <a:ext uri="{FF2B5EF4-FFF2-40B4-BE49-F238E27FC236}">
                <a16:creationId xmlns:a16="http://schemas.microsoft.com/office/drawing/2014/main" id="{C8CF5828-1A11-4F5D-AF47-03B4E9C157FD}"/>
              </a:ext>
            </a:extLst>
          </xdr:cNvPr>
          <xdr:cNvCxnSpPr/>
        </xdr:nvCxnSpPr>
        <xdr:spPr>
          <a:xfrm flipH="1">
            <a:off x="271462" y="30170436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4" name="Straight Arrow Connector 1013">
            <a:extLst>
              <a:ext uri="{FF2B5EF4-FFF2-40B4-BE49-F238E27FC236}">
                <a16:creationId xmlns:a16="http://schemas.microsoft.com/office/drawing/2014/main" id="{277DD134-6BDE-48DE-AEC5-0BBC0183122D}"/>
              </a:ext>
            </a:extLst>
          </xdr:cNvPr>
          <xdr:cNvCxnSpPr/>
        </xdr:nvCxnSpPr>
        <xdr:spPr>
          <a:xfrm>
            <a:off x="6638925" y="29494163"/>
            <a:ext cx="0" cy="2952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5" name="Straight Arrow Connector 1014">
            <a:extLst>
              <a:ext uri="{FF2B5EF4-FFF2-40B4-BE49-F238E27FC236}">
                <a16:creationId xmlns:a16="http://schemas.microsoft.com/office/drawing/2014/main" id="{E732DEBE-30D3-4185-A8EB-66B01A42D444}"/>
              </a:ext>
            </a:extLst>
          </xdr:cNvPr>
          <xdr:cNvCxnSpPr/>
        </xdr:nvCxnSpPr>
        <xdr:spPr>
          <a:xfrm>
            <a:off x="6800850" y="29498925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6" name="Straight Arrow Connector 1015">
            <a:extLst>
              <a:ext uri="{FF2B5EF4-FFF2-40B4-BE49-F238E27FC236}">
                <a16:creationId xmlns:a16="http://schemas.microsoft.com/office/drawing/2014/main" id="{56E0E130-5AD2-4064-8AFF-212AF242C479}"/>
              </a:ext>
            </a:extLst>
          </xdr:cNvPr>
          <xdr:cNvCxnSpPr/>
        </xdr:nvCxnSpPr>
        <xdr:spPr>
          <a:xfrm>
            <a:off x="6962776" y="29503688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7" name="Straight Arrow Connector 1016">
            <a:extLst>
              <a:ext uri="{FF2B5EF4-FFF2-40B4-BE49-F238E27FC236}">
                <a16:creationId xmlns:a16="http://schemas.microsoft.com/office/drawing/2014/main" id="{7F9C16C0-9A99-4264-8611-99314DCB6CFB}"/>
              </a:ext>
            </a:extLst>
          </xdr:cNvPr>
          <xdr:cNvCxnSpPr/>
        </xdr:nvCxnSpPr>
        <xdr:spPr>
          <a:xfrm>
            <a:off x="7124700" y="29498926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8" name="Straight Arrow Connector 1017">
            <a:extLst>
              <a:ext uri="{FF2B5EF4-FFF2-40B4-BE49-F238E27FC236}">
                <a16:creationId xmlns:a16="http://schemas.microsoft.com/office/drawing/2014/main" id="{68C93BA3-54CD-4FAE-ADC0-61089801B7F3}"/>
              </a:ext>
            </a:extLst>
          </xdr:cNvPr>
          <xdr:cNvCxnSpPr/>
        </xdr:nvCxnSpPr>
        <xdr:spPr>
          <a:xfrm>
            <a:off x="7286626" y="29503688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7" name="Straight Connector 1026">
            <a:extLst>
              <a:ext uri="{FF2B5EF4-FFF2-40B4-BE49-F238E27FC236}">
                <a16:creationId xmlns:a16="http://schemas.microsoft.com/office/drawing/2014/main" id="{DD54AEB4-8F21-46E9-AC5B-2FD5F2CD4BFE}"/>
              </a:ext>
            </a:extLst>
          </xdr:cNvPr>
          <xdr:cNvCxnSpPr/>
        </xdr:nvCxnSpPr>
        <xdr:spPr>
          <a:xfrm flipH="1" flipV="1">
            <a:off x="6157913" y="29356050"/>
            <a:ext cx="323854" cy="24287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8" name="Straight Arrow Connector 1027">
            <a:extLst>
              <a:ext uri="{FF2B5EF4-FFF2-40B4-BE49-F238E27FC236}">
                <a16:creationId xmlns:a16="http://schemas.microsoft.com/office/drawing/2014/main" id="{A648DA72-695D-48E4-804F-3E2648E369EB}"/>
              </a:ext>
            </a:extLst>
          </xdr:cNvPr>
          <xdr:cNvCxnSpPr/>
        </xdr:nvCxnSpPr>
        <xdr:spPr>
          <a:xfrm>
            <a:off x="6638925" y="29365575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0" name="Straight Connector 1029">
            <a:extLst>
              <a:ext uri="{FF2B5EF4-FFF2-40B4-BE49-F238E27FC236}">
                <a16:creationId xmlns:a16="http://schemas.microsoft.com/office/drawing/2014/main" id="{F093B229-B50F-4FEE-B20C-B4176565CDF0}"/>
              </a:ext>
            </a:extLst>
          </xdr:cNvPr>
          <xdr:cNvCxnSpPr/>
        </xdr:nvCxnSpPr>
        <xdr:spPr>
          <a:xfrm>
            <a:off x="6638925" y="30027563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1" name="Straight Connector 1030">
            <a:extLst>
              <a:ext uri="{FF2B5EF4-FFF2-40B4-BE49-F238E27FC236}">
                <a16:creationId xmlns:a16="http://schemas.microsoft.com/office/drawing/2014/main" id="{9B407976-2513-4C45-8F24-67E8E1A81F68}"/>
              </a:ext>
            </a:extLst>
          </xdr:cNvPr>
          <xdr:cNvCxnSpPr/>
        </xdr:nvCxnSpPr>
        <xdr:spPr>
          <a:xfrm flipH="1">
            <a:off x="6586536" y="3017043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2" name="Straight Connector 1031">
            <a:extLst>
              <a:ext uri="{FF2B5EF4-FFF2-40B4-BE49-F238E27FC236}">
                <a16:creationId xmlns:a16="http://schemas.microsoft.com/office/drawing/2014/main" id="{D7A13006-6691-4650-9F3A-EB29328ECB9E}"/>
              </a:ext>
            </a:extLst>
          </xdr:cNvPr>
          <xdr:cNvCxnSpPr/>
        </xdr:nvCxnSpPr>
        <xdr:spPr>
          <a:xfrm flipH="1">
            <a:off x="7396162" y="30456188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3" name="Straight Connector 1032">
            <a:extLst>
              <a:ext uri="{FF2B5EF4-FFF2-40B4-BE49-F238E27FC236}">
                <a16:creationId xmlns:a16="http://schemas.microsoft.com/office/drawing/2014/main" id="{D34940C2-4575-42B4-8497-C653FBF9C075}"/>
              </a:ext>
            </a:extLst>
          </xdr:cNvPr>
          <xdr:cNvCxnSpPr/>
        </xdr:nvCxnSpPr>
        <xdr:spPr>
          <a:xfrm>
            <a:off x="9715502" y="29894213"/>
            <a:ext cx="0" cy="400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4" name="Straight Connector 1033">
            <a:extLst>
              <a:ext uri="{FF2B5EF4-FFF2-40B4-BE49-F238E27FC236}">
                <a16:creationId xmlns:a16="http://schemas.microsoft.com/office/drawing/2014/main" id="{4D5870D6-EE55-4651-84A3-C7B8BA196F75}"/>
              </a:ext>
            </a:extLst>
          </xdr:cNvPr>
          <xdr:cNvCxnSpPr/>
        </xdr:nvCxnSpPr>
        <xdr:spPr>
          <a:xfrm flipH="1">
            <a:off x="9663113" y="3017043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5" name="Straight Connector 1034">
            <a:extLst>
              <a:ext uri="{FF2B5EF4-FFF2-40B4-BE49-F238E27FC236}">
                <a16:creationId xmlns:a16="http://schemas.microsoft.com/office/drawing/2014/main" id="{75466B13-F7A9-4E4A-BF6A-0D045F586BA3}"/>
              </a:ext>
            </a:extLst>
          </xdr:cNvPr>
          <xdr:cNvCxnSpPr/>
        </xdr:nvCxnSpPr>
        <xdr:spPr>
          <a:xfrm>
            <a:off x="7448550" y="30094238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0" name="Group 19">
            <a:extLst>
              <a:ext uri="{FF2B5EF4-FFF2-40B4-BE49-F238E27FC236}">
                <a16:creationId xmlns:a16="http://schemas.microsoft.com/office/drawing/2014/main" id="{215E895F-0B48-4AB3-B718-EF8ED73103F0}"/>
              </a:ext>
            </a:extLst>
          </xdr:cNvPr>
          <xdr:cNvGrpSpPr/>
        </xdr:nvGrpSpPr>
        <xdr:grpSpPr>
          <a:xfrm>
            <a:off x="323850" y="29789437"/>
            <a:ext cx="9382125" cy="285751"/>
            <a:chOff x="323850" y="29646562"/>
            <a:chExt cx="9382125" cy="285751"/>
          </a:xfrm>
        </xdr:grpSpPr>
        <xdr:cxnSp macro="">
          <xdr:nvCxnSpPr>
            <xdr:cNvPr id="673" name="Straight Connector 672">
              <a:extLst>
                <a:ext uri="{FF2B5EF4-FFF2-40B4-BE49-F238E27FC236}">
                  <a16:creationId xmlns:a16="http://schemas.microsoft.com/office/drawing/2014/main" id="{5C0517E5-B7A1-49D0-B5F0-FFF3851D1132}"/>
                </a:ext>
              </a:extLst>
            </xdr:cNvPr>
            <xdr:cNvCxnSpPr/>
          </xdr:nvCxnSpPr>
          <xdr:spPr>
            <a:xfrm>
              <a:off x="323850" y="29646562"/>
              <a:ext cx="938212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674" name="Group 673">
              <a:extLst>
                <a:ext uri="{FF2B5EF4-FFF2-40B4-BE49-F238E27FC236}">
                  <a16:creationId xmlns:a16="http://schemas.microsoft.com/office/drawing/2014/main" id="{6D5E9971-8C4A-4892-92AB-DF983015A4AB}"/>
                </a:ext>
              </a:extLst>
            </xdr:cNvPr>
            <xdr:cNvGrpSpPr/>
          </xdr:nvGrpSpPr>
          <xdr:grpSpPr>
            <a:xfrm>
              <a:off x="800100" y="29646562"/>
              <a:ext cx="333375" cy="266700"/>
              <a:chOff x="1285875" y="52568475"/>
              <a:chExt cx="333375" cy="266700"/>
            </a:xfrm>
          </xdr:grpSpPr>
          <xdr:sp macro="" textlink="">
            <xdr:nvSpPr>
              <xdr:cNvPr id="760" name="Isosceles Triangle 759">
                <a:extLst>
                  <a:ext uri="{FF2B5EF4-FFF2-40B4-BE49-F238E27FC236}">
                    <a16:creationId xmlns:a16="http://schemas.microsoft.com/office/drawing/2014/main" id="{96082A88-BD58-4F19-A03D-7FE3277ACE1C}"/>
                  </a:ext>
                </a:extLst>
              </xdr:cNvPr>
              <xdr:cNvSpPr/>
            </xdr:nvSpPr>
            <xdr:spPr>
              <a:xfrm>
                <a:off x="1385887" y="52568475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761" name="Straight Connector 760">
                <a:extLst>
                  <a:ext uri="{FF2B5EF4-FFF2-40B4-BE49-F238E27FC236}">
                    <a16:creationId xmlns:a16="http://schemas.microsoft.com/office/drawing/2014/main" id="{C9D80789-ADD8-479A-AC6B-F8F6F08A7A02}"/>
                  </a:ext>
                </a:extLst>
              </xdr:cNvPr>
              <xdr:cNvCxnSpPr/>
            </xdr:nvCxnSpPr>
            <xdr:spPr>
              <a:xfrm>
                <a:off x="1285875" y="52697063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762" name="Rectangle 761">
                <a:extLst>
                  <a:ext uri="{FF2B5EF4-FFF2-40B4-BE49-F238E27FC236}">
                    <a16:creationId xmlns:a16="http://schemas.microsoft.com/office/drawing/2014/main" id="{E67D7320-0929-4FED-AB8D-0385924AFCA3}"/>
                  </a:ext>
                </a:extLst>
              </xdr:cNvPr>
              <xdr:cNvSpPr/>
            </xdr:nvSpPr>
            <xdr:spPr>
              <a:xfrm>
                <a:off x="1295399" y="52711350"/>
                <a:ext cx="319088" cy="123825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</xdr:grpSp>
        <xdr:grpSp>
          <xdr:nvGrpSpPr>
            <xdr:cNvPr id="763" name="Group 762">
              <a:extLst>
                <a:ext uri="{FF2B5EF4-FFF2-40B4-BE49-F238E27FC236}">
                  <a16:creationId xmlns:a16="http://schemas.microsoft.com/office/drawing/2014/main" id="{B634CB36-0E57-4486-AE53-8DB3DFE2BEBA}"/>
                </a:ext>
              </a:extLst>
            </xdr:cNvPr>
            <xdr:cNvGrpSpPr/>
          </xdr:nvGrpSpPr>
          <xdr:grpSpPr>
            <a:xfrm>
              <a:off x="2419350" y="29651324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764" name="Isosceles Triangle 763">
                <a:extLst>
                  <a:ext uri="{FF2B5EF4-FFF2-40B4-BE49-F238E27FC236}">
                    <a16:creationId xmlns:a16="http://schemas.microsoft.com/office/drawing/2014/main" id="{74E1EC56-B03C-4A93-A207-82436DE83344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765" name="Rectangle 764">
                <a:extLst>
                  <a:ext uri="{FF2B5EF4-FFF2-40B4-BE49-F238E27FC236}">
                    <a16:creationId xmlns:a16="http://schemas.microsoft.com/office/drawing/2014/main" id="{0E3CAC08-97CB-4F24-9E74-AAABE4B33541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766" name="Straight Connector 765">
                <a:extLst>
                  <a:ext uri="{FF2B5EF4-FFF2-40B4-BE49-F238E27FC236}">
                    <a16:creationId xmlns:a16="http://schemas.microsoft.com/office/drawing/2014/main" id="{B17CA538-1F6E-498B-B285-D6E76EC62612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767" name="Group 766">
              <a:extLst>
                <a:ext uri="{FF2B5EF4-FFF2-40B4-BE49-F238E27FC236}">
                  <a16:creationId xmlns:a16="http://schemas.microsoft.com/office/drawing/2014/main" id="{907B5AD0-5F3E-44BE-AB56-B75F8ED168D2}"/>
                </a:ext>
              </a:extLst>
            </xdr:cNvPr>
            <xdr:cNvGrpSpPr/>
          </xdr:nvGrpSpPr>
          <xdr:grpSpPr>
            <a:xfrm>
              <a:off x="4038600" y="29651324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768" name="Isosceles Triangle 767">
                <a:extLst>
                  <a:ext uri="{FF2B5EF4-FFF2-40B4-BE49-F238E27FC236}">
                    <a16:creationId xmlns:a16="http://schemas.microsoft.com/office/drawing/2014/main" id="{B1DFBA71-E4FB-4D5C-851E-DEFFE0732AC6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769" name="Rectangle 768">
                <a:extLst>
                  <a:ext uri="{FF2B5EF4-FFF2-40B4-BE49-F238E27FC236}">
                    <a16:creationId xmlns:a16="http://schemas.microsoft.com/office/drawing/2014/main" id="{76FB055B-7122-4C2E-AF79-2A457E02A0F6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770" name="Straight Connector 769">
                <a:extLst>
                  <a:ext uri="{FF2B5EF4-FFF2-40B4-BE49-F238E27FC236}">
                    <a16:creationId xmlns:a16="http://schemas.microsoft.com/office/drawing/2014/main" id="{32EF70BF-050D-450D-9D8B-3A4F004D1573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771" name="Group 770">
              <a:extLst>
                <a:ext uri="{FF2B5EF4-FFF2-40B4-BE49-F238E27FC236}">
                  <a16:creationId xmlns:a16="http://schemas.microsoft.com/office/drawing/2014/main" id="{32FD4A09-E26F-42B9-A33F-773E9ADB1789}"/>
                </a:ext>
              </a:extLst>
            </xdr:cNvPr>
            <xdr:cNvGrpSpPr/>
          </xdr:nvGrpSpPr>
          <xdr:grpSpPr>
            <a:xfrm>
              <a:off x="5653088" y="29651324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772" name="Isosceles Triangle 771">
                <a:extLst>
                  <a:ext uri="{FF2B5EF4-FFF2-40B4-BE49-F238E27FC236}">
                    <a16:creationId xmlns:a16="http://schemas.microsoft.com/office/drawing/2014/main" id="{E10589F5-C279-4B7B-AA54-1E7D758AD54D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773" name="Rectangle 772">
                <a:extLst>
                  <a:ext uri="{FF2B5EF4-FFF2-40B4-BE49-F238E27FC236}">
                    <a16:creationId xmlns:a16="http://schemas.microsoft.com/office/drawing/2014/main" id="{A941A8A8-61CA-4952-BD9B-EA5FFD176754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774" name="Straight Connector 773">
                <a:extLst>
                  <a:ext uri="{FF2B5EF4-FFF2-40B4-BE49-F238E27FC236}">
                    <a16:creationId xmlns:a16="http://schemas.microsoft.com/office/drawing/2014/main" id="{498BF505-BA9A-4F61-B6CB-5E3CDBDEDA7D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010" name="Group 1009">
              <a:extLst>
                <a:ext uri="{FF2B5EF4-FFF2-40B4-BE49-F238E27FC236}">
                  <a16:creationId xmlns:a16="http://schemas.microsoft.com/office/drawing/2014/main" id="{BADAF21C-E8A3-464A-A571-AFDFF756BB16}"/>
                </a:ext>
              </a:extLst>
            </xdr:cNvPr>
            <xdr:cNvGrpSpPr/>
          </xdr:nvGrpSpPr>
          <xdr:grpSpPr>
            <a:xfrm>
              <a:off x="7281863" y="29651324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1011" name="Isosceles Triangle 1010">
                <a:extLst>
                  <a:ext uri="{FF2B5EF4-FFF2-40B4-BE49-F238E27FC236}">
                    <a16:creationId xmlns:a16="http://schemas.microsoft.com/office/drawing/2014/main" id="{2CC3103F-8226-4D8A-B513-90C7B604D0BC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1012" name="Rectangle 1011">
                <a:extLst>
                  <a:ext uri="{FF2B5EF4-FFF2-40B4-BE49-F238E27FC236}">
                    <a16:creationId xmlns:a16="http://schemas.microsoft.com/office/drawing/2014/main" id="{EF997471-F929-4539-A692-8105F1332BE3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1013" name="Straight Connector 1012">
                <a:extLst>
                  <a:ext uri="{FF2B5EF4-FFF2-40B4-BE49-F238E27FC236}">
                    <a16:creationId xmlns:a16="http://schemas.microsoft.com/office/drawing/2014/main" id="{71B2CB4F-A7B3-49F8-8429-0E724202D9C4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036" name="Group 1035">
              <a:extLst>
                <a:ext uri="{FF2B5EF4-FFF2-40B4-BE49-F238E27FC236}">
                  <a16:creationId xmlns:a16="http://schemas.microsoft.com/office/drawing/2014/main" id="{4E248431-AF69-46EC-AABF-3F60480C1A95}"/>
                </a:ext>
              </a:extLst>
            </xdr:cNvPr>
            <xdr:cNvGrpSpPr/>
          </xdr:nvGrpSpPr>
          <xdr:grpSpPr>
            <a:xfrm>
              <a:off x="8901113" y="29651324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1037" name="Isosceles Triangle 1036">
                <a:extLst>
                  <a:ext uri="{FF2B5EF4-FFF2-40B4-BE49-F238E27FC236}">
                    <a16:creationId xmlns:a16="http://schemas.microsoft.com/office/drawing/2014/main" id="{653C1409-7094-4B46-AECE-D32A98A4FBD1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1038" name="Rectangle 1037">
                <a:extLst>
                  <a:ext uri="{FF2B5EF4-FFF2-40B4-BE49-F238E27FC236}">
                    <a16:creationId xmlns:a16="http://schemas.microsoft.com/office/drawing/2014/main" id="{779DB5D9-BB95-4D52-9A0F-F48E66098214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1039" name="Straight Connector 1038">
                <a:extLst>
                  <a:ext uri="{FF2B5EF4-FFF2-40B4-BE49-F238E27FC236}">
                    <a16:creationId xmlns:a16="http://schemas.microsoft.com/office/drawing/2014/main" id="{210948B9-5B93-4697-A2A4-069DB475048E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cxnSp macro="">
        <xdr:nvCxnSpPr>
          <xdr:cNvPr id="1040" name="Straight Arrow Connector 1039">
            <a:extLst>
              <a:ext uri="{FF2B5EF4-FFF2-40B4-BE49-F238E27FC236}">
                <a16:creationId xmlns:a16="http://schemas.microsoft.com/office/drawing/2014/main" id="{15E56F25-823F-4231-9902-63536055CD7C}"/>
              </a:ext>
            </a:extLst>
          </xdr:cNvPr>
          <xdr:cNvCxnSpPr/>
        </xdr:nvCxnSpPr>
        <xdr:spPr>
          <a:xfrm>
            <a:off x="7610475" y="29565599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1" name="Straight Arrow Connector 1040">
            <a:extLst>
              <a:ext uri="{FF2B5EF4-FFF2-40B4-BE49-F238E27FC236}">
                <a16:creationId xmlns:a16="http://schemas.microsoft.com/office/drawing/2014/main" id="{FBE8EABC-2E2D-4FC2-99EF-E7E78D45713E}"/>
              </a:ext>
            </a:extLst>
          </xdr:cNvPr>
          <xdr:cNvCxnSpPr/>
        </xdr:nvCxnSpPr>
        <xdr:spPr>
          <a:xfrm>
            <a:off x="7772399" y="29560836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2" name="Straight Arrow Connector 1041">
            <a:extLst>
              <a:ext uri="{FF2B5EF4-FFF2-40B4-BE49-F238E27FC236}">
                <a16:creationId xmlns:a16="http://schemas.microsoft.com/office/drawing/2014/main" id="{83FAFD2E-54A7-4294-B4FF-147742B9C060}"/>
              </a:ext>
            </a:extLst>
          </xdr:cNvPr>
          <xdr:cNvCxnSpPr/>
        </xdr:nvCxnSpPr>
        <xdr:spPr>
          <a:xfrm>
            <a:off x="7934325" y="29560836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3" name="Straight Arrow Connector 1042">
            <a:extLst>
              <a:ext uri="{FF2B5EF4-FFF2-40B4-BE49-F238E27FC236}">
                <a16:creationId xmlns:a16="http://schemas.microsoft.com/office/drawing/2014/main" id="{985FBD6B-13FB-468A-BFFA-5B0C75216FFE}"/>
              </a:ext>
            </a:extLst>
          </xdr:cNvPr>
          <xdr:cNvCxnSpPr/>
        </xdr:nvCxnSpPr>
        <xdr:spPr>
          <a:xfrm>
            <a:off x="8096249" y="29570361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4" name="Straight Arrow Connector 1043">
            <a:extLst>
              <a:ext uri="{FF2B5EF4-FFF2-40B4-BE49-F238E27FC236}">
                <a16:creationId xmlns:a16="http://schemas.microsoft.com/office/drawing/2014/main" id="{6279D6AE-2541-40F7-AE0F-494C9D0EDE0E}"/>
              </a:ext>
            </a:extLst>
          </xdr:cNvPr>
          <xdr:cNvCxnSpPr/>
        </xdr:nvCxnSpPr>
        <xdr:spPr>
          <a:xfrm>
            <a:off x="8258175" y="29570361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5" name="Straight Arrow Connector 1044">
            <a:extLst>
              <a:ext uri="{FF2B5EF4-FFF2-40B4-BE49-F238E27FC236}">
                <a16:creationId xmlns:a16="http://schemas.microsoft.com/office/drawing/2014/main" id="{4FD92DA4-906F-472A-BB10-D6C029C2A043}"/>
              </a:ext>
            </a:extLst>
          </xdr:cNvPr>
          <xdr:cNvCxnSpPr/>
        </xdr:nvCxnSpPr>
        <xdr:spPr>
          <a:xfrm>
            <a:off x="8420099" y="2956559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6" name="Straight Arrow Connector 1045">
            <a:extLst>
              <a:ext uri="{FF2B5EF4-FFF2-40B4-BE49-F238E27FC236}">
                <a16:creationId xmlns:a16="http://schemas.microsoft.com/office/drawing/2014/main" id="{48A1BCEC-D3A5-4ACB-A79A-65E9BE8153BB}"/>
              </a:ext>
            </a:extLst>
          </xdr:cNvPr>
          <xdr:cNvCxnSpPr/>
        </xdr:nvCxnSpPr>
        <xdr:spPr>
          <a:xfrm>
            <a:off x="8582025" y="2956559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7" name="Straight Connector 1046">
            <a:extLst>
              <a:ext uri="{FF2B5EF4-FFF2-40B4-BE49-F238E27FC236}">
                <a16:creationId xmlns:a16="http://schemas.microsoft.com/office/drawing/2014/main" id="{6BE54CDD-ED60-4900-B67D-AC34459AB667}"/>
              </a:ext>
            </a:extLst>
          </xdr:cNvPr>
          <xdr:cNvCxnSpPr/>
        </xdr:nvCxnSpPr>
        <xdr:spPr>
          <a:xfrm>
            <a:off x="7448550" y="29560836"/>
            <a:ext cx="16240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8" name="Straight Connector 1047">
            <a:extLst>
              <a:ext uri="{FF2B5EF4-FFF2-40B4-BE49-F238E27FC236}">
                <a16:creationId xmlns:a16="http://schemas.microsoft.com/office/drawing/2014/main" id="{7426A104-5710-4687-A684-3E2F81F3EB5D}"/>
              </a:ext>
            </a:extLst>
          </xdr:cNvPr>
          <xdr:cNvCxnSpPr/>
        </xdr:nvCxnSpPr>
        <xdr:spPr>
          <a:xfrm flipH="1" flipV="1">
            <a:off x="7958137" y="29489399"/>
            <a:ext cx="138112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9" name="Straight Arrow Connector 1048">
            <a:extLst>
              <a:ext uri="{FF2B5EF4-FFF2-40B4-BE49-F238E27FC236}">
                <a16:creationId xmlns:a16="http://schemas.microsoft.com/office/drawing/2014/main" id="{ABC47DE9-9AD1-46CC-803F-CB4E123BD1F7}"/>
              </a:ext>
            </a:extLst>
          </xdr:cNvPr>
          <xdr:cNvCxnSpPr/>
        </xdr:nvCxnSpPr>
        <xdr:spPr>
          <a:xfrm>
            <a:off x="8743950" y="29560837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0" name="Straight Arrow Connector 1049">
            <a:extLst>
              <a:ext uri="{FF2B5EF4-FFF2-40B4-BE49-F238E27FC236}">
                <a16:creationId xmlns:a16="http://schemas.microsoft.com/office/drawing/2014/main" id="{9EA9D64D-33F6-41E5-B375-EFEA0FDECE6C}"/>
              </a:ext>
            </a:extLst>
          </xdr:cNvPr>
          <xdr:cNvCxnSpPr/>
        </xdr:nvCxnSpPr>
        <xdr:spPr>
          <a:xfrm>
            <a:off x="8905874" y="29560837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1" name="Straight Arrow Connector 1050">
            <a:extLst>
              <a:ext uri="{FF2B5EF4-FFF2-40B4-BE49-F238E27FC236}">
                <a16:creationId xmlns:a16="http://schemas.microsoft.com/office/drawing/2014/main" id="{8660BA36-2E66-497A-A5C3-F6E186524678}"/>
              </a:ext>
            </a:extLst>
          </xdr:cNvPr>
          <xdr:cNvCxnSpPr/>
        </xdr:nvCxnSpPr>
        <xdr:spPr>
          <a:xfrm>
            <a:off x="9067800" y="29489399"/>
            <a:ext cx="0" cy="2952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2" name="Straight Arrow Connector 1051">
            <a:extLst>
              <a:ext uri="{FF2B5EF4-FFF2-40B4-BE49-F238E27FC236}">
                <a16:creationId xmlns:a16="http://schemas.microsoft.com/office/drawing/2014/main" id="{CC701740-8DE4-440F-AFE4-C8C21BC0E3B6}"/>
              </a:ext>
            </a:extLst>
          </xdr:cNvPr>
          <xdr:cNvCxnSpPr/>
        </xdr:nvCxnSpPr>
        <xdr:spPr>
          <a:xfrm>
            <a:off x="7448555" y="29503678"/>
            <a:ext cx="0" cy="2714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3" name="Straight Arrow Connector 1052">
            <a:extLst>
              <a:ext uri="{FF2B5EF4-FFF2-40B4-BE49-F238E27FC236}">
                <a16:creationId xmlns:a16="http://schemas.microsoft.com/office/drawing/2014/main" id="{B3A3284F-6DCE-4419-A2E5-A226E0A4D040}"/>
              </a:ext>
            </a:extLst>
          </xdr:cNvPr>
          <xdr:cNvCxnSpPr/>
        </xdr:nvCxnSpPr>
        <xdr:spPr>
          <a:xfrm>
            <a:off x="8258175" y="29360812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4" name="Straight Arrow Connector 1053">
            <a:extLst>
              <a:ext uri="{FF2B5EF4-FFF2-40B4-BE49-F238E27FC236}">
                <a16:creationId xmlns:a16="http://schemas.microsoft.com/office/drawing/2014/main" id="{A53BE1FD-174C-4B12-9139-0464AA0C5D00}"/>
              </a:ext>
            </a:extLst>
          </xdr:cNvPr>
          <xdr:cNvCxnSpPr/>
        </xdr:nvCxnSpPr>
        <xdr:spPr>
          <a:xfrm>
            <a:off x="9229725" y="29494161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5" name="Straight Arrow Connector 1054">
            <a:extLst>
              <a:ext uri="{FF2B5EF4-FFF2-40B4-BE49-F238E27FC236}">
                <a16:creationId xmlns:a16="http://schemas.microsoft.com/office/drawing/2014/main" id="{67F5AFCC-4650-4DD2-B43A-0ED36AC80C9E}"/>
              </a:ext>
            </a:extLst>
          </xdr:cNvPr>
          <xdr:cNvCxnSpPr/>
        </xdr:nvCxnSpPr>
        <xdr:spPr>
          <a:xfrm>
            <a:off x="9391651" y="29498924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6" name="Straight Arrow Connector 1055">
            <a:extLst>
              <a:ext uri="{FF2B5EF4-FFF2-40B4-BE49-F238E27FC236}">
                <a16:creationId xmlns:a16="http://schemas.microsoft.com/office/drawing/2014/main" id="{640FA45E-4242-4252-88CA-AB59D86CF38E}"/>
              </a:ext>
            </a:extLst>
          </xdr:cNvPr>
          <xdr:cNvCxnSpPr/>
        </xdr:nvCxnSpPr>
        <xdr:spPr>
          <a:xfrm>
            <a:off x="9553575" y="29494162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7" name="Straight Arrow Connector 1056">
            <a:extLst>
              <a:ext uri="{FF2B5EF4-FFF2-40B4-BE49-F238E27FC236}">
                <a16:creationId xmlns:a16="http://schemas.microsoft.com/office/drawing/2014/main" id="{137D8B19-E848-494F-AE92-E65C90604D3A}"/>
              </a:ext>
            </a:extLst>
          </xdr:cNvPr>
          <xdr:cNvCxnSpPr/>
        </xdr:nvCxnSpPr>
        <xdr:spPr>
          <a:xfrm>
            <a:off x="9715501" y="29498924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8" name="Straight Connector 1057">
            <a:extLst>
              <a:ext uri="{FF2B5EF4-FFF2-40B4-BE49-F238E27FC236}">
                <a16:creationId xmlns:a16="http://schemas.microsoft.com/office/drawing/2014/main" id="{5602EBFB-1FB4-4CB7-AFB7-2AAF0D5C4466}"/>
              </a:ext>
            </a:extLst>
          </xdr:cNvPr>
          <xdr:cNvCxnSpPr/>
        </xdr:nvCxnSpPr>
        <xdr:spPr>
          <a:xfrm>
            <a:off x="9063035" y="29494161"/>
            <a:ext cx="6524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9" name="Straight Arrow Connector 1058">
            <a:extLst>
              <a:ext uri="{FF2B5EF4-FFF2-40B4-BE49-F238E27FC236}">
                <a16:creationId xmlns:a16="http://schemas.microsoft.com/office/drawing/2014/main" id="{6C761A32-C622-45D1-9EB5-9079E56B74F2}"/>
              </a:ext>
            </a:extLst>
          </xdr:cNvPr>
          <xdr:cNvCxnSpPr/>
        </xdr:nvCxnSpPr>
        <xdr:spPr>
          <a:xfrm>
            <a:off x="9715500" y="29356049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0" name="Straight Connector 1059">
            <a:extLst>
              <a:ext uri="{FF2B5EF4-FFF2-40B4-BE49-F238E27FC236}">
                <a16:creationId xmlns:a16="http://schemas.microsoft.com/office/drawing/2014/main" id="{F22C970F-F94D-4188-ADC7-BEE583A3E34E}"/>
              </a:ext>
            </a:extLst>
          </xdr:cNvPr>
          <xdr:cNvCxnSpPr/>
        </xdr:nvCxnSpPr>
        <xdr:spPr>
          <a:xfrm flipH="1" flipV="1">
            <a:off x="9167813" y="29327474"/>
            <a:ext cx="223841" cy="27145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2" name="Straight Connector 1061">
            <a:extLst>
              <a:ext uri="{FF2B5EF4-FFF2-40B4-BE49-F238E27FC236}">
                <a16:creationId xmlns:a16="http://schemas.microsoft.com/office/drawing/2014/main" id="{1CA26659-13EC-4A04-8D76-7932E0EF13E6}"/>
              </a:ext>
            </a:extLst>
          </xdr:cNvPr>
          <xdr:cNvCxnSpPr/>
        </xdr:nvCxnSpPr>
        <xdr:spPr>
          <a:xfrm flipH="1">
            <a:off x="7396162" y="3017043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4" name="Straight Connector 1063">
            <a:extLst>
              <a:ext uri="{FF2B5EF4-FFF2-40B4-BE49-F238E27FC236}">
                <a16:creationId xmlns:a16="http://schemas.microsoft.com/office/drawing/2014/main" id="{C5679EE5-DE5F-446E-85F2-5040B0B9A862}"/>
              </a:ext>
            </a:extLst>
          </xdr:cNvPr>
          <xdr:cNvCxnSpPr/>
        </xdr:nvCxnSpPr>
        <xdr:spPr>
          <a:xfrm>
            <a:off x="8258175" y="30027563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5" name="Straight Connector 1064">
            <a:extLst>
              <a:ext uri="{FF2B5EF4-FFF2-40B4-BE49-F238E27FC236}">
                <a16:creationId xmlns:a16="http://schemas.microsoft.com/office/drawing/2014/main" id="{166D3C6C-9729-45E9-8364-061A588480F1}"/>
              </a:ext>
            </a:extLst>
          </xdr:cNvPr>
          <xdr:cNvCxnSpPr/>
        </xdr:nvCxnSpPr>
        <xdr:spPr>
          <a:xfrm flipH="1">
            <a:off x="8205786" y="3017043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6" name="Straight Connector 1065">
            <a:extLst>
              <a:ext uri="{FF2B5EF4-FFF2-40B4-BE49-F238E27FC236}">
                <a16:creationId xmlns:a16="http://schemas.microsoft.com/office/drawing/2014/main" id="{5C1CF107-146A-4E82-A595-8337041ED7D2}"/>
              </a:ext>
            </a:extLst>
          </xdr:cNvPr>
          <xdr:cNvCxnSpPr/>
        </xdr:nvCxnSpPr>
        <xdr:spPr>
          <a:xfrm flipH="1">
            <a:off x="9015412" y="30456188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7" name="Straight Connector 1066">
            <a:extLst>
              <a:ext uri="{FF2B5EF4-FFF2-40B4-BE49-F238E27FC236}">
                <a16:creationId xmlns:a16="http://schemas.microsoft.com/office/drawing/2014/main" id="{B24D4205-3F44-41D8-9897-3D44B68FC84B}"/>
              </a:ext>
            </a:extLst>
          </xdr:cNvPr>
          <xdr:cNvCxnSpPr/>
        </xdr:nvCxnSpPr>
        <xdr:spPr>
          <a:xfrm>
            <a:off x="9067800" y="30094238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8" name="Straight Connector 1067">
            <a:extLst>
              <a:ext uri="{FF2B5EF4-FFF2-40B4-BE49-F238E27FC236}">
                <a16:creationId xmlns:a16="http://schemas.microsoft.com/office/drawing/2014/main" id="{82310FE2-7A44-42F7-8C14-DFFCA5972CFD}"/>
              </a:ext>
            </a:extLst>
          </xdr:cNvPr>
          <xdr:cNvCxnSpPr/>
        </xdr:nvCxnSpPr>
        <xdr:spPr>
          <a:xfrm flipH="1">
            <a:off x="9015412" y="30170437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</xdr:colOff>
      <xdr:row>195</xdr:row>
      <xdr:rowOff>9525</xdr:rowOff>
    </xdr:from>
    <xdr:to>
      <xdr:col>60</xdr:col>
      <xdr:colOff>0</xdr:colOff>
      <xdr:row>197</xdr:row>
      <xdr:rowOff>9526</xdr:rowOff>
    </xdr:to>
    <xdr:grpSp>
      <xdr:nvGrpSpPr>
        <xdr:cNvPr id="1069" name="Group 1068">
          <a:extLst>
            <a:ext uri="{FF2B5EF4-FFF2-40B4-BE49-F238E27FC236}">
              <a16:creationId xmlns:a16="http://schemas.microsoft.com/office/drawing/2014/main" id="{D5C2441D-DBC8-41D0-AE67-FF36E02AD5A1}"/>
            </a:ext>
          </a:extLst>
        </xdr:cNvPr>
        <xdr:cNvGrpSpPr/>
      </xdr:nvGrpSpPr>
      <xdr:grpSpPr>
        <a:xfrm>
          <a:off x="333375" y="30794325"/>
          <a:ext cx="9382125" cy="285751"/>
          <a:chOff x="323850" y="29646562"/>
          <a:chExt cx="9382125" cy="285751"/>
        </a:xfrm>
      </xdr:grpSpPr>
      <xdr:cxnSp macro="">
        <xdr:nvCxnSpPr>
          <xdr:cNvPr id="1070" name="Straight Connector 1069">
            <a:extLst>
              <a:ext uri="{FF2B5EF4-FFF2-40B4-BE49-F238E27FC236}">
                <a16:creationId xmlns:a16="http://schemas.microsoft.com/office/drawing/2014/main" id="{2F94CBD0-CC77-4FA4-B78A-E689C6CE0201}"/>
              </a:ext>
            </a:extLst>
          </xdr:cNvPr>
          <xdr:cNvCxnSpPr/>
        </xdr:nvCxnSpPr>
        <xdr:spPr>
          <a:xfrm>
            <a:off x="323850" y="29646562"/>
            <a:ext cx="938212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071" name="Group 1070">
            <a:extLst>
              <a:ext uri="{FF2B5EF4-FFF2-40B4-BE49-F238E27FC236}">
                <a16:creationId xmlns:a16="http://schemas.microsoft.com/office/drawing/2014/main" id="{547B852A-F410-4F54-92F3-48D7F8586E76}"/>
              </a:ext>
            </a:extLst>
          </xdr:cNvPr>
          <xdr:cNvGrpSpPr/>
        </xdr:nvGrpSpPr>
        <xdr:grpSpPr>
          <a:xfrm>
            <a:off x="800100" y="29646562"/>
            <a:ext cx="333375" cy="266700"/>
            <a:chOff x="1285875" y="52568475"/>
            <a:chExt cx="333375" cy="266700"/>
          </a:xfrm>
        </xdr:grpSpPr>
        <xdr:sp macro="" textlink="">
          <xdr:nvSpPr>
            <xdr:cNvPr id="1092" name="Isosceles Triangle 1091">
              <a:extLst>
                <a:ext uri="{FF2B5EF4-FFF2-40B4-BE49-F238E27FC236}">
                  <a16:creationId xmlns:a16="http://schemas.microsoft.com/office/drawing/2014/main" id="{073DFEB1-D74B-4ED5-981B-75F54B17B33C}"/>
                </a:ext>
              </a:extLst>
            </xdr:cNvPr>
            <xdr:cNvSpPr/>
          </xdr:nvSpPr>
          <xdr:spPr>
            <a:xfrm>
              <a:off x="1385887" y="52568475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093" name="Straight Connector 1092">
              <a:extLst>
                <a:ext uri="{FF2B5EF4-FFF2-40B4-BE49-F238E27FC236}">
                  <a16:creationId xmlns:a16="http://schemas.microsoft.com/office/drawing/2014/main" id="{D85FD996-7D73-44DB-A287-67EF5177F235}"/>
                </a:ext>
              </a:extLst>
            </xdr:cNvPr>
            <xdr:cNvCxnSpPr/>
          </xdr:nvCxnSpPr>
          <xdr:spPr>
            <a:xfrm>
              <a:off x="1285875" y="52697063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094" name="Rectangle 1093">
              <a:extLst>
                <a:ext uri="{FF2B5EF4-FFF2-40B4-BE49-F238E27FC236}">
                  <a16:creationId xmlns:a16="http://schemas.microsoft.com/office/drawing/2014/main" id="{4A9A012C-49DB-4AB2-AC47-41640D8C91E9}"/>
                </a:ext>
              </a:extLst>
            </xdr:cNvPr>
            <xdr:cNvSpPr/>
          </xdr:nvSpPr>
          <xdr:spPr>
            <a:xfrm>
              <a:off x="1295399" y="52711350"/>
              <a:ext cx="319088" cy="123825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</xdr:grpSp>
      <xdr:grpSp>
        <xdr:nvGrpSpPr>
          <xdr:cNvPr id="1072" name="Group 1071">
            <a:extLst>
              <a:ext uri="{FF2B5EF4-FFF2-40B4-BE49-F238E27FC236}">
                <a16:creationId xmlns:a16="http://schemas.microsoft.com/office/drawing/2014/main" id="{8A374444-6922-4BAE-8772-EDEFEDD4565A}"/>
              </a:ext>
            </a:extLst>
          </xdr:cNvPr>
          <xdr:cNvGrpSpPr/>
        </xdr:nvGrpSpPr>
        <xdr:grpSpPr>
          <a:xfrm>
            <a:off x="2419350" y="29651324"/>
            <a:ext cx="333375" cy="280989"/>
            <a:chOff x="2581275" y="66574987"/>
            <a:chExt cx="333375" cy="280989"/>
          </a:xfrm>
        </xdr:grpSpPr>
        <xdr:sp macro="" textlink="">
          <xdr:nvSpPr>
            <xdr:cNvPr id="1089" name="Isosceles Triangle 1088">
              <a:extLst>
                <a:ext uri="{FF2B5EF4-FFF2-40B4-BE49-F238E27FC236}">
                  <a16:creationId xmlns:a16="http://schemas.microsoft.com/office/drawing/2014/main" id="{A61E3271-A5C4-41CF-BCC4-8B0F7CEEDD03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090" name="Rectangle 1089">
              <a:extLst>
                <a:ext uri="{FF2B5EF4-FFF2-40B4-BE49-F238E27FC236}">
                  <a16:creationId xmlns:a16="http://schemas.microsoft.com/office/drawing/2014/main" id="{AF54EF86-CFFB-4AEA-A861-883DA74CD360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091" name="Straight Connector 1090">
              <a:extLst>
                <a:ext uri="{FF2B5EF4-FFF2-40B4-BE49-F238E27FC236}">
                  <a16:creationId xmlns:a16="http://schemas.microsoft.com/office/drawing/2014/main" id="{4BC5368A-CBA1-4E9C-A4FA-42C016DD1DDE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073" name="Group 1072">
            <a:extLst>
              <a:ext uri="{FF2B5EF4-FFF2-40B4-BE49-F238E27FC236}">
                <a16:creationId xmlns:a16="http://schemas.microsoft.com/office/drawing/2014/main" id="{29938405-A1EB-4E84-B42D-C37A965B8D1A}"/>
              </a:ext>
            </a:extLst>
          </xdr:cNvPr>
          <xdr:cNvGrpSpPr/>
        </xdr:nvGrpSpPr>
        <xdr:grpSpPr>
          <a:xfrm>
            <a:off x="4038600" y="29651324"/>
            <a:ext cx="333375" cy="280989"/>
            <a:chOff x="2581275" y="66574987"/>
            <a:chExt cx="333375" cy="280989"/>
          </a:xfrm>
        </xdr:grpSpPr>
        <xdr:sp macro="" textlink="">
          <xdr:nvSpPr>
            <xdr:cNvPr id="1086" name="Isosceles Triangle 1085">
              <a:extLst>
                <a:ext uri="{FF2B5EF4-FFF2-40B4-BE49-F238E27FC236}">
                  <a16:creationId xmlns:a16="http://schemas.microsoft.com/office/drawing/2014/main" id="{817F58F5-5D5F-438B-B58B-083701BAA890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087" name="Rectangle 1086">
              <a:extLst>
                <a:ext uri="{FF2B5EF4-FFF2-40B4-BE49-F238E27FC236}">
                  <a16:creationId xmlns:a16="http://schemas.microsoft.com/office/drawing/2014/main" id="{BA93F41F-AF6F-4A6C-8333-FEF176282A60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088" name="Straight Connector 1087">
              <a:extLst>
                <a:ext uri="{FF2B5EF4-FFF2-40B4-BE49-F238E27FC236}">
                  <a16:creationId xmlns:a16="http://schemas.microsoft.com/office/drawing/2014/main" id="{B557430E-7A21-4768-84CE-B01743C69530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074" name="Group 1073">
            <a:extLst>
              <a:ext uri="{FF2B5EF4-FFF2-40B4-BE49-F238E27FC236}">
                <a16:creationId xmlns:a16="http://schemas.microsoft.com/office/drawing/2014/main" id="{BAA0AEF3-D626-486D-AF34-072D358C5347}"/>
              </a:ext>
            </a:extLst>
          </xdr:cNvPr>
          <xdr:cNvGrpSpPr/>
        </xdr:nvGrpSpPr>
        <xdr:grpSpPr>
          <a:xfrm>
            <a:off x="5653088" y="29651324"/>
            <a:ext cx="333375" cy="280989"/>
            <a:chOff x="2581275" y="66574987"/>
            <a:chExt cx="333375" cy="280989"/>
          </a:xfrm>
        </xdr:grpSpPr>
        <xdr:sp macro="" textlink="">
          <xdr:nvSpPr>
            <xdr:cNvPr id="1083" name="Isosceles Triangle 1082">
              <a:extLst>
                <a:ext uri="{FF2B5EF4-FFF2-40B4-BE49-F238E27FC236}">
                  <a16:creationId xmlns:a16="http://schemas.microsoft.com/office/drawing/2014/main" id="{E4BC7261-B0F1-491F-90B1-DFA8EC1A756F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084" name="Rectangle 1083">
              <a:extLst>
                <a:ext uri="{FF2B5EF4-FFF2-40B4-BE49-F238E27FC236}">
                  <a16:creationId xmlns:a16="http://schemas.microsoft.com/office/drawing/2014/main" id="{2F58890B-7AF7-4C1B-861C-4353A614E045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085" name="Straight Connector 1084">
              <a:extLst>
                <a:ext uri="{FF2B5EF4-FFF2-40B4-BE49-F238E27FC236}">
                  <a16:creationId xmlns:a16="http://schemas.microsoft.com/office/drawing/2014/main" id="{B4C66ADB-5219-4DFA-8A1E-FC4AA9D765B6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075" name="Group 1074">
            <a:extLst>
              <a:ext uri="{FF2B5EF4-FFF2-40B4-BE49-F238E27FC236}">
                <a16:creationId xmlns:a16="http://schemas.microsoft.com/office/drawing/2014/main" id="{DCAB036C-0BA1-4A17-95DE-94948B0500E3}"/>
              </a:ext>
            </a:extLst>
          </xdr:cNvPr>
          <xdr:cNvGrpSpPr/>
        </xdr:nvGrpSpPr>
        <xdr:grpSpPr>
          <a:xfrm>
            <a:off x="7281863" y="29651324"/>
            <a:ext cx="333375" cy="280989"/>
            <a:chOff x="2581275" y="66574987"/>
            <a:chExt cx="333375" cy="280989"/>
          </a:xfrm>
        </xdr:grpSpPr>
        <xdr:sp macro="" textlink="">
          <xdr:nvSpPr>
            <xdr:cNvPr id="1080" name="Isosceles Triangle 1079">
              <a:extLst>
                <a:ext uri="{FF2B5EF4-FFF2-40B4-BE49-F238E27FC236}">
                  <a16:creationId xmlns:a16="http://schemas.microsoft.com/office/drawing/2014/main" id="{E438850C-51F8-4D0B-AB96-01212AE6BB95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081" name="Rectangle 1080">
              <a:extLst>
                <a:ext uri="{FF2B5EF4-FFF2-40B4-BE49-F238E27FC236}">
                  <a16:creationId xmlns:a16="http://schemas.microsoft.com/office/drawing/2014/main" id="{E8947A0A-4172-4390-BF23-6171FD119ECD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082" name="Straight Connector 1081">
              <a:extLst>
                <a:ext uri="{FF2B5EF4-FFF2-40B4-BE49-F238E27FC236}">
                  <a16:creationId xmlns:a16="http://schemas.microsoft.com/office/drawing/2014/main" id="{7319446F-D6FE-4F33-816A-757D1D4DDAB4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076" name="Group 1075">
            <a:extLst>
              <a:ext uri="{FF2B5EF4-FFF2-40B4-BE49-F238E27FC236}">
                <a16:creationId xmlns:a16="http://schemas.microsoft.com/office/drawing/2014/main" id="{B9FA1AAF-179E-428E-8D55-64F8B2E7751E}"/>
              </a:ext>
            </a:extLst>
          </xdr:cNvPr>
          <xdr:cNvGrpSpPr/>
        </xdr:nvGrpSpPr>
        <xdr:grpSpPr>
          <a:xfrm>
            <a:off x="8901113" y="29651324"/>
            <a:ext cx="333375" cy="280989"/>
            <a:chOff x="2581275" y="66574987"/>
            <a:chExt cx="333375" cy="280989"/>
          </a:xfrm>
        </xdr:grpSpPr>
        <xdr:sp macro="" textlink="">
          <xdr:nvSpPr>
            <xdr:cNvPr id="1077" name="Isosceles Triangle 1076">
              <a:extLst>
                <a:ext uri="{FF2B5EF4-FFF2-40B4-BE49-F238E27FC236}">
                  <a16:creationId xmlns:a16="http://schemas.microsoft.com/office/drawing/2014/main" id="{A44618AB-F82A-4B48-864C-79D175FA5270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078" name="Rectangle 1077">
              <a:extLst>
                <a:ext uri="{FF2B5EF4-FFF2-40B4-BE49-F238E27FC236}">
                  <a16:creationId xmlns:a16="http://schemas.microsoft.com/office/drawing/2014/main" id="{C6B7A5B0-B075-4887-9819-C953B408908D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079" name="Straight Connector 1078">
              <a:extLst>
                <a:ext uri="{FF2B5EF4-FFF2-40B4-BE49-F238E27FC236}">
                  <a16:creationId xmlns:a16="http://schemas.microsoft.com/office/drawing/2014/main" id="{F856F8AB-3B91-44B6-87AB-E8F60F248809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49</xdr:col>
      <xdr:colOff>123826</xdr:colOff>
      <xdr:row>195</xdr:row>
      <xdr:rowOff>114300</xdr:rowOff>
    </xdr:from>
    <xdr:to>
      <xdr:col>52</xdr:col>
      <xdr:colOff>38100</xdr:colOff>
      <xdr:row>196</xdr:row>
      <xdr:rowOff>66675</xdr:rowOff>
    </xdr:to>
    <xdr:cxnSp macro="">
      <xdr:nvCxnSpPr>
        <xdr:cNvPr id="1147" name="Straight Arrow Connector 1146">
          <a:extLst>
            <a:ext uri="{FF2B5EF4-FFF2-40B4-BE49-F238E27FC236}">
              <a16:creationId xmlns:a16="http://schemas.microsoft.com/office/drawing/2014/main" id="{C46D5450-6118-4183-8415-6677A6F67690}"/>
            </a:ext>
          </a:extLst>
        </xdr:cNvPr>
        <xdr:cNvCxnSpPr/>
      </xdr:nvCxnSpPr>
      <xdr:spPr>
        <a:xfrm flipH="1">
          <a:off x="6762751" y="22688550"/>
          <a:ext cx="400049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133350</xdr:colOff>
      <xdr:row>195</xdr:row>
      <xdr:rowOff>95250</xdr:rowOff>
    </xdr:from>
    <xdr:to>
      <xdr:col>12</xdr:col>
      <xdr:colOff>9525</xdr:colOff>
      <xdr:row>196</xdr:row>
      <xdr:rowOff>38100</xdr:rowOff>
    </xdr:to>
    <xdr:cxnSp macro="">
      <xdr:nvCxnSpPr>
        <xdr:cNvPr id="1148" name="Straight Arrow Connector 1147">
          <a:extLst>
            <a:ext uri="{FF2B5EF4-FFF2-40B4-BE49-F238E27FC236}">
              <a16:creationId xmlns:a16="http://schemas.microsoft.com/office/drawing/2014/main" id="{B7C39D86-15B7-40C9-8017-6F6D5731A4BF}"/>
            </a:ext>
          </a:extLst>
        </xdr:cNvPr>
        <xdr:cNvCxnSpPr/>
      </xdr:nvCxnSpPr>
      <xdr:spPr>
        <a:xfrm>
          <a:off x="1590675" y="30737175"/>
          <a:ext cx="361950" cy="85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197</xdr:row>
      <xdr:rowOff>76200</xdr:rowOff>
    </xdr:from>
    <xdr:to>
      <xdr:col>21</xdr:col>
      <xdr:colOff>95250</xdr:colOff>
      <xdr:row>197</xdr:row>
      <xdr:rowOff>76200</xdr:rowOff>
    </xdr:to>
    <xdr:cxnSp macro="">
      <xdr:nvCxnSpPr>
        <xdr:cNvPr id="1149" name="Straight Arrow Connector 1148">
          <a:extLst>
            <a:ext uri="{FF2B5EF4-FFF2-40B4-BE49-F238E27FC236}">
              <a16:creationId xmlns:a16="http://schemas.microsoft.com/office/drawing/2014/main" id="{45893B8A-6F18-4C1F-8CFF-C67DF39B6EAA}"/>
            </a:ext>
          </a:extLst>
        </xdr:cNvPr>
        <xdr:cNvCxnSpPr/>
      </xdr:nvCxnSpPr>
      <xdr:spPr>
        <a:xfrm>
          <a:off x="3590925" y="22936200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38100</xdr:colOff>
      <xdr:row>199</xdr:row>
      <xdr:rowOff>66675</xdr:rowOff>
    </xdr:from>
    <xdr:to>
      <xdr:col>21</xdr:col>
      <xdr:colOff>142875</xdr:colOff>
      <xdr:row>199</xdr:row>
      <xdr:rowOff>66675</xdr:rowOff>
    </xdr:to>
    <xdr:cxnSp macro="">
      <xdr:nvCxnSpPr>
        <xdr:cNvPr id="1150" name="Straight Arrow Connector 1149">
          <a:extLst>
            <a:ext uri="{FF2B5EF4-FFF2-40B4-BE49-F238E27FC236}">
              <a16:creationId xmlns:a16="http://schemas.microsoft.com/office/drawing/2014/main" id="{A33DC265-2459-4815-85D2-171AA35A1FF5}"/>
            </a:ext>
          </a:extLst>
        </xdr:cNvPr>
        <xdr:cNvCxnSpPr/>
      </xdr:nvCxnSpPr>
      <xdr:spPr>
        <a:xfrm flipH="1">
          <a:off x="3600450" y="23069550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200</xdr:row>
      <xdr:rowOff>76200</xdr:rowOff>
    </xdr:from>
    <xdr:to>
      <xdr:col>21</xdr:col>
      <xdr:colOff>95250</xdr:colOff>
      <xdr:row>200</xdr:row>
      <xdr:rowOff>76200</xdr:rowOff>
    </xdr:to>
    <xdr:cxnSp macro="">
      <xdr:nvCxnSpPr>
        <xdr:cNvPr id="1151" name="Straight Arrow Connector 1150">
          <a:extLst>
            <a:ext uri="{FF2B5EF4-FFF2-40B4-BE49-F238E27FC236}">
              <a16:creationId xmlns:a16="http://schemas.microsoft.com/office/drawing/2014/main" id="{F710BD90-B931-4EB2-A331-C6C1CE9BC389}"/>
            </a:ext>
          </a:extLst>
        </xdr:cNvPr>
        <xdr:cNvCxnSpPr/>
      </xdr:nvCxnSpPr>
      <xdr:spPr>
        <a:xfrm>
          <a:off x="3590925" y="23221950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38100</xdr:colOff>
      <xdr:row>201</xdr:row>
      <xdr:rowOff>66675</xdr:rowOff>
    </xdr:from>
    <xdr:to>
      <xdr:col>21</xdr:col>
      <xdr:colOff>142875</xdr:colOff>
      <xdr:row>201</xdr:row>
      <xdr:rowOff>66675</xdr:rowOff>
    </xdr:to>
    <xdr:cxnSp macro="">
      <xdr:nvCxnSpPr>
        <xdr:cNvPr id="1152" name="Straight Arrow Connector 1151">
          <a:extLst>
            <a:ext uri="{FF2B5EF4-FFF2-40B4-BE49-F238E27FC236}">
              <a16:creationId xmlns:a16="http://schemas.microsoft.com/office/drawing/2014/main" id="{34C83B48-A156-46C6-A0AA-EBDD1601A23E}"/>
            </a:ext>
          </a:extLst>
        </xdr:cNvPr>
        <xdr:cNvCxnSpPr/>
      </xdr:nvCxnSpPr>
      <xdr:spPr>
        <a:xfrm flipH="1">
          <a:off x="3600450" y="23355300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202</xdr:row>
      <xdr:rowOff>76200</xdr:rowOff>
    </xdr:from>
    <xdr:to>
      <xdr:col>21</xdr:col>
      <xdr:colOff>95250</xdr:colOff>
      <xdr:row>202</xdr:row>
      <xdr:rowOff>76200</xdr:rowOff>
    </xdr:to>
    <xdr:cxnSp macro="">
      <xdr:nvCxnSpPr>
        <xdr:cNvPr id="1153" name="Straight Arrow Connector 1152">
          <a:extLst>
            <a:ext uri="{FF2B5EF4-FFF2-40B4-BE49-F238E27FC236}">
              <a16:creationId xmlns:a16="http://schemas.microsoft.com/office/drawing/2014/main" id="{0C15506A-3A68-4E49-98A5-0C47AAAE61E7}"/>
            </a:ext>
          </a:extLst>
        </xdr:cNvPr>
        <xdr:cNvCxnSpPr/>
      </xdr:nvCxnSpPr>
      <xdr:spPr>
        <a:xfrm>
          <a:off x="3590925" y="23507700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38100</xdr:colOff>
      <xdr:row>203</xdr:row>
      <xdr:rowOff>66675</xdr:rowOff>
    </xdr:from>
    <xdr:to>
      <xdr:col>21</xdr:col>
      <xdr:colOff>142875</xdr:colOff>
      <xdr:row>203</xdr:row>
      <xdr:rowOff>66675</xdr:rowOff>
    </xdr:to>
    <xdr:cxnSp macro="">
      <xdr:nvCxnSpPr>
        <xdr:cNvPr id="1154" name="Straight Arrow Connector 1153">
          <a:extLst>
            <a:ext uri="{FF2B5EF4-FFF2-40B4-BE49-F238E27FC236}">
              <a16:creationId xmlns:a16="http://schemas.microsoft.com/office/drawing/2014/main" id="{83E35973-DA90-475A-81F3-73E8BE23A6C9}"/>
            </a:ext>
          </a:extLst>
        </xdr:cNvPr>
        <xdr:cNvCxnSpPr/>
      </xdr:nvCxnSpPr>
      <xdr:spPr>
        <a:xfrm flipH="1">
          <a:off x="3600450" y="23641050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204</xdr:row>
      <xdr:rowOff>76200</xdr:rowOff>
    </xdr:from>
    <xdr:to>
      <xdr:col>21</xdr:col>
      <xdr:colOff>95250</xdr:colOff>
      <xdr:row>204</xdr:row>
      <xdr:rowOff>76200</xdr:rowOff>
    </xdr:to>
    <xdr:cxnSp macro="">
      <xdr:nvCxnSpPr>
        <xdr:cNvPr id="1155" name="Straight Arrow Connector 1154">
          <a:extLst>
            <a:ext uri="{FF2B5EF4-FFF2-40B4-BE49-F238E27FC236}">
              <a16:creationId xmlns:a16="http://schemas.microsoft.com/office/drawing/2014/main" id="{11A50ED0-C8B4-4C9C-BA97-EBA4C3B90B11}"/>
            </a:ext>
          </a:extLst>
        </xdr:cNvPr>
        <xdr:cNvCxnSpPr/>
      </xdr:nvCxnSpPr>
      <xdr:spPr>
        <a:xfrm>
          <a:off x="3590925" y="23793450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38100</xdr:colOff>
      <xdr:row>205</xdr:row>
      <xdr:rowOff>66675</xdr:rowOff>
    </xdr:from>
    <xdr:to>
      <xdr:col>21</xdr:col>
      <xdr:colOff>142875</xdr:colOff>
      <xdr:row>205</xdr:row>
      <xdr:rowOff>66675</xdr:rowOff>
    </xdr:to>
    <xdr:cxnSp macro="">
      <xdr:nvCxnSpPr>
        <xdr:cNvPr id="1156" name="Straight Arrow Connector 1155">
          <a:extLst>
            <a:ext uri="{FF2B5EF4-FFF2-40B4-BE49-F238E27FC236}">
              <a16:creationId xmlns:a16="http://schemas.microsoft.com/office/drawing/2014/main" id="{6F79B99F-FE02-4440-AA77-31D698080151}"/>
            </a:ext>
          </a:extLst>
        </xdr:cNvPr>
        <xdr:cNvCxnSpPr/>
      </xdr:nvCxnSpPr>
      <xdr:spPr>
        <a:xfrm flipH="1">
          <a:off x="3600450" y="23926800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206</xdr:row>
      <xdr:rowOff>76200</xdr:rowOff>
    </xdr:from>
    <xdr:to>
      <xdr:col>21</xdr:col>
      <xdr:colOff>95250</xdr:colOff>
      <xdr:row>206</xdr:row>
      <xdr:rowOff>76200</xdr:rowOff>
    </xdr:to>
    <xdr:cxnSp macro="">
      <xdr:nvCxnSpPr>
        <xdr:cNvPr id="1157" name="Straight Arrow Connector 1156">
          <a:extLst>
            <a:ext uri="{FF2B5EF4-FFF2-40B4-BE49-F238E27FC236}">
              <a16:creationId xmlns:a16="http://schemas.microsoft.com/office/drawing/2014/main" id="{0D7FBB7F-0975-4DA7-87D4-A4F248E47099}"/>
            </a:ext>
          </a:extLst>
        </xdr:cNvPr>
        <xdr:cNvCxnSpPr/>
      </xdr:nvCxnSpPr>
      <xdr:spPr>
        <a:xfrm>
          <a:off x="3590925" y="24079200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38100</xdr:colOff>
      <xdr:row>207</xdr:row>
      <xdr:rowOff>66675</xdr:rowOff>
    </xdr:from>
    <xdr:to>
      <xdr:col>21</xdr:col>
      <xdr:colOff>142875</xdr:colOff>
      <xdr:row>207</xdr:row>
      <xdr:rowOff>66675</xdr:rowOff>
    </xdr:to>
    <xdr:cxnSp macro="">
      <xdr:nvCxnSpPr>
        <xdr:cNvPr id="1158" name="Straight Arrow Connector 1157">
          <a:extLst>
            <a:ext uri="{FF2B5EF4-FFF2-40B4-BE49-F238E27FC236}">
              <a16:creationId xmlns:a16="http://schemas.microsoft.com/office/drawing/2014/main" id="{3360BF55-1979-4048-94F9-228AE0CCA8FB}"/>
            </a:ext>
          </a:extLst>
        </xdr:cNvPr>
        <xdr:cNvCxnSpPr/>
      </xdr:nvCxnSpPr>
      <xdr:spPr>
        <a:xfrm flipH="1">
          <a:off x="3600450" y="24212550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208</xdr:row>
      <xdr:rowOff>76200</xdr:rowOff>
    </xdr:from>
    <xdr:to>
      <xdr:col>21</xdr:col>
      <xdr:colOff>95250</xdr:colOff>
      <xdr:row>208</xdr:row>
      <xdr:rowOff>76200</xdr:rowOff>
    </xdr:to>
    <xdr:cxnSp macro="">
      <xdr:nvCxnSpPr>
        <xdr:cNvPr id="1159" name="Straight Arrow Connector 1158">
          <a:extLst>
            <a:ext uri="{FF2B5EF4-FFF2-40B4-BE49-F238E27FC236}">
              <a16:creationId xmlns:a16="http://schemas.microsoft.com/office/drawing/2014/main" id="{67D750C9-6D2B-4362-BF34-CF198998025F}"/>
            </a:ext>
          </a:extLst>
        </xdr:cNvPr>
        <xdr:cNvCxnSpPr/>
      </xdr:nvCxnSpPr>
      <xdr:spPr>
        <a:xfrm>
          <a:off x="3590925" y="24364950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38100</xdr:colOff>
      <xdr:row>209</xdr:row>
      <xdr:rowOff>66675</xdr:rowOff>
    </xdr:from>
    <xdr:to>
      <xdr:col>21</xdr:col>
      <xdr:colOff>142875</xdr:colOff>
      <xdr:row>209</xdr:row>
      <xdr:rowOff>66675</xdr:rowOff>
    </xdr:to>
    <xdr:cxnSp macro="">
      <xdr:nvCxnSpPr>
        <xdr:cNvPr id="1160" name="Straight Arrow Connector 1159">
          <a:extLst>
            <a:ext uri="{FF2B5EF4-FFF2-40B4-BE49-F238E27FC236}">
              <a16:creationId xmlns:a16="http://schemas.microsoft.com/office/drawing/2014/main" id="{447DF3C5-9D80-47F1-8135-E81EADED3A76}"/>
            </a:ext>
          </a:extLst>
        </xdr:cNvPr>
        <xdr:cNvCxnSpPr/>
      </xdr:nvCxnSpPr>
      <xdr:spPr>
        <a:xfrm flipH="1">
          <a:off x="3600450" y="24498300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38100</xdr:colOff>
      <xdr:row>197</xdr:row>
      <xdr:rowOff>66675</xdr:rowOff>
    </xdr:from>
    <xdr:to>
      <xdr:col>41</xdr:col>
      <xdr:colOff>142875</xdr:colOff>
      <xdr:row>197</xdr:row>
      <xdr:rowOff>66675</xdr:rowOff>
    </xdr:to>
    <xdr:cxnSp macro="">
      <xdr:nvCxnSpPr>
        <xdr:cNvPr id="1162" name="Straight Arrow Connector 1161">
          <a:extLst>
            <a:ext uri="{FF2B5EF4-FFF2-40B4-BE49-F238E27FC236}">
              <a16:creationId xmlns:a16="http://schemas.microsoft.com/office/drawing/2014/main" id="{3CBE9909-6664-4E5C-AC98-622EF53098BB}"/>
            </a:ext>
          </a:extLst>
        </xdr:cNvPr>
        <xdr:cNvCxnSpPr/>
      </xdr:nvCxnSpPr>
      <xdr:spPr>
        <a:xfrm flipH="1">
          <a:off x="5219700" y="2292667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28575</xdr:colOff>
      <xdr:row>198</xdr:row>
      <xdr:rowOff>76200</xdr:rowOff>
    </xdr:from>
    <xdr:to>
      <xdr:col>41</xdr:col>
      <xdr:colOff>95250</xdr:colOff>
      <xdr:row>198</xdr:row>
      <xdr:rowOff>76200</xdr:rowOff>
    </xdr:to>
    <xdr:cxnSp macro="">
      <xdr:nvCxnSpPr>
        <xdr:cNvPr id="1163" name="Straight Arrow Connector 1162">
          <a:extLst>
            <a:ext uri="{FF2B5EF4-FFF2-40B4-BE49-F238E27FC236}">
              <a16:creationId xmlns:a16="http://schemas.microsoft.com/office/drawing/2014/main" id="{852B41DD-449C-4309-BBC9-4D11655077DD}"/>
            </a:ext>
          </a:extLst>
        </xdr:cNvPr>
        <xdr:cNvCxnSpPr/>
      </xdr:nvCxnSpPr>
      <xdr:spPr>
        <a:xfrm>
          <a:off x="5210175" y="2307907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38100</xdr:colOff>
      <xdr:row>199</xdr:row>
      <xdr:rowOff>66675</xdr:rowOff>
    </xdr:from>
    <xdr:to>
      <xdr:col>41</xdr:col>
      <xdr:colOff>142875</xdr:colOff>
      <xdr:row>199</xdr:row>
      <xdr:rowOff>66675</xdr:rowOff>
    </xdr:to>
    <xdr:cxnSp macro="">
      <xdr:nvCxnSpPr>
        <xdr:cNvPr id="1164" name="Straight Arrow Connector 1163">
          <a:extLst>
            <a:ext uri="{FF2B5EF4-FFF2-40B4-BE49-F238E27FC236}">
              <a16:creationId xmlns:a16="http://schemas.microsoft.com/office/drawing/2014/main" id="{5E380FCD-ECF0-4F77-9495-AE4FA43CEF6E}"/>
            </a:ext>
          </a:extLst>
        </xdr:cNvPr>
        <xdr:cNvCxnSpPr/>
      </xdr:nvCxnSpPr>
      <xdr:spPr>
        <a:xfrm flipH="1">
          <a:off x="5219700" y="2321242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28575</xdr:colOff>
      <xdr:row>200</xdr:row>
      <xdr:rowOff>76200</xdr:rowOff>
    </xdr:from>
    <xdr:to>
      <xdr:col>41</xdr:col>
      <xdr:colOff>95250</xdr:colOff>
      <xdr:row>200</xdr:row>
      <xdr:rowOff>76200</xdr:rowOff>
    </xdr:to>
    <xdr:cxnSp macro="">
      <xdr:nvCxnSpPr>
        <xdr:cNvPr id="1165" name="Straight Arrow Connector 1164">
          <a:extLst>
            <a:ext uri="{FF2B5EF4-FFF2-40B4-BE49-F238E27FC236}">
              <a16:creationId xmlns:a16="http://schemas.microsoft.com/office/drawing/2014/main" id="{D86E8324-302E-4165-B5C1-683C0F258F15}"/>
            </a:ext>
          </a:extLst>
        </xdr:cNvPr>
        <xdr:cNvCxnSpPr/>
      </xdr:nvCxnSpPr>
      <xdr:spPr>
        <a:xfrm>
          <a:off x="5210175" y="2336482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38100</xdr:colOff>
      <xdr:row>201</xdr:row>
      <xdr:rowOff>66675</xdr:rowOff>
    </xdr:from>
    <xdr:to>
      <xdr:col>41</xdr:col>
      <xdr:colOff>142875</xdr:colOff>
      <xdr:row>201</xdr:row>
      <xdr:rowOff>66675</xdr:rowOff>
    </xdr:to>
    <xdr:cxnSp macro="">
      <xdr:nvCxnSpPr>
        <xdr:cNvPr id="1166" name="Straight Arrow Connector 1165">
          <a:extLst>
            <a:ext uri="{FF2B5EF4-FFF2-40B4-BE49-F238E27FC236}">
              <a16:creationId xmlns:a16="http://schemas.microsoft.com/office/drawing/2014/main" id="{9B7FE495-D5BB-4F10-8B08-088B3E6A6E24}"/>
            </a:ext>
          </a:extLst>
        </xdr:cNvPr>
        <xdr:cNvCxnSpPr/>
      </xdr:nvCxnSpPr>
      <xdr:spPr>
        <a:xfrm flipH="1">
          <a:off x="5219700" y="2349817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28575</xdr:colOff>
      <xdr:row>202</xdr:row>
      <xdr:rowOff>76200</xdr:rowOff>
    </xdr:from>
    <xdr:to>
      <xdr:col>41</xdr:col>
      <xdr:colOff>95250</xdr:colOff>
      <xdr:row>202</xdr:row>
      <xdr:rowOff>76200</xdr:rowOff>
    </xdr:to>
    <xdr:cxnSp macro="">
      <xdr:nvCxnSpPr>
        <xdr:cNvPr id="1167" name="Straight Arrow Connector 1166">
          <a:extLst>
            <a:ext uri="{FF2B5EF4-FFF2-40B4-BE49-F238E27FC236}">
              <a16:creationId xmlns:a16="http://schemas.microsoft.com/office/drawing/2014/main" id="{FC8014B1-F1E7-4285-BAAB-A891B380C35A}"/>
            </a:ext>
          </a:extLst>
        </xdr:cNvPr>
        <xdr:cNvCxnSpPr/>
      </xdr:nvCxnSpPr>
      <xdr:spPr>
        <a:xfrm>
          <a:off x="5210175" y="2365057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38100</xdr:colOff>
      <xdr:row>203</xdr:row>
      <xdr:rowOff>66675</xdr:rowOff>
    </xdr:from>
    <xdr:to>
      <xdr:col>41</xdr:col>
      <xdr:colOff>142875</xdr:colOff>
      <xdr:row>203</xdr:row>
      <xdr:rowOff>66675</xdr:rowOff>
    </xdr:to>
    <xdr:cxnSp macro="">
      <xdr:nvCxnSpPr>
        <xdr:cNvPr id="1168" name="Straight Arrow Connector 1167">
          <a:extLst>
            <a:ext uri="{FF2B5EF4-FFF2-40B4-BE49-F238E27FC236}">
              <a16:creationId xmlns:a16="http://schemas.microsoft.com/office/drawing/2014/main" id="{CAC45583-8CCE-4FD3-9190-09545A082CD5}"/>
            </a:ext>
          </a:extLst>
        </xdr:cNvPr>
        <xdr:cNvCxnSpPr/>
      </xdr:nvCxnSpPr>
      <xdr:spPr>
        <a:xfrm flipH="1">
          <a:off x="5219700" y="2378392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28575</xdr:colOff>
      <xdr:row>204</xdr:row>
      <xdr:rowOff>76200</xdr:rowOff>
    </xdr:from>
    <xdr:to>
      <xdr:col>41</xdr:col>
      <xdr:colOff>95250</xdr:colOff>
      <xdr:row>204</xdr:row>
      <xdr:rowOff>76200</xdr:rowOff>
    </xdr:to>
    <xdr:cxnSp macro="">
      <xdr:nvCxnSpPr>
        <xdr:cNvPr id="1169" name="Straight Arrow Connector 1168">
          <a:extLst>
            <a:ext uri="{FF2B5EF4-FFF2-40B4-BE49-F238E27FC236}">
              <a16:creationId xmlns:a16="http://schemas.microsoft.com/office/drawing/2014/main" id="{08241479-87B3-49E7-9CA8-8448FFB5C305}"/>
            </a:ext>
          </a:extLst>
        </xdr:cNvPr>
        <xdr:cNvCxnSpPr/>
      </xdr:nvCxnSpPr>
      <xdr:spPr>
        <a:xfrm>
          <a:off x="5210175" y="2393632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38100</xdr:colOff>
      <xdr:row>205</xdr:row>
      <xdr:rowOff>66675</xdr:rowOff>
    </xdr:from>
    <xdr:to>
      <xdr:col>41</xdr:col>
      <xdr:colOff>142875</xdr:colOff>
      <xdr:row>205</xdr:row>
      <xdr:rowOff>66675</xdr:rowOff>
    </xdr:to>
    <xdr:cxnSp macro="">
      <xdr:nvCxnSpPr>
        <xdr:cNvPr id="1170" name="Straight Arrow Connector 1169">
          <a:extLst>
            <a:ext uri="{FF2B5EF4-FFF2-40B4-BE49-F238E27FC236}">
              <a16:creationId xmlns:a16="http://schemas.microsoft.com/office/drawing/2014/main" id="{6F3458B6-36E6-4E4F-B4CB-025D0FA75ACC}"/>
            </a:ext>
          </a:extLst>
        </xdr:cNvPr>
        <xdr:cNvCxnSpPr/>
      </xdr:nvCxnSpPr>
      <xdr:spPr>
        <a:xfrm flipH="1">
          <a:off x="5219700" y="2406967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28575</xdr:colOff>
      <xdr:row>206</xdr:row>
      <xdr:rowOff>76200</xdr:rowOff>
    </xdr:from>
    <xdr:to>
      <xdr:col>41</xdr:col>
      <xdr:colOff>95250</xdr:colOff>
      <xdr:row>206</xdr:row>
      <xdr:rowOff>76200</xdr:rowOff>
    </xdr:to>
    <xdr:cxnSp macro="">
      <xdr:nvCxnSpPr>
        <xdr:cNvPr id="1171" name="Straight Arrow Connector 1170">
          <a:extLst>
            <a:ext uri="{FF2B5EF4-FFF2-40B4-BE49-F238E27FC236}">
              <a16:creationId xmlns:a16="http://schemas.microsoft.com/office/drawing/2014/main" id="{A688D1A9-35EB-46C5-80A5-B7193DE2A92E}"/>
            </a:ext>
          </a:extLst>
        </xdr:cNvPr>
        <xdr:cNvCxnSpPr/>
      </xdr:nvCxnSpPr>
      <xdr:spPr>
        <a:xfrm>
          <a:off x="5210175" y="2422207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38100</xdr:colOff>
      <xdr:row>207</xdr:row>
      <xdr:rowOff>66675</xdr:rowOff>
    </xdr:from>
    <xdr:to>
      <xdr:col>41</xdr:col>
      <xdr:colOff>142875</xdr:colOff>
      <xdr:row>207</xdr:row>
      <xdr:rowOff>66675</xdr:rowOff>
    </xdr:to>
    <xdr:cxnSp macro="">
      <xdr:nvCxnSpPr>
        <xdr:cNvPr id="1172" name="Straight Arrow Connector 1171">
          <a:extLst>
            <a:ext uri="{FF2B5EF4-FFF2-40B4-BE49-F238E27FC236}">
              <a16:creationId xmlns:a16="http://schemas.microsoft.com/office/drawing/2014/main" id="{8A628FA5-1F23-48B7-89B7-6643E1A492F1}"/>
            </a:ext>
          </a:extLst>
        </xdr:cNvPr>
        <xdr:cNvCxnSpPr/>
      </xdr:nvCxnSpPr>
      <xdr:spPr>
        <a:xfrm flipH="1">
          <a:off x="5219700" y="2435542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28575</xdr:colOff>
      <xdr:row>208</xdr:row>
      <xdr:rowOff>76200</xdr:rowOff>
    </xdr:from>
    <xdr:to>
      <xdr:col>41</xdr:col>
      <xdr:colOff>95250</xdr:colOff>
      <xdr:row>208</xdr:row>
      <xdr:rowOff>76200</xdr:rowOff>
    </xdr:to>
    <xdr:cxnSp macro="">
      <xdr:nvCxnSpPr>
        <xdr:cNvPr id="1173" name="Straight Arrow Connector 1172">
          <a:extLst>
            <a:ext uri="{FF2B5EF4-FFF2-40B4-BE49-F238E27FC236}">
              <a16:creationId xmlns:a16="http://schemas.microsoft.com/office/drawing/2014/main" id="{AEF1C760-E08A-4806-985C-A4D49F6C2540}"/>
            </a:ext>
          </a:extLst>
        </xdr:cNvPr>
        <xdr:cNvCxnSpPr/>
      </xdr:nvCxnSpPr>
      <xdr:spPr>
        <a:xfrm>
          <a:off x="5210175" y="2450782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38100</xdr:colOff>
      <xdr:row>209</xdr:row>
      <xdr:rowOff>66675</xdr:rowOff>
    </xdr:from>
    <xdr:to>
      <xdr:col>41</xdr:col>
      <xdr:colOff>142875</xdr:colOff>
      <xdr:row>209</xdr:row>
      <xdr:rowOff>66675</xdr:rowOff>
    </xdr:to>
    <xdr:cxnSp macro="">
      <xdr:nvCxnSpPr>
        <xdr:cNvPr id="1174" name="Straight Arrow Connector 1173">
          <a:extLst>
            <a:ext uri="{FF2B5EF4-FFF2-40B4-BE49-F238E27FC236}">
              <a16:creationId xmlns:a16="http://schemas.microsoft.com/office/drawing/2014/main" id="{E56FBC31-0214-40D1-B113-4757326B6897}"/>
            </a:ext>
          </a:extLst>
        </xdr:cNvPr>
        <xdr:cNvCxnSpPr/>
      </xdr:nvCxnSpPr>
      <xdr:spPr>
        <a:xfrm flipH="1">
          <a:off x="5219700" y="2464117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38100</xdr:colOff>
      <xdr:row>198</xdr:row>
      <xdr:rowOff>66675</xdr:rowOff>
    </xdr:from>
    <xdr:to>
      <xdr:col>31</xdr:col>
      <xdr:colOff>142875</xdr:colOff>
      <xdr:row>198</xdr:row>
      <xdr:rowOff>66675</xdr:rowOff>
    </xdr:to>
    <xdr:cxnSp macro="">
      <xdr:nvCxnSpPr>
        <xdr:cNvPr id="1175" name="Straight Arrow Connector 1174">
          <a:extLst>
            <a:ext uri="{FF2B5EF4-FFF2-40B4-BE49-F238E27FC236}">
              <a16:creationId xmlns:a16="http://schemas.microsoft.com/office/drawing/2014/main" id="{B281EFFE-2B10-4571-B462-247704FDF461}"/>
            </a:ext>
          </a:extLst>
        </xdr:cNvPr>
        <xdr:cNvCxnSpPr/>
      </xdr:nvCxnSpPr>
      <xdr:spPr>
        <a:xfrm flipH="1">
          <a:off x="3276600" y="3113722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199</xdr:row>
      <xdr:rowOff>76200</xdr:rowOff>
    </xdr:from>
    <xdr:to>
      <xdr:col>31</xdr:col>
      <xdr:colOff>95250</xdr:colOff>
      <xdr:row>199</xdr:row>
      <xdr:rowOff>76200</xdr:rowOff>
    </xdr:to>
    <xdr:cxnSp macro="">
      <xdr:nvCxnSpPr>
        <xdr:cNvPr id="1176" name="Straight Arrow Connector 1175">
          <a:extLst>
            <a:ext uri="{FF2B5EF4-FFF2-40B4-BE49-F238E27FC236}">
              <a16:creationId xmlns:a16="http://schemas.microsoft.com/office/drawing/2014/main" id="{D023861A-AD84-4F09-BFCC-46CC661F1F34}"/>
            </a:ext>
          </a:extLst>
        </xdr:cNvPr>
        <xdr:cNvCxnSpPr/>
      </xdr:nvCxnSpPr>
      <xdr:spPr>
        <a:xfrm>
          <a:off x="3267075" y="3128962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38100</xdr:colOff>
      <xdr:row>200</xdr:row>
      <xdr:rowOff>66675</xdr:rowOff>
    </xdr:from>
    <xdr:to>
      <xdr:col>31</xdr:col>
      <xdr:colOff>142875</xdr:colOff>
      <xdr:row>200</xdr:row>
      <xdr:rowOff>66675</xdr:rowOff>
    </xdr:to>
    <xdr:cxnSp macro="">
      <xdr:nvCxnSpPr>
        <xdr:cNvPr id="1177" name="Straight Arrow Connector 1176">
          <a:extLst>
            <a:ext uri="{FF2B5EF4-FFF2-40B4-BE49-F238E27FC236}">
              <a16:creationId xmlns:a16="http://schemas.microsoft.com/office/drawing/2014/main" id="{D820BBED-6EBC-4FBF-BA90-EC7D4078F851}"/>
            </a:ext>
          </a:extLst>
        </xdr:cNvPr>
        <xdr:cNvCxnSpPr/>
      </xdr:nvCxnSpPr>
      <xdr:spPr>
        <a:xfrm flipH="1">
          <a:off x="3276600" y="3142297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201</xdr:row>
      <xdr:rowOff>76200</xdr:rowOff>
    </xdr:from>
    <xdr:to>
      <xdr:col>31</xdr:col>
      <xdr:colOff>95250</xdr:colOff>
      <xdr:row>201</xdr:row>
      <xdr:rowOff>76200</xdr:rowOff>
    </xdr:to>
    <xdr:cxnSp macro="">
      <xdr:nvCxnSpPr>
        <xdr:cNvPr id="1178" name="Straight Arrow Connector 1177">
          <a:extLst>
            <a:ext uri="{FF2B5EF4-FFF2-40B4-BE49-F238E27FC236}">
              <a16:creationId xmlns:a16="http://schemas.microsoft.com/office/drawing/2014/main" id="{E971195D-3C5A-4C91-9908-2B6CF4621620}"/>
            </a:ext>
          </a:extLst>
        </xdr:cNvPr>
        <xdr:cNvCxnSpPr/>
      </xdr:nvCxnSpPr>
      <xdr:spPr>
        <a:xfrm>
          <a:off x="3267075" y="3157537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38100</xdr:colOff>
      <xdr:row>202</xdr:row>
      <xdr:rowOff>66675</xdr:rowOff>
    </xdr:from>
    <xdr:to>
      <xdr:col>31</xdr:col>
      <xdr:colOff>142875</xdr:colOff>
      <xdr:row>202</xdr:row>
      <xdr:rowOff>66675</xdr:rowOff>
    </xdr:to>
    <xdr:cxnSp macro="">
      <xdr:nvCxnSpPr>
        <xdr:cNvPr id="1179" name="Straight Arrow Connector 1178">
          <a:extLst>
            <a:ext uri="{FF2B5EF4-FFF2-40B4-BE49-F238E27FC236}">
              <a16:creationId xmlns:a16="http://schemas.microsoft.com/office/drawing/2014/main" id="{F5A3C2DF-1CB1-40F3-99D4-233635DA79D0}"/>
            </a:ext>
          </a:extLst>
        </xdr:cNvPr>
        <xdr:cNvCxnSpPr/>
      </xdr:nvCxnSpPr>
      <xdr:spPr>
        <a:xfrm flipH="1">
          <a:off x="3276600" y="3170872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203</xdr:row>
      <xdr:rowOff>76200</xdr:rowOff>
    </xdr:from>
    <xdr:to>
      <xdr:col>31</xdr:col>
      <xdr:colOff>95250</xdr:colOff>
      <xdr:row>203</xdr:row>
      <xdr:rowOff>76200</xdr:rowOff>
    </xdr:to>
    <xdr:cxnSp macro="">
      <xdr:nvCxnSpPr>
        <xdr:cNvPr id="1180" name="Straight Arrow Connector 1179">
          <a:extLst>
            <a:ext uri="{FF2B5EF4-FFF2-40B4-BE49-F238E27FC236}">
              <a16:creationId xmlns:a16="http://schemas.microsoft.com/office/drawing/2014/main" id="{0E7522B5-D414-4059-8EA8-FD675F23B0DA}"/>
            </a:ext>
          </a:extLst>
        </xdr:cNvPr>
        <xdr:cNvCxnSpPr/>
      </xdr:nvCxnSpPr>
      <xdr:spPr>
        <a:xfrm>
          <a:off x="3267075" y="3186112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38100</xdr:colOff>
      <xdr:row>204</xdr:row>
      <xdr:rowOff>66675</xdr:rowOff>
    </xdr:from>
    <xdr:to>
      <xdr:col>31</xdr:col>
      <xdr:colOff>142875</xdr:colOff>
      <xdr:row>204</xdr:row>
      <xdr:rowOff>66675</xdr:rowOff>
    </xdr:to>
    <xdr:cxnSp macro="">
      <xdr:nvCxnSpPr>
        <xdr:cNvPr id="1181" name="Straight Arrow Connector 1180">
          <a:extLst>
            <a:ext uri="{FF2B5EF4-FFF2-40B4-BE49-F238E27FC236}">
              <a16:creationId xmlns:a16="http://schemas.microsoft.com/office/drawing/2014/main" id="{343E94A9-ACB9-490D-AF04-CDA63632EE72}"/>
            </a:ext>
          </a:extLst>
        </xdr:cNvPr>
        <xdr:cNvCxnSpPr/>
      </xdr:nvCxnSpPr>
      <xdr:spPr>
        <a:xfrm flipH="1">
          <a:off x="3276600" y="3199447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205</xdr:row>
      <xdr:rowOff>76200</xdr:rowOff>
    </xdr:from>
    <xdr:to>
      <xdr:col>31</xdr:col>
      <xdr:colOff>95250</xdr:colOff>
      <xdr:row>205</xdr:row>
      <xdr:rowOff>76200</xdr:rowOff>
    </xdr:to>
    <xdr:cxnSp macro="">
      <xdr:nvCxnSpPr>
        <xdr:cNvPr id="1182" name="Straight Arrow Connector 1181">
          <a:extLst>
            <a:ext uri="{FF2B5EF4-FFF2-40B4-BE49-F238E27FC236}">
              <a16:creationId xmlns:a16="http://schemas.microsoft.com/office/drawing/2014/main" id="{6128A44F-278A-45C3-B718-F628603CE995}"/>
            </a:ext>
          </a:extLst>
        </xdr:cNvPr>
        <xdr:cNvCxnSpPr/>
      </xdr:nvCxnSpPr>
      <xdr:spPr>
        <a:xfrm>
          <a:off x="3267075" y="3214687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38100</xdr:colOff>
      <xdr:row>206</xdr:row>
      <xdr:rowOff>66675</xdr:rowOff>
    </xdr:from>
    <xdr:to>
      <xdr:col>31</xdr:col>
      <xdr:colOff>142875</xdr:colOff>
      <xdr:row>206</xdr:row>
      <xdr:rowOff>66675</xdr:rowOff>
    </xdr:to>
    <xdr:cxnSp macro="">
      <xdr:nvCxnSpPr>
        <xdr:cNvPr id="1183" name="Straight Arrow Connector 1182">
          <a:extLst>
            <a:ext uri="{FF2B5EF4-FFF2-40B4-BE49-F238E27FC236}">
              <a16:creationId xmlns:a16="http://schemas.microsoft.com/office/drawing/2014/main" id="{CBF3A6F1-4220-4118-BD6E-6B3C0B425043}"/>
            </a:ext>
          </a:extLst>
        </xdr:cNvPr>
        <xdr:cNvCxnSpPr/>
      </xdr:nvCxnSpPr>
      <xdr:spPr>
        <a:xfrm flipH="1">
          <a:off x="3276600" y="3228022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207</xdr:row>
      <xdr:rowOff>76200</xdr:rowOff>
    </xdr:from>
    <xdr:to>
      <xdr:col>31</xdr:col>
      <xdr:colOff>95250</xdr:colOff>
      <xdr:row>207</xdr:row>
      <xdr:rowOff>76200</xdr:rowOff>
    </xdr:to>
    <xdr:cxnSp macro="">
      <xdr:nvCxnSpPr>
        <xdr:cNvPr id="1184" name="Straight Arrow Connector 1183">
          <a:extLst>
            <a:ext uri="{FF2B5EF4-FFF2-40B4-BE49-F238E27FC236}">
              <a16:creationId xmlns:a16="http://schemas.microsoft.com/office/drawing/2014/main" id="{21709410-86E9-41E2-9025-86F9C5D6964E}"/>
            </a:ext>
          </a:extLst>
        </xdr:cNvPr>
        <xdr:cNvCxnSpPr/>
      </xdr:nvCxnSpPr>
      <xdr:spPr>
        <a:xfrm>
          <a:off x="3267075" y="3243262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38100</xdr:colOff>
      <xdr:row>208</xdr:row>
      <xdr:rowOff>66675</xdr:rowOff>
    </xdr:from>
    <xdr:to>
      <xdr:col>31</xdr:col>
      <xdr:colOff>142875</xdr:colOff>
      <xdr:row>208</xdr:row>
      <xdr:rowOff>66675</xdr:rowOff>
    </xdr:to>
    <xdr:cxnSp macro="">
      <xdr:nvCxnSpPr>
        <xdr:cNvPr id="1185" name="Straight Arrow Connector 1184">
          <a:extLst>
            <a:ext uri="{FF2B5EF4-FFF2-40B4-BE49-F238E27FC236}">
              <a16:creationId xmlns:a16="http://schemas.microsoft.com/office/drawing/2014/main" id="{3BFB69FF-04FB-42F9-B981-1B2CD684300E}"/>
            </a:ext>
          </a:extLst>
        </xdr:cNvPr>
        <xdr:cNvCxnSpPr/>
      </xdr:nvCxnSpPr>
      <xdr:spPr>
        <a:xfrm flipH="1">
          <a:off x="3276600" y="3256597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209</xdr:row>
      <xdr:rowOff>76200</xdr:rowOff>
    </xdr:from>
    <xdr:to>
      <xdr:col>31</xdr:col>
      <xdr:colOff>95250</xdr:colOff>
      <xdr:row>209</xdr:row>
      <xdr:rowOff>76200</xdr:rowOff>
    </xdr:to>
    <xdr:cxnSp macro="">
      <xdr:nvCxnSpPr>
        <xdr:cNvPr id="1186" name="Straight Arrow Connector 1185">
          <a:extLst>
            <a:ext uri="{FF2B5EF4-FFF2-40B4-BE49-F238E27FC236}">
              <a16:creationId xmlns:a16="http://schemas.microsoft.com/office/drawing/2014/main" id="{71790CD3-D76B-45B4-8908-5A9BA497448C}"/>
            </a:ext>
          </a:extLst>
        </xdr:cNvPr>
        <xdr:cNvCxnSpPr/>
      </xdr:nvCxnSpPr>
      <xdr:spPr>
        <a:xfrm>
          <a:off x="3267075" y="3271837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213</xdr:row>
      <xdr:rowOff>127000</xdr:rowOff>
    </xdr:from>
    <xdr:to>
      <xdr:col>60</xdr:col>
      <xdr:colOff>1588</xdr:colOff>
      <xdr:row>220</xdr:row>
      <xdr:rowOff>111126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56DC002A-10DF-4FC5-9D3A-4564477D730C}"/>
            </a:ext>
          </a:extLst>
        </xdr:cNvPr>
        <xdr:cNvGrpSpPr/>
      </xdr:nvGrpSpPr>
      <xdr:grpSpPr>
        <a:xfrm>
          <a:off x="323850" y="33483550"/>
          <a:ext cx="9393238" cy="984251"/>
          <a:chOff x="323850" y="33483550"/>
          <a:chExt cx="9393238" cy="984251"/>
        </a:xfrm>
      </xdr:grpSpPr>
      <xdr:grpSp>
        <xdr:nvGrpSpPr>
          <xdr:cNvPr id="1095" name="Group 1094">
            <a:extLst>
              <a:ext uri="{FF2B5EF4-FFF2-40B4-BE49-F238E27FC236}">
                <a16:creationId xmlns:a16="http://schemas.microsoft.com/office/drawing/2014/main" id="{D59B59A5-690F-4848-8F06-5D00950E23D1}"/>
              </a:ext>
            </a:extLst>
          </xdr:cNvPr>
          <xdr:cNvGrpSpPr/>
        </xdr:nvGrpSpPr>
        <xdr:grpSpPr>
          <a:xfrm>
            <a:off x="323850" y="33928050"/>
            <a:ext cx="9382125" cy="285751"/>
            <a:chOff x="323850" y="29646562"/>
            <a:chExt cx="9382125" cy="285751"/>
          </a:xfrm>
        </xdr:grpSpPr>
        <xdr:cxnSp macro="">
          <xdr:nvCxnSpPr>
            <xdr:cNvPr id="1096" name="Straight Connector 1095">
              <a:extLst>
                <a:ext uri="{FF2B5EF4-FFF2-40B4-BE49-F238E27FC236}">
                  <a16:creationId xmlns:a16="http://schemas.microsoft.com/office/drawing/2014/main" id="{8CEEFDCD-D99F-4E93-9733-D330DFE68834}"/>
                </a:ext>
              </a:extLst>
            </xdr:cNvPr>
            <xdr:cNvCxnSpPr/>
          </xdr:nvCxnSpPr>
          <xdr:spPr>
            <a:xfrm>
              <a:off x="323850" y="29646562"/>
              <a:ext cx="938212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097" name="Group 1096">
              <a:extLst>
                <a:ext uri="{FF2B5EF4-FFF2-40B4-BE49-F238E27FC236}">
                  <a16:creationId xmlns:a16="http://schemas.microsoft.com/office/drawing/2014/main" id="{B5A36C95-1A66-44B9-83D0-A117B8168D87}"/>
                </a:ext>
              </a:extLst>
            </xdr:cNvPr>
            <xdr:cNvGrpSpPr/>
          </xdr:nvGrpSpPr>
          <xdr:grpSpPr>
            <a:xfrm>
              <a:off x="800100" y="29646562"/>
              <a:ext cx="333375" cy="266700"/>
              <a:chOff x="1285875" y="52568475"/>
              <a:chExt cx="333375" cy="266700"/>
            </a:xfrm>
          </xdr:grpSpPr>
          <xdr:sp macro="" textlink="">
            <xdr:nvSpPr>
              <xdr:cNvPr id="1118" name="Isosceles Triangle 1117">
                <a:extLst>
                  <a:ext uri="{FF2B5EF4-FFF2-40B4-BE49-F238E27FC236}">
                    <a16:creationId xmlns:a16="http://schemas.microsoft.com/office/drawing/2014/main" id="{1048DD0E-82FB-4D07-85FE-3CF5DF39FC51}"/>
                  </a:ext>
                </a:extLst>
              </xdr:cNvPr>
              <xdr:cNvSpPr/>
            </xdr:nvSpPr>
            <xdr:spPr>
              <a:xfrm>
                <a:off x="1385887" y="52568475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1119" name="Straight Connector 1118">
                <a:extLst>
                  <a:ext uri="{FF2B5EF4-FFF2-40B4-BE49-F238E27FC236}">
                    <a16:creationId xmlns:a16="http://schemas.microsoft.com/office/drawing/2014/main" id="{FBE18D2B-10CE-4AA6-9B68-E323BACB52F2}"/>
                  </a:ext>
                </a:extLst>
              </xdr:cNvPr>
              <xdr:cNvCxnSpPr/>
            </xdr:nvCxnSpPr>
            <xdr:spPr>
              <a:xfrm>
                <a:off x="1285875" y="52697063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120" name="Rectangle 1119">
                <a:extLst>
                  <a:ext uri="{FF2B5EF4-FFF2-40B4-BE49-F238E27FC236}">
                    <a16:creationId xmlns:a16="http://schemas.microsoft.com/office/drawing/2014/main" id="{16C50F0C-48AF-4BBB-A730-313FBC5C1842}"/>
                  </a:ext>
                </a:extLst>
              </xdr:cNvPr>
              <xdr:cNvSpPr/>
            </xdr:nvSpPr>
            <xdr:spPr>
              <a:xfrm>
                <a:off x="1295399" y="52711350"/>
                <a:ext cx="319088" cy="123825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</xdr:grpSp>
        <xdr:grpSp>
          <xdr:nvGrpSpPr>
            <xdr:cNvPr id="1098" name="Group 1097">
              <a:extLst>
                <a:ext uri="{FF2B5EF4-FFF2-40B4-BE49-F238E27FC236}">
                  <a16:creationId xmlns:a16="http://schemas.microsoft.com/office/drawing/2014/main" id="{51B48E0C-2FB2-4D9D-AEB1-C38BBD06F653}"/>
                </a:ext>
              </a:extLst>
            </xdr:cNvPr>
            <xdr:cNvGrpSpPr/>
          </xdr:nvGrpSpPr>
          <xdr:grpSpPr>
            <a:xfrm>
              <a:off x="2419350" y="29651324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1115" name="Isosceles Triangle 1114">
                <a:extLst>
                  <a:ext uri="{FF2B5EF4-FFF2-40B4-BE49-F238E27FC236}">
                    <a16:creationId xmlns:a16="http://schemas.microsoft.com/office/drawing/2014/main" id="{D048E806-DB5C-489B-BFA5-B3C533BC3AC3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1116" name="Rectangle 1115">
                <a:extLst>
                  <a:ext uri="{FF2B5EF4-FFF2-40B4-BE49-F238E27FC236}">
                    <a16:creationId xmlns:a16="http://schemas.microsoft.com/office/drawing/2014/main" id="{21CC97BD-BED6-4952-952B-E1E42A38E887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1117" name="Straight Connector 1116">
                <a:extLst>
                  <a:ext uri="{FF2B5EF4-FFF2-40B4-BE49-F238E27FC236}">
                    <a16:creationId xmlns:a16="http://schemas.microsoft.com/office/drawing/2014/main" id="{588D5D58-81C1-4288-8ACB-827776CAD1E9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099" name="Group 1098">
              <a:extLst>
                <a:ext uri="{FF2B5EF4-FFF2-40B4-BE49-F238E27FC236}">
                  <a16:creationId xmlns:a16="http://schemas.microsoft.com/office/drawing/2014/main" id="{2A6AEB9C-E31D-4FE1-93EE-0059283508C9}"/>
                </a:ext>
              </a:extLst>
            </xdr:cNvPr>
            <xdr:cNvGrpSpPr/>
          </xdr:nvGrpSpPr>
          <xdr:grpSpPr>
            <a:xfrm>
              <a:off x="4038600" y="29651324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1112" name="Isosceles Triangle 1111">
                <a:extLst>
                  <a:ext uri="{FF2B5EF4-FFF2-40B4-BE49-F238E27FC236}">
                    <a16:creationId xmlns:a16="http://schemas.microsoft.com/office/drawing/2014/main" id="{24BF2E38-F190-4C3B-A858-9720EC10FC92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1113" name="Rectangle 1112">
                <a:extLst>
                  <a:ext uri="{FF2B5EF4-FFF2-40B4-BE49-F238E27FC236}">
                    <a16:creationId xmlns:a16="http://schemas.microsoft.com/office/drawing/2014/main" id="{B1501564-56C7-48E9-8873-53291106C0D6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1114" name="Straight Connector 1113">
                <a:extLst>
                  <a:ext uri="{FF2B5EF4-FFF2-40B4-BE49-F238E27FC236}">
                    <a16:creationId xmlns:a16="http://schemas.microsoft.com/office/drawing/2014/main" id="{351A4D9B-1AE7-4584-BC9B-248BC62ACAFD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100" name="Group 1099">
              <a:extLst>
                <a:ext uri="{FF2B5EF4-FFF2-40B4-BE49-F238E27FC236}">
                  <a16:creationId xmlns:a16="http://schemas.microsoft.com/office/drawing/2014/main" id="{57AADA7D-7045-4BA7-8ECC-DBCF5639820B}"/>
                </a:ext>
              </a:extLst>
            </xdr:cNvPr>
            <xdr:cNvGrpSpPr/>
          </xdr:nvGrpSpPr>
          <xdr:grpSpPr>
            <a:xfrm>
              <a:off x="5653088" y="29651324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1109" name="Isosceles Triangle 1108">
                <a:extLst>
                  <a:ext uri="{FF2B5EF4-FFF2-40B4-BE49-F238E27FC236}">
                    <a16:creationId xmlns:a16="http://schemas.microsoft.com/office/drawing/2014/main" id="{0C7E9348-2554-4906-84A6-A1DCF5AF3EA6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1110" name="Rectangle 1109">
                <a:extLst>
                  <a:ext uri="{FF2B5EF4-FFF2-40B4-BE49-F238E27FC236}">
                    <a16:creationId xmlns:a16="http://schemas.microsoft.com/office/drawing/2014/main" id="{D8A7A989-1EE3-417F-BAE7-C3D4FB6908D9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1111" name="Straight Connector 1110">
                <a:extLst>
                  <a:ext uri="{FF2B5EF4-FFF2-40B4-BE49-F238E27FC236}">
                    <a16:creationId xmlns:a16="http://schemas.microsoft.com/office/drawing/2014/main" id="{5F6A3F04-6DC7-4FEB-98FF-E2DCE96C4206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101" name="Group 1100">
              <a:extLst>
                <a:ext uri="{FF2B5EF4-FFF2-40B4-BE49-F238E27FC236}">
                  <a16:creationId xmlns:a16="http://schemas.microsoft.com/office/drawing/2014/main" id="{029BCA96-F78C-44DE-94B8-2E997B8AB699}"/>
                </a:ext>
              </a:extLst>
            </xdr:cNvPr>
            <xdr:cNvGrpSpPr/>
          </xdr:nvGrpSpPr>
          <xdr:grpSpPr>
            <a:xfrm>
              <a:off x="7281863" y="29651324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1106" name="Isosceles Triangle 1105">
                <a:extLst>
                  <a:ext uri="{FF2B5EF4-FFF2-40B4-BE49-F238E27FC236}">
                    <a16:creationId xmlns:a16="http://schemas.microsoft.com/office/drawing/2014/main" id="{035029AE-7751-4CAC-9548-AA1011A3218D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1107" name="Rectangle 1106">
                <a:extLst>
                  <a:ext uri="{FF2B5EF4-FFF2-40B4-BE49-F238E27FC236}">
                    <a16:creationId xmlns:a16="http://schemas.microsoft.com/office/drawing/2014/main" id="{94446ED3-9CD2-458E-A9D6-8D47399E9842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1108" name="Straight Connector 1107">
                <a:extLst>
                  <a:ext uri="{FF2B5EF4-FFF2-40B4-BE49-F238E27FC236}">
                    <a16:creationId xmlns:a16="http://schemas.microsoft.com/office/drawing/2014/main" id="{6FC28601-4C60-4AFC-9233-750AD7AEC6CE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102" name="Group 1101">
              <a:extLst>
                <a:ext uri="{FF2B5EF4-FFF2-40B4-BE49-F238E27FC236}">
                  <a16:creationId xmlns:a16="http://schemas.microsoft.com/office/drawing/2014/main" id="{0FBFB3D7-E9FC-433E-AA8F-FD8F0824793C}"/>
                </a:ext>
              </a:extLst>
            </xdr:cNvPr>
            <xdr:cNvGrpSpPr/>
          </xdr:nvGrpSpPr>
          <xdr:grpSpPr>
            <a:xfrm>
              <a:off x="8901113" y="29651324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1103" name="Isosceles Triangle 1102">
                <a:extLst>
                  <a:ext uri="{FF2B5EF4-FFF2-40B4-BE49-F238E27FC236}">
                    <a16:creationId xmlns:a16="http://schemas.microsoft.com/office/drawing/2014/main" id="{2B2C2BB0-AA3F-49FF-B169-668E6A4A2CF3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1104" name="Rectangle 1103">
                <a:extLst>
                  <a:ext uri="{FF2B5EF4-FFF2-40B4-BE49-F238E27FC236}">
                    <a16:creationId xmlns:a16="http://schemas.microsoft.com/office/drawing/2014/main" id="{44686C31-E8F1-469C-BBFF-80FECF12F9DE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1105" name="Straight Connector 1104">
                <a:extLst>
                  <a:ext uri="{FF2B5EF4-FFF2-40B4-BE49-F238E27FC236}">
                    <a16:creationId xmlns:a16="http://schemas.microsoft.com/office/drawing/2014/main" id="{104F6554-7ED0-4A76-A93D-AACDABE18960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sp macro="" textlink="">
        <xdr:nvSpPr>
          <xdr:cNvPr id="1188" name="Freeform: Shape 1187">
            <a:extLst>
              <a:ext uri="{FF2B5EF4-FFF2-40B4-BE49-F238E27FC236}">
                <a16:creationId xmlns:a16="http://schemas.microsoft.com/office/drawing/2014/main" id="{3C03DCD5-C210-4A41-B8E4-31DEC51EEE9D}"/>
              </a:ext>
            </a:extLst>
          </xdr:cNvPr>
          <xdr:cNvSpPr/>
        </xdr:nvSpPr>
        <xdr:spPr>
          <a:xfrm>
            <a:off x="1781175" y="33494663"/>
            <a:ext cx="809625" cy="963613"/>
          </a:xfrm>
          <a:custGeom>
            <a:avLst/>
            <a:gdLst>
              <a:gd name="connsiteX0" fmla="*/ 809625 w 809625"/>
              <a:gd name="connsiteY0" fmla="*/ 0 h 966788"/>
              <a:gd name="connsiteX1" fmla="*/ 381000 w 809625"/>
              <a:gd name="connsiteY1" fmla="*/ 700088 h 966788"/>
              <a:gd name="connsiteX2" fmla="*/ 0 w 809625"/>
              <a:gd name="connsiteY2" fmla="*/ 966788 h 9667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66788">
                <a:moveTo>
                  <a:pt x="809625" y="0"/>
                </a:moveTo>
                <a:cubicBezTo>
                  <a:pt x="662781" y="269478"/>
                  <a:pt x="515937" y="538957"/>
                  <a:pt x="381000" y="700088"/>
                </a:cubicBezTo>
                <a:cubicBezTo>
                  <a:pt x="246063" y="861219"/>
                  <a:pt x="123031" y="914003"/>
                  <a:pt x="0" y="966788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89" name="Freeform: Shape 1188">
            <a:extLst>
              <a:ext uri="{FF2B5EF4-FFF2-40B4-BE49-F238E27FC236}">
                <a16:creationId xmlns:a16="http://schemas.microsoft.com/office/drawing/2014/main" id="{010F8E44-3FC5-4423-B474-7E9F5DCEE507}"/>
              </a:ext>
            </a:extLst>
          </xdr:cNvPr>
          <xdr:cNvSpPr/>
        </xdr:nvSpPr>
        <xdr:spPr>
          <a:xfrm>
            <a:off x="2590800" y="33499426"/>
            <a:ext cx="804863" cy="968375"/>
          </a:xfrm>
          <a:custGeom>
            <a:avLst/>
            <a:gdLst>
              <a:gd name="connsiteX0" fmla="*/ 0 w 804863"/>
              <a:gd name="connsiteY0" fmla="*/ 0 h 971550"/>
              <a:gd name="connsiteX1" fmla="*/ 385763 w 804863"/>
              <a:gd name="connsiteY1" fmla="*/ 633412 h 971550"/>
              <a:gd name="connsiteX2" fmla="*/ 804863 w 804863"/>
              <a:gd name="connsiteY2" fmla="*/ 971550 h 971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4863" h="971550">
                <a:moveTo>
                  <a:pt x="0" y="0"/>
                </a:moveTo>
                <a:cubicBezTo>
                  <a:pt x="125809" y="235743"/>
                  <a:pt x="251619" y="471487"/>
                  <a:pt x="385763" y="633412"/>
                </a:cubicBezTo>
                <a:cubicBezTo>
                  <a:pt x="519907" y="795337"/>
                  <a:pt x="662385" y="883443"/>
                  <a:pt x="804863" y="971550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190" name="Freeform: Shape 1189">
            <a:extLst>
              <a:ext uri="{FF2B5EF4-FFF2-40B4-BE49-F238E27FC236}">
                <a16:creationId xmlns:a16="http://schemas.microsoft.com/office/drawing/2014/main" id="{DD629944-C74F-40E6-A747-2397079EC2F1}"/>
              </a:ext>
            </a:extLst>
          </xdr:cNvPr>
          <xdr:cNvSpPr/>
        </xdr:nvSpPr>
        <xdr:spPr>
          <a:xfrm>
            <a:off x="3395663" y="33489900"/>
            <a:ext cx="809625" cy="973138"/>
          </a:xfrm>
          <a:custGeom>
            <a:avLst/>
            <a:gdLst>
              <a:gd name="connsiteX0" fmla="*/ 809625 w 809625"/>
              <a:gd name="connsiteY0" fmla="*/ 0 h 976313"/>
              <a:gd name="connsiteX1" fmla="*/ 514350 w 809625"/>
              <a:gd name="connsiteY1" fmla="*/ 642938 h 976313"/>
              <a:gd name="connsiteX2" fmla="*/ 0 w 809625"/>
              <a:gd name="connsiteY2" fmla="*/ 976313 h 9763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76313">
                <a:moveTo>
                  <a:pt x="809625" y="0"/>
                </a:moveTo>
                <a:cubicBezTo>
                  <a:pt x="729456" y="240109"/>
                  <a:pt x="649287" y="480219"/>
                  <a:pt x="514350" y="642938"/>
                </a:cubicBezTo>
                <a:cubicBezTo>
                  <a:pt x="379413" y="805657"/>
                  <a:pt x="189706" y="890985"/>
                  <a:pt x="0" y="976313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91" name="Freeform: Shape 1190">
            <a:extLst>
              <a:ext uri="{FF2B5EF4-FFF2-40B4-BE49-F238E27FC236}">
                <a16:creationId xmlns:a16="http://schemas.microsoft.com/office/drawing/2014/main" id="{A4EA0C6D-D564-42F8-B729-1096DDD1F307}"/>
              </a:ext>
            </a:extLst>
          </xdr:cNvPr>
          <xdr:cNvSpPr/>
        </xdr:nvSpPr>
        <xdr:spPr>
          <a:xfrm>
            <a:off x="323850" y="33489901"/>
            <a:ext cx="647700" cy="433387"/>
          </a:xfrm>
          <a:custGeom>
            <a:avLst/>
            <a:gdLst>
              <a:gd name="connsiteX0" fmla="*/ 0 w 647700"/>
              <a:gd name="connsiteY0" fmla="*/ 433387 h 433387"/>
              <a:gd name="connsiteX1" fmla="*/ 385763 w 647700"/>
              <a:gd name="connsiteY1" fmla="*/ 271462 h 433387"/>
              <a:gd name="connsiteX2" fmla="*/ 647700 w 647700"/>
              <a:gd name="connsiteY2" fmla="*/ 0 h 4333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47700" h="433387">
                <a:moveTo>
                  <a:pt x="0" y="433387"/>
                </a:moveTo>
                <a:cubicBezTo>
                  <a:pt x="138906" y="388540"/>
                  <a:pt x="277813" y="343693"/>
                  <a:pt x="385763" y="271462"/>
                </a:cubicBezTo>
                <a:cubicBezTo>
                  <a:pt x="493713" y="199231"/>
                  <a:pt x="570706" y="99615"/>
                  <a:pt x="647700" y="0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192" name="Freeform: Shape 1191">
            <a:extLst>
              <a:ext uri="{FF2B5EF4-FFF2-40B4-BE49-F238E27FC236}">
                <a16:creationId xmlns:a16="http://schemas.microsoft.com/office/drawing/2014/main" id="{AE629581-4602-461F-92B7-898D8AE3A676}"/>
              </a:ext>
            </a:extLst>
          </xdr:cNvPr>
          <xdr:cNvSpPr/>
        </xdr:nvSpPr>
        <xdr:spPr>
          <a:xfrm>
            <a:off x="976312" y="33489901"/>
            <a:ext cx="804863" cy="968375"/>
          </a:xfrm>
          <a:custGeom>
            <a:avLst/>
            <a:gdLst>
              <a:gd name="connsiteX0" fmla="*/ 0 w 804863"/>
              <a:gd name="connsiteY0" fmla="*/ 0 h 971550"/>
              <a:gd name="connsiteX1" fmla="*/ 385763 w 804863"/>
              <a:gd name="connsiteY1" fmla="*/ 633412 h 971550"/>
              <a:gd name="connsiteX2" fmla="*/ 804863 w 804863"/>
              <a:gd name="connsiteY2" fmla="*/ 971550 h 971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4863" h="971550">
                <a:moveTo>
                  <a:pt x="0" y="0"/>
                </a:moveTo>
                <a:cubicBezTo>
                  <a:pt x="125809" y="235743"/>
                  <a:pt x="251619" y="471487"/>
                  <a:pt x="385763" y="633412"/>
                </a:cubicBezTo>
                <a:cubicBezTo>
                  <a:pt x="519907" y="795337"/>
                  <a:pt x="662385" y="883443"/>
                  <a:pt x="804863" y="971550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193" name="Freeform: Shape 1192">
            <a:extLst>
              <a:ext uri="{FF2B5EF4-FFF2-40B4-BE49-F238E27FC236}">
                <a16:creationId xmlns:a16="http://schemas.microsoft.com/office/drawing/2014/main" id="{E635BF5C-9705-40D9-8CF0-34E84D7BA9B3}"/>
              </a:ext>
            </a:extLst>
          </xdr:cNvPr>
          <xdr:cNvSpPr/>
        </xdr:nvSpPr>
        <xdr:spPr>
          <a:xfrm>
            <a:off x="4210050" y="33499426"/>
            <a:ext cx="804863" cy="968375"/>
          </a:xfrm>
          <a:custGeom>
            <a:avLst/>
            <a:gdLst>
              <a:gd name="connsiteX0" fmla="*/ 0 w 804863"/>
              <a:gd name="connsiteY0" fmla="*/ 0 h 971550"/>
              <a:gd name="connsiteX1" fmla="*/ 385763 w 804863"/>
              <a:gd name="connsiteY1" fmla="*/ 633412 h 971550"/>
              <a:gd name="connsiteX2" fmla="*/ 804863 w 804863"/>
              <a:gd name="connsiteY2" fmla="*/ 971550 h 971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4863" h="971550">
                <a:moveTo>
                  <a:pt x="0" y="0"/>
                </a:moveTo>
                <a:cubicBezTo>
                  <a:pt x="125809" y="235743"/>
                  <a:pt x="251619" y="471487"/>
                  <a:pt x="385763" y="633412"/>
                </a:cubicBezTo>
                <a:cubicBezTo>
                  <a:pt x="519907" y="795337"/>
                  <a:pt x="662385" y="883443"/>
                  <a:pt x="804863" y="971550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194" name="Freeform: Shape 1193">
            <a:extLst>
              <a:ext uri="{FF2B5EF4-FFF2-40B4-BE49-F238E27FC236}">
                <a16:creationId xmlns:a16="http://schemas.microsoft.com/office/drawing/2014/main" id="{699D4A65-BA3F-4F55-9913-E002F8BC018E}"/>
              </a:ext>
            </a:extLst>
          </xdr:cNvPr>
          <xdr:cNvSpPr/>
        </xdr:nvSpPr>
        <xdr:spPr>
          <a:xfrm>
            <a:off x="5014913" y="33489900"/>
            <a:ext cx="809625" cy="973138"/>
          </a:xfrm>
          <a:custGeom>
            <a:avLst/>
            <a:gdLst>
              <a:gd name="connsiteX0" fmla="*/ 809625 w 809625"/>
              <a:gd name="connsiteY0" fmla="*/ 0 h 976313"/>
              <a:gd name="connsiteX1" fmla="*/ 514350 w 809625"/>
              <a:gd name="connsiteY1" fmla="*/ 642938 h 976313"/>
              <a:gd name="connsiteX2" fmla="*/ 0 w 809625"/>
              <a:gd name="connsiteY2" fmla="*/ 976313 h 9763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76313">
                <a:moveTo>
                  <a:pt x="809625" y="0"/>
                </a:moveTo>
                <a:cubicBezTo>
                  <a:pt x="729456" y="240109"/>
                  <a:pt x="649287" y="480219"/>
                  <a:pt x="514350" y="642938"/>
                </a:cubicBezTo>
                <a:cubicBezTo>
                  <a:pt x="379413" y="805657"/>
                  <a:pt x="189706" y="890985"/>
                  <a:pt x="0" y="976313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95" name="Freeform: Shape 1194">
            <a:extLst>
              <a:ext uri="{FF2B5EF4-FFF2-40B4-BE49-F238E27FC236}">
                <a16:creationId xmlns:a16="http://schemas.microsoft.com/office/drawing/2014/main" id="{232E1506-93E2-48CA-A676-1266538DD10F}"/>
              </a:ext>
            </a:extLst>
          </xdr:cNvPr>
          <xdr:cNvSpPr/>
        </xdr:nvSpPr>
        <xdr:spPr>
          <a:xfrm>
            <a:off x="5829300" y="33493076"/>
            <a:ext cx="804863" cy="968375"/>
          </a:xfrm>
          <a:custGeom>
            <a:avLst/>
            <a:gdLst>
              <a:gd name="connsiteX0" fmla="*/ 0 w 804863"/>
              <a:gd name="connsiteY0" fmla="*/ 0 h 971550"/>
              <a:gd name="connsiteX1" fmla="*/ 385763 w 804863"/>
              <a:gd name="connsiteY1" fmla="*/ 633412 h 971550"/>
              <a:gd name="connsiteX2" fmla="*/ 804863 w 804863"/>
              <a:gd name="connsiteY2" fmla="*/ 971550 h 971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4863" h="971550">
                <a:moveTo>
                  <a:pt x="0" y="0"/>
                </a:moveTo>
                <a:cubicBezTo>
                  <a:pt x="125809" y="235743"/>
                  <a:pt x="251619" y="471487"/>
                  <a:pt x="385763" y="633412"/>
                </a:cubicBezTo>
                <a:cubicBezTo>
                  <a:pt x="519907" y="795337"/>
                  <a:pt x="662385" y="883443"/>
                  <a:pt x="804863" y="971550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196" name="Freeform: Shape 1195">
            <a:extLst>
              <a:ext uri="{FF2B5EF4-FFF2-40B4-BE49-F238E27FC236}">
                <a16:creationId xmlns:a16="http://schemas.microsoft.com/office/drawing/2014/main" id="{F686EB9A-5795-46E1-8D12-8DCD88D8BBC1}"/>
              </a:ext>
            </a:extLst>
          </xdr:cNvPr>
          <xdr:cNvSpPr/>
        </xdr:nvSpPr>
        <xdr:spPr>
          <a:xfrm>
            <a:off x="6634163" y="33483550"/>
            <a:ext cx="809625" cy="973138"/>
          </a:xfrm>
          <a:custGeom>
            <a:avLst/>
            <a:gdLst>
              <a:gd name="connsiteX0" fmla="*/ 809625 w 809625"/>
              <a:gd name="connsiteY0" fmla="*/ 0 h 976313"/>
              <a:gd name="connsiteX1" fmla="*/ 514350 w 809625"/>
              <a:gd name="connsiteY1" fmla="*/ 642938 h 976313"/>
              <a:gd name="connsiteX2" fmla="*/ 0 w 809625"/>
              <a:gd name="connsiteY2" fmla="*/ 976313 h 9763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76313">
                <a:moveTo>
                  <a:pt x="809625" y="0"/>
                </a:moveTo>
                <a:cubicBezTo>
                  <a:pt x="729456" y="240109"/>
                  <a:pt x="649287" y="480219"/>
                  <a:pt x="514350" y="642938"/>
                </a:cubicBezTo>
                <a:cubicBezTo>
                  <a:pt x="379413" y="805657"/>
                  <a:pt x="189706" y="890985"/>
                  <a:pt x="0" y="976313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97" name="Freeform: Shape 1196">
            <a:extLst>
              <a:ext uri="{FF2B5EF4-FFF2-40B4-BE49-F238E27FC236}">
                <a16:creationId xmlns:a16="http://schemas.microsoft.com/office/drawing/2014/main" id="{D3ACDB72-8C0C-4F5A-9229-E2ACC0120BE4}"/>
              </a:ext>
            </a:extLst>
          </xdr:cNvPr>
          <xdr:cNvSpPr/>
        </xdr:nvSpPr>
        <xdr:spPr>
          <a:xfrm>
            <a:off x="7445375" y="33489900"/>
            <a:ext cx="809625" cy="958850"/>
          </a:xfrm>
          <a:custGeom>
            <a:avLst/>
            <a:gdLst>
              <a:gd name="connsiteX0" fmla="*/ 0 w 809625"/>
              <a:gd name="connsiteY0" fmla="*/ 0 h 962025"/>
              <a:gd name="connsiteX1" fmla="*/ 376238 w 809625"/>
              <a:gd name="connsiteY1" fmla="*/ 590550 h 962025"/>
              <a:gd name="connsiteX2" fmla="*/ 809625 w 809625"/>
              <a:gd name="connsiteY2" fmla="*/ 962025 h 9620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62025">
                <a:moveTo>
                  <a:pt x="0" y="0"/>
                </a:moveTo>
                <a:cubicBezTo>
                  <a:pt x="120650" y="215106"/>
                  <a:pt x="241301" y="430213"/>
                  <a:pt x="376238" y="590550"/>
                </a:cubicBezTo>
                <a:cubicBezTo>
                  <a:pt x="511175" y="750887"/>
                  <a:pt x="660400" y="856456"/>
                  <a:pt x="809625" y="962025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98" name="Freeform: Shape 1197">
            <a:extLst>
              <a:ext uri="{FF2B5EF4-FFF2-40B4-BE49-F238E27FC236}">
                <a16:creationId xmlns:a16="http://schemas.microsoft.com/office/drawing/2014/main" id="{53F220B5-66A7-4539-90D8-0F55DFC4F901}"/>
              </a:ext>
            </a:extLst>
          </xdr:cNvPr>
          <xdr:cNvSpPr/>
        </xdr:nvSpPr>
        <xdr:spPr>
          <a:xfrm>
            <a:off x="9064625" y="33494662"/>
            <a:ext cx="652463" cy="433388"/>
          </a:xfrm>
          <a:custGeom>
            <a:avLst/>
            <a:gdLst>
              <a:gd name="connsiteX0" fmla="*/ 0 w 652463"/>
              <a:gd name="connsiteY0" fmla="*/ 0 h 433388"/>
              <a:gd name="connsiteX1" fmla="*/ 195263 w 652463"/>
              <a:gd name="connsiteY1" fmla="*/ 242888 h 433388"/>
              <a:gd name="connsiteX2" fmla="*/ 652463 w 652463"/>
              <a:gd name="connsiteY2" fmla="*/ 433388 h 4333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52463" h="433388">
                <a:moveTo>
                  <a:pt x="0" y="0"/>
                </a:moveTo>
                <a:cubicBezTo>
                  <a:pt x="43259" y="85328"/>
                  <a:pt x="86519" y="170657"/>
                  <a:pt x="195263" y="242888"/>
                </a:cubicBezTo>
                <a:cubicBezTo>
                  <a:pt x="304007" y="315119"/>
                  <a:pt x="478235" y="374253"/>
                  <a:pt x="652463" y="433388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99" name="Freeform: Shape 1198">
            <a:extLst>
              <a:ext uri="{FF2B5EF4-FFF2-40B4-BE49-F238E27FC236}">
                <a16:creationId xmlns:a16="http://schemas.microsoft.com/office/drawing/2014/main" id="{E27BE383-18F4-4239-8B5D-6132A0A7F857}"/>
              </a:ext>
            </a:extLst>
          </xdr:cNvPr>
          <xdr:cNvSpPr/>
        </xdr:nvSpPr>
        <xdr:spPr>
          <a:xfrm>
            <a:off x="8255000" y="33489900"/>
            <a:ext cx="809625" cy="958851"/>
          </a:xfrm>
          <a:custGeom>
            <a:avLst/>
            <a:gdLst>
              <a:gd name="connsiteX0" fmla="*/ 809625 w 809625"/>
              <a:gd name="connsiteY0" fmla="*/ 0 h 976313"/>
              <a:gd name="connsiteX1" fmla="*/ 514350 w 809625"/>
              <a:gd name="connsiteY1" fmla="*/ 642938 h 976313"/>
              <a:gd name="connsiteX2" fmla="*/ 0 w 809625"/>
              <a:gd name="connsiteY2" fmla="*/ 976313 h 9763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76313">
                <a:moveTo>
                  <a:pt x="809625" y="0"/>
                </a:moveTo>
                <a:cubicBezTo>
                  <a:pt x="729456" y="240109"/>
                  <a:pt x="649287" y="480219"/>
                  <a:pt x="514350" y="642938"/>
                </a:cubicBezTo>
                <a:cubicBezTo>
                  <a:pt x="379413" y="805657"/>
                  <a:pt x="189706" y="890985"/>
                  <a:pt x="0" y="976313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200" name="Straight Connector 1199">
            <a:extLst>
              <a:ext uri="{FF2B5EF4-FFF2-40B4-BE49-F238E27FC236}">
                <a16:creationId xmlns:a16="http://schemas.microsoft.com/office/drawing/2014/main" id="{4B0DC0A4-5A28-4547-AC9F-6D77ADC6C1D4}"/>
              </a:ext>
            </a:extLst>
          </xdr:cNvPr>
          <xdr:cNvCxnSpPr/>
        </xdr:nvCxnSpPr>
        <xdr:spPr>
          <a:xfrm flipV="1">
            <a:off x="2590801" y="33510538"/>
            <a:ext cx="0" cy="417514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201" name="Straight Connector 1200">
            <a:extLst>
              <a:ext uri="{FF2B5EF4-FFF2-40B4-BE49-F238E27FC236}">
                <a16:creationId xmlns:a16="http://schemas.microsoft.com/office/drawing/2014/main" id="{7604B44A-BEB3-4823-AFD4-25C570D1E3AF}"/>
              </a:ext>
            </a:extLst>
          </xdr:cNvPr>
          <xdr:cNvCxnSpPr/>
        </xdr:nvCxnSpPr>
        <xdr:spPr>
          <a:xfrm flipV="1">
            <a:off x="4210051" y="33505775"/>
            <a:ext cx="0" cy="414339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202" name="Straight Connector 1201">
            <a:extLst>
              <a:ext uri="{FF2B5EF4-FFF2-40B4-BE49-F238E27FC236}">
                <a16:creationId xmlns:a16="http://schemas.microsoft.com/office/drawing/2014/main" id="{D1AA434D-DE49-4EFF-99E9-3A7E3C5D7131}"/>
              </a:ext>
            </a:extLst>
          </xdr:cNvPr>
          <xdr:cNvCxnSpPr/>
        </xdr:nvCxnSpPr>
        <xdr:spPr>
          <a:xfrm flipV="1">
            <a:off x="971550" y="33505776"/>
            <a:ext cx="0" cy="414339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203" name="Straight Connector 1202">
            <a:extLst>
              <a:ext uri="{FF2B5EF4-FFF2-40B4-BE49-F238E27FC236}">
                <a16:creationId xmlns:a16="http://schemas.microsoft.com/office/drawing/2014/main" id="{7B35475C-782C-4607-8333-1E50D10874B8}"/>
              </a:ext>
            </a:extLst>
          </xdr:cNvPr>
          <xdr:cNvCxnSpPr/>
        </xdr:nvCxnSpPr>
        <xdr:spPr>
          <a:xfrm flipV="1">
            <a:off x="5824538" y="33510538"/>
            <a:ext cx="0" cy="417514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204" name="Straight Connector 1203">
            <a:extLst>
              <a:ext uri="{FF2B5EF4-FFF2-40B4-BE49-F238E27FC236}">
                <a16:creationId xmlns:a16="http://schemas.microsoft.com/office/drawing/2014/main" id="{40599C41-148D-4148-AF77-CCE1E0541FE8}"/>
              </a:ext>
            </a:extLst>
          </xdr:cNvPr>
          <xdr:cNvCxnSpPr/>
        </xdr:nvCxnSpPr>
        <xdr:spPr>
          <a:xfrm flipV="1">
            <a:off x="7443788" y="33510537"/>
            <a:ext cx="0" cy="417514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205" name="Straight Connector 1204">
            <a:extLst>
              <a:ext uri="{FF2B5EF4-FFF2-40B4-BE49-F238E27FC236}">
                <a16:creationId xmlns:a16="http://schemas.microsoft.com/office/drawing/2014/main" id="{2C8E90B7-4918-4620-80A8-2AF6C058BC9D}"/>
              </a:ext>
            </a:extLst>
          </xdr:cNvPr>
          <xdr:cNvCxnSpPr/>
        </xdr:nvCxnSpPr>
        <xdr:spPr>
          <a:xfrm flipV="1">
            <a:off x="9064625" y="33505775"/>
            <a:ext cx="0" cy="417514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0</xdr:colOff>
      <xdr:row>224</xdr:row>
      <xdr:rowOff>139700</xdr:rowOff>
    </xdr:from>
    <xdr:to>
      <xdr:col>60</xdr:col>
      <xdr:colOff>0</xdr:colOff>
      <xdr:row>233</xdr:row>
      <xdr:rowOff>95250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A942D15-E184-44B2-A62C-AAC4F0193CC5}"/>
            </a:ext>
          </a:extLst>
        </xdr:cNvPr>
        <xdr:cNvGrpSpPr/>
      </xdr:nvGrpSpPr>
      <xdr:grpSpPr>
        <a:xfrm>
          <a:off x="323850" y="35067875"/>
          <a:ext cx="9391650" cy="1241425"/>
          <a:chOff x="323850" y="35067875"/>
          <a:chExt cx="9391650" cy="1241425"/>
        </a:xfrm>
      </xdr:grpSpPr>
      <xdr:grpSp>
        <xdr:nvGrpSpPr>
          <xdr:cNvPr id="1121" name="Group 1120">
            <a:extLst>
              <a:ext uri="{FF2B5EF4-FFF2-40B4-BE49-F238E27FC236}">
                <a16:creationId xmlns:a16="http://schemas.microsoft.com/office/drawing/2014/main" id="{C94E6430-9AEC-495F-87C9-4B68A3FDCE92}"/>
              </a:ext>
            </a:extLst>
          </xdr:cNvPr>
          <xdr:cNvGrpSpPr/>
        </xdr:nvGrpSpPr>
        <xdr:grpSpPr>
          <a:xfrm>
            <a:off x="323850" y="35499675"/>
            <a:ext cx="9382125" cy="285751"/>
            <a:chOff x="323850" y="29646562"/>
            <a:chExt cx="9382125" cy="285751"/>
          </a:xfrm>
        </xdr:grpSpPr>
        <xdr:cxnSp macro="">
          <xdr:nvCxnSpPr>
            <xdr:cNvPr id="1122" name="Straight Connector 1121">
              <a:extLst>
                <a:ext uri="{FF2B5EF4-FFF2-40B4-BE49-F238E27FC236}">
                  <a16:creationId xmlns:a16="http://schemas.microsoft.com/office/drawing/2014/main" id="{9FB6D038-6CB2-4FA5-B47A-5C723D3C6B5A}"/>
                </a:ext>
              </a:extLst>
            </xdr:cNvPr>
            <xdr:cNvCxnSpPr/>
          </xdr:nvCxnSpPr>
          <xdr:spPr>
            <a:xfrm>
              <a:off x="323850" y="29646562"/>
              <a:ext cx="938212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1123" name="Group 1122">
              <a:extLst>
                <a:ext uri="{FF2B5EF4-FFF2-40B4-BE49-F238E27FC236}">
                  <a16:creationId xmlns:a16="http://schemas.microsoft.com/office/drawing/2014/main" id="{7803339B-9312-4B8D-BB55-EE5EA11C267F}"/>
                </a:ext>
              </a:extLst>
            </xdr:cNvPr>
            <xdr:cNvGrpSpPr/>
          </xdr:nvGrpSpPr>
          <xdr:grpSpPr>
            <a:xfrm>
              <a:off x="800100" y="29646562"/>
              <a:ext cx="333375" cy="266700"/>
              <a:chOff x="1285875" y="52568475"/>
              <a:chExt cx="333375" cy="266700"/>
            </a:xfrm>
          </xdr:grpSpPr>
          <xdr:sp macro="" textlink="">
            <xdr:nvSpPr>
              <xdr:cNvPr id="1144" name="Isosceles Triangle 1143">
                <a:extLst>
                  <a:ext uri="{FF2B5EF4-FFF2-40B4-BE49-F238E27FC236}">
                    <a16:creationId xmlns:a16="http://schemas.microsoft.com/office/drawing/2014/main" id="{ED433865-4323-4559-B4F4-C6FA7C3C4937}"/>
                  </a:ext>
                </a:extLst>
              </xdr:cNvPr>
              <xdr:cNvSpPr/>
            </xdr:nvSpPr>
            <xdr:spPr>
              <a:xfrm>
                <a:off x="1385887" y="52568475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1145" name="Straight Connector 1144">
                <a:extLst>
                  <a:ext uri="{FF2B5EF4-FFF2-40B4-BE49-F238E27FC236}">
                    <a16:creationId xmlns:a16="http://schemas.microsoft.com/office/drawing/2014/main" id="{14E5A1EC-396B-4FAF-9594-67CD46365708}"/>
                  </a:ext>
                </a:extLst>
              </xdr:cNvPr>
              <xdr:cNvCxnSpPr/>
            </xdr:nvCxnSpPr>
            <xdr:spPr>
              <a:xfrm>
                <a:off x="1285875" y="52697063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146" name="Rectangle 1145">
                <a:extLst>
                  <a:ext uri="{FF2B5EF4-FFF2-40B4-BE49-F238E27FC236}">
                    <a16:creationId xmlns:a16="http://schemas.microsoft.com/office/drawing/2014/main" id="{33FC9121-E331-44E6-8DA8-FB782665F1BD}"/>
                  </a:ext>
                </a:extLst>
              </xdr:cNvPr>
              <xdr:cNvSpPr/>
            </xdr:nvSpPr>
            <xdr:spPr>
              <a:xfrm>
                <a:off x="1295399" y="52711350"/>
                <a:ext cx="319088" cy="123825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</xdr:grpSp>
        <xdr:grpSp>
          <xdr:nvGrpSpPr>
            <xdr:cNvPr id="1124" name="Group 1123">
              <a:extLst>
                <a:ext uri="{FF2B5EF4-FFF2-40B4-BE49-F238E27FC236}">
                  <a16:creationId xmlns:a16="http://schemas.microsoft.com/office/drawing/2014/main" id="{7932AF7E-FAB4-4B14-A3BD-A58B14977DF4}"/>
                </a:ext>
              </a:extLst>
            </xdr:cNvPr>
            <xdr:cNvGrpSpPr/>
          </xdr:nvGrpSpPr>
          <xdr:grpSpPr>
            <a:xfrm>
              <a:off x="2419350" y="29651324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1141" name="Isosceles Triangle 1140">
                <a:extLst>
                  <a:ext uri="{FF2B5EF4-FFF2-40B4-BE49-F238E27FC236}">
                    <a16:creationId xmlns:a16="http://schemas.microsoft.com/office/drawing/2014/main" id="{F9C5B358-3F69-433F-AFB5-366F8F87C5F4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1142" name="Rectangle 1141">
                <a:extLst>
                  <a:ext uri="{FF2B5EF4-FFF2-40B4-BE49-F238E27FC236}">
                    <a16:creationId xmlns:a16="http://schemas.microsoft.com/office/drawing/2014/main" id="{26FC518B-FC90-4BFE-A1E9-5DB181B8C160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1143" name="Straight Connector 1142">
                <a:extLst>
                  <a:ext uri="{FF2B5EF4-FFF2-40B4-BE49-F238E27FC236}">
                    <a16:creationId xmlns:a16="http://schemas.microsoft.com/office/drawing/2014/main" id="{653BA25F-CD21-4841-8563-84D3283BA1CE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125" name="Group 1124">
              <a:extLst>
                <a:ext uri="{FF2B5EF4-FFF2-40B4-BE49-F238E27FC236}">
                  <a16:creationId xmlns:a16="http://schemas.microsoft.com/office/drawing/2014/main" id="{3E8965C0-F8AD-42AB-B0F4-70FEE728195F}"/>
                </a:ext>
              </a:extLst>
            </xdr:cNvPr>
            <xdr:cNvGrpSpPr/>
          </xdr:nvGrpSpPr>
          <xdr:grpSpPr>
            <a:xfrm>
              <a:off x="4038600" y="29651324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1138" name="Isosceles Triangle 1137">
                <a:extLst>
                  <a:ext uri="{FF2B5EF4-FFF2-40B4-BE49-F238E27FC236}">
                    <a16:creationId xmlns:a16="http://schemas.microsoft.com/office/drawing/2014/main" id="{A295D3BB-B2FF-43DD-A803-3FF93A107744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1139" name="Rectangle 1138">
                <a:extLst>
                  <a:ext uri="{FF2B5EF4-FFF2-40B4-BE49-F238E27FC236}">
                    <a16:creationId xmlns:a16="http://schemas.microsoft.com/office/drawing/2014/main" id="{8B1ECEC5-A5F0-48B8-8A43-FCE170CD513E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1140" name="Straight Connector 1139">
                <a:extLst>
                  <a:ext uri="{FF2B5EF4-FFF2-40B4-BE49-F238E27FC236}">
                    <a16:creationId xmlns:a16="http://schemas.microsoft.com/office/drawing/2014/main" id="{250B9129-3D53-449C-BFCD-76ABB2EFE3A6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126" name="Group 1125">
              <a:extLst>
                <a:ext uri="{FF2B5EF4-FFF2-40B4-BE49-F238E27FC236}">
                  <a16:creationId xmlns:a16="http://schemas.microsoft.com/office/drawing/2014/main" id="{AF501843-871F-46B9-98C8-9199A801B9F4}"/>
                </a:ext>
              </a:extLst>
            </xdr:cNvPr>
            <xdr:cNvGrpSpPr/>
          </xdr:nvGrpSpPr>
          <xdr:grpSpPr>
            <a:xfrm>
              <a:off x="5653088" y="29651324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1135" name="Isosceles Triangle 1134">
                <a:extLst>
                  <a:ext uri="{FF2B5EF4-FFF2-40B4-BE49-F238E27FC236}">
                    <a16:creationId xmlns:a16="http://schemas.microsoft.com/office/drawing/2014/main" id="{95A7D890-39BC-4A36-9B18-B1777B76C4F3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1136" name="Rectangle 1135">
                <a:extLst>
                  <a:ext uri="{FF2B5EF4-FFF2-40B4-BE49-F238E27FC236}">
                    <a16:creationId xmlns:a16="http://schemas.microsoft.com/office/drawing/2014/main" id="{B2F10518-9DD1-4BC9-A8EC-A60E87A5303C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1137" name="Straight Connector 1136">
                <a:extLst>
                  <a:ext uri="{FF2B5EF4-FFF2-40B4-BE49-F238E27FC236}">
                    <a16:creationId xmlns:a16="http://schemas.microsoft.com/office/drawing/2014/main" id="{5B618009-0BB1-4D91-BC60-CAE07D6FB53F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127" name="Group 1126">
              <a:extLst>
                <a:ext uri="{FF2B5EF4-FFF2-40B4-BE49-F238E27FC236}">
                  <a16:creationId xmlns:a16="http://schemas.microsoft.com/office/drawing/2014/main" id="{DEB35137-FA0E-4B22-B60B-17F8252ED80F}"/>
                </a:ext>
              </a:extLst>
            </xdr:cNvPr>
            <xdr:cNvGrpSpPr/>
          </xdr:nvGrpSpPr>
          <xdr:grpSpPr>
            <a:xfrm>
              <a:off x="7281863" y="29651324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1132" name="Isosceles Triangle 1131">
                <a:extLst>
                  <a:ext uri="{FF2B5EF4-FFF2-40B4-BE49-F238E27FC236}">
                    <a16:creationId xmlns:a16="http://schemas.microsoft.com/office/drawing/2014/main" id="{7E9A745B-01ED-41C1-9B91-4292D77F9EFB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1133" name="Rectangle 1132">
                <a:extLst>
                  <a:ext uri="{FF2B5EF4-FFF2-40B4-BE49-F238E27FC236}">
                    <a16:creationId xmlns:a16="http://schemas.microsoft.com/office/drawing/2014/main" id="{C5B5D29F-B16A-489D-B2B2-AE7CC5BB6F31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1134" name="Straight Connector 1133">
                <a:extLst>
                  <a:ext uri="{FF2B5EF4-FFF2-40B4-BE49-F238E27FC236}">
                    <a16:creationId xmlns:a16="http://schemas.microsoft.com/office/drawing/2014/main" id="{DB88BBF3-F244-418D-A162-9B1F4FC51F78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128" name="Group 1127">
              <a:extLst>
                <a:ext uri="{FF2B5EF4-FFF2-40B4-BE49-F238E27FC236}">
                  <a16:creationId xmlns:a16="http://schemas.microsoft.com/office/drawing/2014/main" id="{82BFEAA3-537A-46FE-8F19-06BC587E7187}"/>
                </a:ext>
              </a:extLst>
            </xdr:cNvPr>
            <xdr:cNvGrpSpPr/>
          </xdr:nvGrpSpPr>
          <xdr:grpSpPr>
            <a:xfrm>
              <a:off x="8901113" y="29651324"/>
              <a:ext cx="333375" cy="280989"/>
              <a:chOff x="2581275" y="66574987"/>
              <a:chExt cx="333375" cy="280989"/>
            </a:xfrm>
          </xdr:grpSpPr>
          <xdr:sp macro="" textlink="">
            <xdr:nvSpPr>
              <xdr:cNvPr id="1129" name="Isosceles Triangle 1128">
                <a:extLst>
                  <a:ext uri="{FF2B5EF4-FFF2-40B4-BE49-F238E27FC236}">
                    <a16:creationId xmlns:a16="http://schemas.microsoft.com/office/drawing/2014/main" id="{D0C5A121-0A55-472F-88DB-74444CC3E5BE}"/>
                  </a:ext>
                </a:extLst>
              </xdr:cNvPr>
              <xdr:cNvSpPr/>
            </xdr:nvSpPr>
            <xdr:spPr>
              <a:xfrm>
                <a:off x="2681287" y="66574987"/>
                <a:ext cx="138112" cy="128587"/>
              </a:xfrm>
              <a:prstGeom prst="triangle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1130" name="Rectangle 1129">
                <a:extLst>
                  <a:ext uri="{FF2B5EF4-FFF2-40B4-BE49-F238E27FC236}">
                    <a16:creationId xmlns:a16="http://schemas.microsoft.com/office/drawing/2014/main" id="{A207F024-573C-466C-85B5-44583DB7449E}"/>
                  </a:ext>
                </a:extLst>
              </xdr:cNvPr>
              <xdr:cNvSpPr/>
            </xdr:nvSpPr>
            <xdr:spPr>
              <a:xfrm>
                <a:off x="2590799" y="66746439"/>
                <a:ext cx="319088" cy="109537"/>
              </a:xfrm>
              <a:prstGeom prst="rect">
                <a:avLst/>
              </a:prstGeom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1131" name="Straight Connector 1130">
                <a:extLst>
                  <a:ext uri="{FF2B5EF4-FFF2-40B4-BE49-F238E27FC236}">
                    <a16:creationId xmlns:a16="http://schemas.microsoft.com/office/drawing/2014/main" id="{CF54E1CC-5393-4704-8E46-61D6F172D12F}"/>
                  </a:ext>
                </a:extLst>
              </xdr:cNvPr>
              <xdr:cNvCxnSpPr/>
            </xdr:nvCxnSpPr>
            <xdr:spPr>
              <a:xfrm>
                <a:off x="2581275" y="66741678"/>
                <a:ext cx="333375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sp macro="" textlink="">
        <xdr:nvSpPr>
          <xdr:cNvPr id="38" name="Freeform: Shape 37">
            <a:extLst>
              <a:ext uri="{FF2B5EF4-FFF2-40B4-BE49-F238E27FC236}">
                <a16:creationId xmlns:a16="http://schemas.microsoft.com/office/drawing/2014/main" id="{4716E5F9-67A4-4FB0-BC36-43558EA79951}"/>
              </a:ext>
            </a:extLst>
          </xdr:cNvPr>
          <xdr:cNvSpPr/>
        </xdr:nvSpPr>
        <xdr:spPr>
          <a:xfrm>
            <a:off x="323850" y="35067875"/>
            <a:ext cx="9391650" cy="873125"/>
          </a:xfrm>
          <a:custGeom>
            <a:avLst/>
            <a:gdLst>
              <a:gd name="connsiteX0" fmla="*/ 0 w 9575800"/>
              <a:gd name="connsiteY0" fmla="*/ 444500 h 895350"/>
              <a:gd name="connsiteX1" fmla="*/ 0 w 9575800"/>
              <a:gd name="connsiteY1" fmla="*/ 742950 h 895350"/>
              <a:gd name="connsiteX2" fmla="*/ 666750 w 9575800"/>
              <a:gd name="connsiteY2" fmla="*/ 882650 h 895350"/>
              <a:gd name="connsiteX3" fmla="*/ 666750 w 9575800"/>
              <a:gd name="connsiteY3" fmla="*/ 0 h 895350"/>
              <a:gd name="connsiteX4" fmla="*/ 1485900 w 9575800"/>
              <a:gd name="connsiteY4" fmla="*/ 158750 h 895350"/>
              <a:gd name="connsiteX5" fmla="*/ 1485900 w 9575800"/>
              <a:gd name="connsiteY5" fmla="*/ 742950 h 895350"/>
              <a:gd name="connsiteX6" fmla="*/ 2311400 w 9575800"/>
              <a:gd name="connsiteY6" fmla="*/ 882650 h 895350"/>
              <a:gd name="connsiteX7" fmla="*/ 2311400 w 9575800"/>
              <a:gd name="connsiteY7" fmla="*/ 12700 h 895350"/>
              <a:gd name="connsiteX8" fmla="*/ 3136900 w 9575800"/>
              <a:gd name="connsiteY8" fmla="*/ 158750 h 895350"/>
              <a:gd name="connsiteX9" fmla="*/ 3136900 w 9575800"/>
              <a:gd name="connsiteY9" fmla="*/ 742950 h 895350"/>
              <a:gd name="connsiteX10" fmla="*/ 3962400 w 9575800"/>
              <a:gd name="connsiteY10" fmla="*/ 889000 h 895350"/>
              <a:gd name="connsiteX11" fmla="*/ 3962400 w 9575800"/>
              <a:gd name="connsiteY11" fmla="*/ 12700 h 895350"/>
              <a:gd name="connsiteX12" fmla="*/ 4794250 w 9575800"/>
              <a:gd name="connsiteY12" fmla="*/ 152400 h 895350"/>
              <a:gd name="connsiteX13" fmla="*/ 4794250 w 9575800"/>
              <a:gd name="connsiteY13" fmla="*/ 742950 h 895350"/>
              <a:gd name="connsiteX14" fmla="*/ 5613400 w 9575800"/>
              <a:gd name="connsiteY14" fmla="*/ 895350 h 895350"/>
              <a:gd name="connsiteX15" fmla="*/ 5613400 w 9575800"/>
              <a:gd name="connsiteY15" fmla="*/ 6350 h 895350"/>
              <a:gd name="connsiteX16" fmla="*/ 6445250 w 9575800"/>
              <a:gd name="connsiteY16" fmla="*/ 152400 h 895350"/>
              <a:gd name="connsiteX17" fmla="*/ 6445250 w 9575800"/>
              <a:gd name="connsiteY17" fmla="*/ 742950 h 895350"/>
              <a:gd name="connsiteX18" fmla="*/ 7264400 w 9575800"/>
              <a:gd name="connsiteY18" fmla="*/ 889000 h 895350"/>
              <a:gd name="connsiteX19" fmla="*/ 7264400 w 9575800"/>
              <a:gd name="connsiteY19" fmla="*/ 12700 h 895350"/>
              <a:gd name="connsiteX20" fmla="*/ 8089900 w 9575800"/>
              <a:gd name="connsiteY20" fmla="*/ 152400 h 895350"/>
              <a:gd name="connsiteX21" fmla="*/ 8089900 w 9575800"/>
              <a:gd name="connsiteY21" fmla="*/ 736600 h 895350"/>
              <a:gd name="connsiteX22" fmla="*/ 8915400 w 9575800"/>
              <a:gd name="connsiteY22" fmla="*/ 889000 h 895350"/>
              <a:gd name="connsiteX23" fmla="*/ 8915400 w 9575800"/>
              <a:gd name="connsiteY23" fmla="*/ 12700 h 895350"/>
              <a:gd name="connsiteX24" fmla="*/ 9575800 w 9575800"/>
              <a:gd name="connsiteY24" fmla="*/ 158750 h 895350"/>
              <a:gd name="connsiteX25" fmla="*/ 9575800 w 9575800"/>
              <a:gd name="connsiteY25" fmla="*/ 450850 h 8953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</a:cxnLst>
            <a:rect l="l" t="t" r="r" b="b"/>
            <a:pathLst>
              <a:path w="9575800" h="895350">
                <a:moveTo>
                  <a:pt x="0" y="444500"/>
                </a:moveTo>
                <a:lnTo>
                  <a:pt x="0" y="742950"/>
                </a:lnTo>
                <a:lnTo>
                  <a:pt x="666750" y="882650"/>
                </a:lnTo>
                <a:lnTo>
                  <a:pt x="666750" y="0"/>
                </a:lnTo>
                <a:lnTo>
                  <a:pt x="1485900" y="158750"/>
                </a:lnTo>
                <a:lnTo>
                  <a:pt x="1485900" y="742950"/>
                </a:lnTo>
                <a:lnTo>
                  <a:pt x="2311400" y="882650"/>
                </a:lnTo>
                <a:lnTo>
                  <a:pt x="2311400" y="12700"/>
                </a:lnTo>
                <a:lnTo>
                  <a:pt x="3136900" y="158750"/>
                </a:lnTo>
                <a:lnTo>
                  <a:pt x="3136900" y="742950"/>
                </a:lnTo>
                <a:lnTo>
                  <a:pt x="3962400" y="889000"/>
                </a:lnTo>
                <a:lnTo>
                  <a:pt x="3962400" y="12700"/>
                </a:lnTo>
                <a:lnTo>
                  <a:pt x="4794250" y="152400"/>
                </a:lnTo>
                <a:lnTo>
                  <a:pt x="4794250" y="742950"/>
                </a:lnTo>
                <a:lnTo>
                  <a:pt x="5613400" y="895350"/>
                </a:lnTo>
                <a:lnTo>
                  <a:pt x="5613400" y="6350"/>
                </a:lnTo>
                <a:lnTo>
                  <a:pt x="6445250" y="152400"/>
                </a:lnTo>
                <a:lnTo>
                  <a:pt x="6445250" y="742950"/>
                </a:lnTo>
                <a:lnTo>
                  <a:pt x="7264400" y="889000"/>
                </a:lnTo>
                <a:lnTo>
                  <a:pt x="7264400" y="12700"/>
                </a:lnTo>
                <a:lnTo>
                  <a:pt x="8089900" y="152400"/>
                </a:lnTo>
                <a:lnTo>
                  <a:pt x="8089900" y="736600"/>
                </a:lnTo>
                <a:lnTo>
                  <a:pt x="8915400" y="889000"/>
                </a:lnTo>
                <a:lnTo>
                  <a:pt x="8915400" y="12700"/>
                </a:lnTo>
                <a:lnTo>
                  <a:pt x="9575800" y="158750"/>
                </a:lnTo>
                <a:lnTo>
                  <a:pt x="9575800" y="450850"/>
                </a:ln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206" name="Straight Connector 1205">
            <a:extLst>
              <a:ext uri="{FF2B5EF4-FFF2-40B4-BE49-F238E27FC236}">
                <a16:creationId xmlns:a16="http://schemas.microsoft.com/office/drawing/2014/main" id="{37D08682-513B-4655-86A8-B8F891370EE5}"/>
              </a:ext>
            </a:extLst>
          </xdr:cNvPr>
          <xdr:cNvCxnSpPr/>
        </xdr:nvCxnSpPr>
        <xdr:spPr>
          <a:xfrm>
            <a:off x="971551" y="36080700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7" name="Straight Connector 1206">
            <a:extLst>
              <a:ext uri="{FF2B5EF4-FFF2-40B4-BE49-F238E27FC236}">
                <a16:creationId xmlns:a16="http://schemas.microsoft.com/office/drawing/2014/main" id="{E8BD11D4-2A2B-471A-94EC-F3E618FBDA50}"/>
              </a:ext>
            </a:extLst>
          </xdr:cNvPr>
          <xdr:cNvCxnSpPr/>
        </xdr:nvCxnSpPr>
        <xdr:spPr>
          <a:xfrm flipH="1">
            <a:off x="919164" y="36161662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8" name="Straight Connector 1207">
            <a:extLst>
              <a:ext uri="{FF2B5EF4-FFF2-40B4-BE49-F238E27FC236}">
                <a16:creationId xmlns:a16="http://schemas.microsoft.com/office/drawing/2014/main" id="{2DEDBAEA-329F-4FC2-B3E3-DD1FA369FB01}"/>
              </a:ext>
            </a:extLst>
          </xdr:cNvPr>
          <xdr:cNvCxnSpPr/>
        </xdr:nvCxnSpPr>
        <xdr:spPr>
          <a:xfrm>
            <a:off x="1781176" y="35975925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9" name="Straight Connector 1208">
            <a:extLst>
              <a:ext uri="{FF2B5EF4-FFF2-40B4-BE49-F238E27FC236}">
                <a16:creationId xmlns:a16="http://schemas.microsoft.com/office/drawing/2014/main" id="{8698F0CA-5FF4-4872-BA88-52508F55D157}"/>
              </a:ext>
            </a:extLst>
          </xdr:cNvPr>
          <xdr:cNvCxnSpPr/>
        </xdr:nvCxnSpPr>
        <xdr:spPr>
          <a:xfrm flipH="1">
            <a:off x="1728789" y="36161662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0" name="Straight Connector 1209">
            <a:extLst>
              <a:ext uri="{FF2B5EF4-FFF2-40B4-BE49-F238E27FC236}">
                <a16:creationId xmlns:a16="http://schemas.microsoft.com/office/drawing/2014/main" id="{4F12F238-A3CC-4A88-A19F-C67CD16F14B4}"/>
              </a:ext>
            </a:extLst>
          </xdr:cNvPr>
          <xdr:cNvCxnSpPr/>
        </xdr:nvCxnSpPr>
        <xdr:spPr>
          <a:xfrm>
            <a:off x="2590801" y="36080700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1" name="Straight Connector 1210">
            <a:extLst>
              <a:ext uri="{FF2B5EF4-FFF2-40B4-BE49-F238E27FC236}">
                <a16:creationId xmlns:a16="http://schemas.microsoft.com/office/drawing/2014/main" id="{3AE27417-693B-4C5F-8E38-C7C76CB01BB7}"/>
              </a:ext>
            </a:extLst>
          </xdr:cNvPr>
          <xdr:cNvCxnSpPr/>
        </xdr:nvCxnSpPr>
        <xdr:spPr>
          <a:xfrm flipH="1">
            <a:off x="2538414" y="36161662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2" name="Straight Connector 1211">
            <a:extLst>
              <a:ext uri="{FF2B5EF4-FFF2-40B4-BE49-F238E27FC236}">
                <a16:creationId xmlns:a16="http://schemas.microsoft.com/office/drawing/2014/main" id="{CCEA353D-922D-4EDF-B521-A98E3B5AA76F}"/>
              </a:ext>
            </a:extLst>
          </xdr:cNvPr>
          <xdr:cNvCxnSpPr/>
        </xdr:nvCxnSpPr>
        <xdr:spPr>
          <a:xfrm>
            <a:off x="3400426" y="35975925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3" name="Straight Connector 1212">
            <a:extLst>
              <a:ext uri="{FF2B5EF4-FFF2-40B4-BE49-F238E27FC236}">
                <a16:creationId xmlns:a16="http://schemas.microsoft.com/office/drawing/2014/main" id="{36834759-4B2D-4CEE-A700-0FEC549D695E}"/>
              </a:ext>
            </a:extLst>
          </xdr:cNvPr>
          <xdr:cNvCxnSpPr/>
        </xdr:nvCxnSpPr>
        <xdr:spPr>
          <a:xfrm flipH="1">
            <a:off x="3348039" y="36161662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4" name="Straight Connector 1213">
            <a:extLst>
              <a:ext uri="{FF2B5EF4-FFF2-40B4-BE49-F238E27FC236}">
                <a16:creationId xmlns:a16="http://schemas.microsoft.com/office/drawing/2014/main" id="{EB5F19CA-E5FF-4F5B-B7DE-4CA4F9F3FAD0}"/>
              </a:ext>
            </a:extLst>
          </xdr:cNvPr>
          <xdr:cNvCxnSpPr/>
        </xdr:nvCxnSpPr>
        <xdr:spPr>
          <a:xfrm>
            <a:off x="4210051" y="36080700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5" name="Straight Connector 1214">
            <a:extLst>
              <a:ext uri="{FF2B5EF4-FFF2-40B4-BE49-F238E27FC236}">
                <a16:creationId xmlns:a16="http://schemas.microsoft.com/office/drawing/2014/main" id="{5AD11B81-35CD-4F7D-AA01-A4B2CA06EE98}"/>
              </a:ext>
            </a:extLst>
          </xdr:cNvPr>
          <xdr:cNvCxnSpPr/>
        </xdr:nvCxnSpPr>
        <xdr:spPr>
          <a:xfrm flipH="1">
            <a:off x="4157664" y="36161662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6" name="Straight Connector 1215">
            <a:extLst>
              <a:ext uri="{FF2B5EF4-FFF2-40B4-BE49-F238E27FC236}">
                <a16:creationId xmlns:a16="http://schemas.microsoft.com/office/drawing/2014/main" id="{0386EDFB-7875-402D-B1C7-BBEB0AB646F6}"/>
              </a:ext>
            </a:extLst>
          </xdr:cNvPr>
          <xdr:cNvCxnSpPr/>
        </xdr:nvCxnSpPr>
        <xdr:spPr>
          <a:xfrm>
            <a:off x="5019676" y="35975925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7" name="Straight Connector 1216">
            <a:extLst>
              <a:ext uri="{FF2B5EF4-FFF2-40B4-BE49-F238E27FC236}">
                <a16:creationId xmlns:a16="http://schemas.microsoft.com/office/drawing/2014/main" id="{D218727A-E0FF-4A09-8F44-432786FB7E37}"/>
              </a:ext>
            </a:extLst>
          </xdr:cNvPr>
          <xdr:cNvCxnSpPr/>
        </xdr:nvCxnSpPr>
        <xdr:spPr>
          <a:xfrm flipH="1">
            <a:off x="4967289" y="36161662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8" name="Straight Connector 1217">
            <a:extLst>
              <a:ext uri="{FF2B5EF4-FFF2-40B4-BE49-F238E27FC236}">
                <a16:creationId xmlns:a16="http://schemas.microsoft.com/office/drawing/2014/main" id="{6573CD28-1485-483D-8C19-DBB1CB73A5E4}"/>
              </a:ext>
            </a:extLst>
          </xdr:cNvPr>
          <xdr:cNvCxnSpPr/>
        </xdr:nvCxnSpPr>
        <xdr:spPr>
          <a:xfrm>
            <a:off x="6638926" y="35975925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9" name="Straight Connector 1218">
            <a:extLst>
              <a:ext uri="{FF2B5EF4-FFF2-40B4-BE49-F238E27FC236}">
                <a16:creationId xmlns:a16="http://schemas.microsoft.com/office/drawing/2014/main" id="{0C13647D-F680-4169-9430-DF81C97CC586}"/>
              </a:ext>
            </a:extLst>
          </xdr:cNvPr>
          <xdr:cNvCxnSpPr/>
        </xdr:nvCxnSpPr>
        <xdr:spPr>
          <a:xfrm flipH="1">
            <a:off x="6586539" y="36161662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0" name="Straight Connector 1219">
            <a:extLst>
              <a:ext uri="{FF2B5EF4-FFF2-40B4-BE49-F238E27FC236}">
                <a16:creationId xmlns:a16="http://schemas.microsoft.com/office/drawing/2014/main" id="{92A0EB59-EE04-4257-B4BE-555B8F168F0B}"/>
              </a:ext>
            </a:extLst>
          </xdr:cNvPr>
          <xdr:cNvCxnSpPr/>
        </xdr:nvCxnSpPr>
        <xdr:spPr>
          <a:xfrm>
            <a:off x="885825" y="36214050"/>
            <a:ext cx="981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1" name="Straight Connector 1220">
            <a:extLst>
              <a:ext uri="{FF2B5EF4-FFF2-40B4-BE49-F238E27FC236}">
                <a16:creationId xmlns:a16="http://schemas.microsoft.com/office/drawing/2014/main" id="{848C1979-79AB-451A-8551-85027E3472C2}"/>
              </a:ext>
            </a:extLst>
          </xdr:cNvPr>
          <xdr:cNvCxnSpPr/>
        </xdr:nvCxnSpPr>
        <xdr:spPr>
          <a:xfrm>
            <a:off x="2505076" y="36214050"/>
            <a:ext cx="981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2" name="Straight Connector 1221">
            <a:extLst>
              <a:ext uri="{FF2B5EF4-FFF2-40B4-BE49-F238E27FC236}">
                <a16:creationId xmlns:a16="http://schemas.microsoft.com/office/drawing/2014/main" id="{5D07C1C9-0D36-45E6-A441-54D36F803A7A}"/>
              </a:ext>
            </a:extLst>
          </xdr:cNvPr>
          <xdr:cNvCxnSpPr/>
        </xdr:nvCxnSpPr>
        <xdr:spPr>
          <a:xfrm>
            <a:off x="4114801" y="36214050"/>
            <a:ext cx="981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3" name="Straight Connector 1222">
            <a:extLst>
              <a:ext uri="{FF2B5EF4-FFF2-40B4-BE49-F238E27FC236}">
                <a16:creationId xmlns:a16="http://schemas.microsoft.com/office/drawing/2014/main" id="{091A7CD0-305E-4E3A-ABD4-4AC8CAD60263}"/>
              </a:ext>
            </a:extLst>
          </xdr:cNvPr>
          <xdr:cNvCxnSpPr/>
        </xdr:nvCxnSpPr>
        <xdr:spPr>
          <a:xfrm>
            <a:off x="5719764" y="36214050"/>
            <a:ext cx="981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4" name="Straight Connector 1223">
            <a:extLst>
              <a:ext uri="{FF2B5EF4-FFF2-40B4-BE49-F238E27FC236}">
                <a16:creationId xmlns:a16="http://schemas.microsoft.com/office/drawing/2014/main" id="{A2B57D92-4DB5-444C-9EB0-F7E0DF20C742}"/>
              </a:ext>
            </a:extLst>
          </xdr:cNvPr>
          <xdr:cNvCxnSpPr/>
        </xdr:nvCxnSpPr>
        <xdr:spPr>
          <a:xfrm>
            <a:off x="5829301" y="36080700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5" name="Straight Connector 1224">
            <a:extLst>
              <a:ext uri="{FF2B5EF4-FFF2-40B4-BE49-F238E27FC236}">
                <a16:creationId xmlns:a16="http://schemas.microsoft.com/office/drawing/2014/main" id="{89E35377-CEAF-4EE0-9DB3-8FD98542C844}"/>
              </a:ext>
            </a:extLst>
          </xdr:cNvPr>
          <xdr:cNvCxnSpPr/>
        </xdr:nvCxnSpPr>
        <xdr:spPr>
          <a:xfrm flipH="1">
            <a:off x="5776914" y="36161662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6" name="Straight Connector 1225">
            <a:extLst>
              <a:ext uri="{FF2B5EF4-FFF2-40B4-BE49-F238E27FC236}">
                <a16:creationId xmlns:a16="http://schemas.microsoft.com/office/drawing/2014/main" id="{86BAFC2A-EAC0-44CF-9C52-6249C53B1A86}"/>
              </a:ext>
            </a:extLst>
          </xdr:cNvPr>
          <xdr:cNvCxnSpPr/>
        </xdr:nvCxnSpPr>
        <xdr:spPr>
          <a:xfrm>
            <a:off x="8262937" y="35975925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7" name="Straight Connector 1226">
            <a:extLst>
              <a:ext uri="{FF2B5EF4-FFF2-40B4-BE49-F238E27FC236}">
                <a16:creationId xmlns:a16="http://schemas.microsoft.com/office/drawing/2014/main" id="{4A976BD7-D942-4CEF-B408-1F76B76CAA67}"/>
              </a:ext>
            </a:extLst>
          </xdr:cNvPr>
          <xdr:cNvCxnSpPr/>
        </xdr:nvCxnSpPr>
        <xdr:spPr>
          <a:xfrm flipH="1">
            <a:off x="8210550" y="36161662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8" name="Straight Connector 1227">
            <a:extLst>
              <a:ext uri="{FF2B5EF4-FFF2-40B4-BE49-F238E27FC236}">
                <a16:creationId xmlns:a16="http://schemas.microsoft.com/office/drawing/2014/main" id="{85BCEF12-28C3-4683-8F47-75D555233B38}"/>
              </a:ext>
            </a:extLst>
          </xdr:cNvPr>
          <xdr:cNvCxnSpPr/>
        </xdr:nvCxnSpPr>
        <xdr:spPr>
          <a:xfrm>
            <a:off x="7343775" y="36214050"/>
            <a:ext cx="981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9" name="Straight Connector 1228">
            <a:extLst>
              <a:ext uri="{FF2B5EF4-FFF2-40B4-BE49-F238E27FC236}">
                <a16:creationId xmlns:a16="http://schemas.microsoft.com/office/drawing/2014/main" id="{C4042C76-CC75-4050-B647-BDFFF105A1BA}"/>
              </a:ext>
            </a:extLst>
          </xdr:cNvPr>
          <xdr:cNvCxnSpPr/>
        </xdr:nvCxnSpPr>
        <xdr:spPr>
          <a:xfrm>
            <a:off x="7453312" y="36080700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0" name="Straight Connector 1229">
            <a:extLst>
              <a:ext uri="{FF2B5EF4-FFF2-40B4-BE49-F238E27FC236}">
                <a16:creationId xmlns:a16="http://schemas.microsoft.com/office/drawing/2014/main" id="{129E3759-DC24-4A12-BE98-08ECA2019EB9}"/>
              </a:ext>
            </a:extLst>
          </xdr:cNvPr>
          <xdr:cNvCxnSpPr/>
        </xdr:nvCxnSpPr>
        <xdr:spPr>
          <a:xfrm flipH="1">
            <a:off x="7400925" y="36161662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90488</xdr:colOff>
      <xdr:row>239</xdr:row>
      <xdr:rowOff>0</xdr:rowOff>
    </xdr:from>
    <xdr:to>
      <xdr:col>70</xdr:col>
      <xdr:colOff>71438</xdr:colOff>
      <xdr:row>247</xdr:row>
      <xdr:rowOff>90488</xdr:rowOff>
    </xdr:to>
    <xdr:grpSp>
      <xdr:nvGrpSpPr>
        <xdr:cNvPr id="96" name="Group 95">
          <a:extLst>
            <a:ext uri="{FF2B5EF4-FFF2-40B4-BE49-F238E27FC236}">
              <a16:creationId xmlns:a16="http://schemas.microsoft.com/office/drawing/2014/main" id="{2F3793E0-7000-4F19-8BBF-F1222025DA24}"/>
            </a:ext>
          </a:extLst>
        </xdr:cNvPr>
        <xdr:cNvGrpSpPr/>
      </xdr:nvGrpSpPr>
      <xdr:grpSpPr>
        <a:xfrm>
          <a:off x="252413" y="37709475"/>
          <a:ext cx="11153775" cy="1233488"/>
          <a:chOff x="252413" y="37709475"/>
          <a:chExt cx="11153775" cy="1233488"/>
        </a:xfrm>
      </xdr:grpSpPr>
      <xdr:cxnSp macro="">
        <xdr:nvCxnSpPr>
          <xdr:cNvPr id="1019" name="Straight Arrow Connector 1018">
            <a:extLst>
              <a:ext uri="{FF2B5EF4-FFF2-40B4-BE49-F238E27FC236}">
                <a16:creationId xmlns:a16="http://schemas.microsoft.com/office/drawing/2014/main" id="{F7324DBC-289F-48E1-B7F1-FD1059FDF61C}"/>
              </a:ext>
            </a:extLst>
          </xdr:cNvPr>
          <xdr:cNvCxnSpPr/>
        </xdr:nvCxnSpPr>
        <xdr:spPr>
          <a:xfrm>
            <a:off x="971549" y="37861875"/>
            <a:ext cx="0" cy="27622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0" name="Straight Arrow Connector 1019">
            <a:extLst>
              <a:ext uri="{FF2B5EF4-FFF2-40B4-BE49-F238E27FC236}">
                <a16:creationId xmlns:a16="http://schemas.microsoft.com/office/drawing/2014/main" id="{994B681E-5214-43C7-A82E-A8C3F05E7A3F}"/>
              </a:ext>
            </a:extLst>
          </xdr:cNvPr>
          <xdr:cNvCxnSpPr/>
        </xdr:nvCxnSpPr>
        <xdr:spPr>
          <a:xfrm>
            <a:off x="1133475" y="37914261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1" name="Straight Arrow Connector 1020">
            <a:extLst>
              <a:ext uri="{FF2B5EF4-FFF2-40B4-BE49-F238E27FC236}">
                <a16:creationId xmlns:a16="http://schemas.microsoft.com/office/drawing/2014/main" id="{A48F78E8-CF64-432A-98CD-AA06E398E3B3}"/>
              </a:ext>
            </a:extLst>
          </xdr:cNvPr>
          <xdr:cNvCxnSpPr/>
        </xdr:nvCxnSpPr>
        <xdr:spPr>
          <a:xfrm>
            <a:off x="1295399" y="3790949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2" name="Straight Arrow Connector 1021">
            <a:extLst>
              <a:ext uri="{FF2B5EF4-FFF2-40B4-BE49-F238E27FC236}">
                <a16:creationId xmlns:a16="http://schemas.microsoft.com/office/drawing/2014/main" id="{C567108A-4F9E-424C-BB85-DCF2060F7B2B}"/>
              </a:ext>
            </a:extLst>
          </xdr:cNvPr>
          <xdr:cNvCxnSpPr/>
        </xdr:nvCxnSpPr>
        <xdr:spPr>
          <a:xfrm>
            <a:off x="1457325" y="3790949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3" name="Straight Arrow Connector 1022">
            <a:extLst>
              <a:ext uri="{FF2B5EF4-FFF2-40B4-BE49-F238E27FC236}">
                <a16:creationId xmlns:a16="http://schemas.microsoft.com/office/drawing/2014/main" id="{7CA1A02F-241B-4263-A440-144380866FC0}"/>
              </a:ext>
            </a:extLst>
          </xdr:cNvPr>
          <xdr:cNvCxnSpPr/>
        </xdr:nvCxnSpPr>
        <xdr:spPr>
          <a:xfrm>
            <a:off x="1619249" y="37919023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4" name="Straight Arrow Connector 1023">
            <a:extLst>
              <a:ext uri="{FF2B5EF4-FFF2-40B4-BE49-F238E27FC236}">
                <a16:creationId xmlns:a16="http://schemas.microsoft.com/office/drawing/2014/main" id="{6EE9070E-A746-4638-A90D-0062FC04D768}"/>
              </a:ext>
            </a:extLst>
          </xdr:cNvPr>
          <xdr:cNvCxnSpPr/>
        </xdr:nvCxnSpPr>
        <xdr:spPr>
          <a:xfrm>
            <a:off x="1781175" y="37919023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5" name="Straight Arrow Connector 1024">
            <a:extLst>
              <a:ext uri="{FF2B5EF4-FFF2-40B4-BE49-F238E27FC236}">
                <a16:creationId xmlns:a16="http://schemas.microsoft.com/office/drawing/2014/main" id="{D11421A7-44B3-4FD3-82DF-2C1251E85A22}"/>
              </a:ext>
            </a:extLst>
          </xdr:cNvPr>
          <xdr:cNvCxnSpPr/>
        </xdr:nvCxnSpPr>
        <xdr:spPr>
          <a:xfrm>
            <a:off x="1943099" y="37914260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6" name="Straight Arrow Connector 1025">
            <a:extLst>
              <a:ext uri="{FF2B5EF4-FFF2-40B4-BE49-F238E27FC236}">
                <a16:creationId xmlns:a16="http://schemas.microsoft.com/office/drawing/2014/main" id="{4C576AB4-2708-4B5B-8A69-34AD39CCDC6C}"/>
              </a:ext>
            </a:extLst>
          </xdr:cNvPr>
          <xdr:cNvCxnSpPr/>
        </xdr:nvCxnSpPr>
        <xdr:spPr>
          <a:xfrm>
            <a:off x="2105025" y="37914260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9" name="Straight Connector 1028">
            <a:extLst>
              <a:ext uri="{FF2B5EF4-FFF2-40B4-BE49-F238E27FC236}">
                <a16:creationId xmlns:a16="http://schemas.microsoft.com/office/drawing/2014/main" id="{89C9D2BA-97E6-4EBF-B1D0-D8FB7D4BE4C1}"/>
              </a:ext>
            </a:extLst>
          </xdr:cNvPr>
          <xdr:cNvCxnSpPr/>
        </xdr:nvCxnSpPr>
        <xdr:spPr>
          <a:xfrm>
            <a:off x="966787" y="37909498"/>
            <a:ext cx="16287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1" name="Straight Connector 1060">
            <a:extLst>
              <a:ext uri="{FF2B5EF4-FFF2-40B4-BE49-F238E27FC236}">
                <a16:creationId xmlns:a16="http://schemas.microsoft.com/office/drawing/2014/main" id="{3BD54E70-6846-451E-B34C-CB039E1711A2}"/>
              </a:ext>
            </a:extLst>
          </xdr:cNvPr>
          <xdr:cNvCxnSpPr/>
        </xdr:nvCxnSpPr>
        <xdr:spPr>
          <a:xfrm flipH="1" flipV="1">
            <a:off x="1481137" y="37838061"/>
            <a:ext cx="138112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3" name="Straight Arrow Connector 1062">
            <a:extLst>
              <a:ext uri="{FF2B5EF4-FFF2-40B4-BE49-F238E27FC236}">
                <a16:creationId xmlns:a16="http://schemas.microsoft.com/office/drawing/2014/main" id="{CA8E2032-54D1-460B-B3D3-657DD4B7047F}"/>
              </a:ext>
            </a:extLst>
          </xdr:cNvPr>
          <xdr:cNvCxnSpPr/>
        </xdr:nvCxnSpPr>
        <xdr:spPr>
          <a:xfrm>
            <a:off x="2266950" y="37909499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1" name="Straight Arrow Connector 1230">
            <a:extLst>
              <a:ext uri="{FF2B5EF4-FFF2-40B4-BE49-F238E27FC236}">
                <a16:creationId xmlns:a16="http://schemas.microsoft.com/office/drawing/2014/main" id="{0C42E556-37A4-4D92-B42A-2070ED9C873F}"/>
              </a:ext>
            </a:extLst>
          </xdr:cNvPr>
          <xdr:cNvCxnSpPr/>
        </xdr:nvCxnSpPr>
        <xdr:spPr>
          <a:xfrm>
            <a:off x="2428874" y="37909499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2" name="Straight Arrow Connector 1231">
            <a:extLst>
              <a:ext uri="{FF2B5EF4-FFF2-40B4-BE49-F238E27FC236}">
                <a16:creationId xmlns:a16="http://schemas.microsoft.com/office/drawing/2014/main" id="{C4EAC3A5-363F-4908-9DD6-C7606158456B}"/>
              </a:ext>
            </a:extLst>
          </xdr:cNvPr>
          <xdr:cNvCxnSpPr/>
        </xdr:nvCxnSpPr>
        <xdr:spPr>
          <a:xfrm>
            <a:off x="4371975" y="37928550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3" name="Straight Arrow Connector 1232">
            <a:extLst>
              <a:ext uri="{FF2B5EF4-FFF2-40B4-BE49-F238E27FC236}">
                <a16:creationId xmlns:a16="http://schemas.microsoft.com/office/drawing/2014/main" id="{C2578497-EA06-4A6E-99F1-4FE04FABB6B7}"/>
              </a:ext>
            </a:extLst>
          </xdr:cNvPr>
          <xdr:cNvCxnSpPr/>
        </xdr:nvCxnSpPr>
        <xdr:spPr>
          <a:xfrm>
            <a:off x="4533899" y="37923787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4" name="Straight Arrow Connector 1233">
            <a:extLst>
              <a:ext uri="{FF2B5EF4-FFF2-40B4-BE49-F238E27FC236}">
                <a16:creationId xmlns:a16="http://schemas.microsoft.com/office/drawing/2014/main" id="{92E5843B-E913-4169-8173-C57391E4101D}"/>
              </a:ext>
            </a:extLst>
          </xdr:cNvPr>
          <xdr:cNvCxnSpPr/>
        </xdr:nvCxnSpPr>
        <xdr:spPr>
          <a:xfrm>
            <a:off x="4695825" y="37923787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5" name="Straight Arrow Connector 1234">
            <a:extLst>
              <a:ext uri="{FF2B5EF4-FFF2-40B4-BE49-F238E27FC236}">
                <a16:creationId xmlns:a16="http://schemas.microsoft.com/office/drawing/2014/main" id="{87991BD5-6C0A-4E4C-8695-C21E52CC0E25}"/>
              </a:ext>
            </a:extLst>
          </xdr:cNvPr>
          <xdr:cNvCxnSpPr/>
        </xdr:nvCxnSpPr>
        <xdr:spPr>
          <a:xfrm>
            <a:off x="4857749" y="37933312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6" name="Straight Arrow Connector 1235">
            <a:extLst>
              <a:ext uri="{FF2B5EF4-FFF2-40B4-BE49-F238E27FC236}">
                <a16:creationId xmlns:a16="http://schemas.microsoft.com/office/drawing/2014/main" id="{FD1768C7-FFEA-4533-B465-1D23793208AF}"/>
              </a:ext>
            </a:extLst>
          </xdr:cNvPr>
          <xdr:cNvCxnSpPr/>
        </xdr:nvCxnSpPr>
        <xdr:spPr>
          <a:xfrm>
            <a:off x="5019675" y="37933312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7" name="Straight Arrow Connector 1236">
            <a:extLst>
              <a:ext uri="{FF2B5EF4-FFF2-40B4-BE49-F238E27FC236}">
                <a16:creationId xmlns:a16="http://schemas.microsoft.com/office/drawing/2014/main" id="{2D22177C-E6B7-49EA-BA4B-5719E2611CE3}"/>
              </a:ext>
            </a:extLst>
          </xdr:cNvPr>
          <xdr:cNvCxnSpPr/>
        </xdr:nvCxnSpPr>
        <xdr:spPr>
          <a:xfrm>
            <a:off x="5181599" y="37928549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8" name="Straight Arrow Connector 1237">
            <a:extLst>
              <a:ext uri="{FF2B5EF4-FFF2-40B4-BE49-F238E27FC236}">
                <a16:creationId xmlns:a16="http://schemas.microsoft.com/office/drawing/2014/main" id="{322981A3-D5C2-4230-A9CF-9B39BF5FBE8A}"/>
              </a:ext>
            </a:extLst>
          </xdr:cNvPr>
          <xdr:cNvCxnSpPr/>
        </xdr:nvCxnSpPr>
        <xdr:spPr>
          <a:xfrm>
            <a:off x="5343525" y="37928549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9" name="Straight Connector 1238">
            <a:extLst>
              <a:ext uri="{FF2B5EF4-FFF2-40B4-BE49-F238E27FC236}">
                <a16:creationId xmlns:a16="http://schemas.microsoft.com/office/drawing/2014/main" id="{BD01F191-5153-4173-B7AE-A0A7EF4EA71E}"/>
              </a:ext>
            </a:extLst>
          </xdr:cNvPr>
          <xdr:cNvCxnSpPr/>
        </xdr:nvCxnSpPr>
        <xdr:spPr>
          <a:xfrm>
            <a:off x="4210050" y="37923787"/>
            <a:ext cx="16240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0" name="Straight Connector 1239">
            <a:extLst>
              <a:ext uri="{FF2B5EF4-FFF2-40B4-BE49-F238E27FC236}">
                <a16:creationId xmlns:a16="http://schemas.microsoft.com/office/drawing/2014/main" id="{62D7A7AA-18BF-4DD5-9B72-295F38C5EC9A}"/>
              </a:ext>
            </a:extLst>
          </xdr:cNvPr>
          <xdr:cNvCxnSpPr/>
        </xdr:nvCxnSpPr>
        <xdr:spPr>
          <a:xfrm flipH="1" flipV="1">
            <a:off x="4719637" y="37852350"/>
            <a:ext cx="138112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1" name="Straight Arrow Connector 1240">
            <a:extLst>
              <a:ext uri="{FF2B5EF4-FFF2-40B4-BE49-F238E27FC236}">
                <a16:creationId xmlns:a16="http://schemas.microsoft.com/office/drawing/2014/main" id="{C6559A7D-BD9E-4C7C-B577-FDA05B495B0F}"/>
              </a:ext>
            </a:extLst>
          </xdr:cNvPr>
          <xdr:cNvCxnSpPr/>
        </xdr:nvCxnSpPr>
        <xdr:spPr>
          <a:xfrm>
            <a:off x="5505450" y="3792378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2" name="Straight Arrow Connector 1241">
            <a:extLst>
              <a:ext uri="{FF2B5EF4-FFF2-40B4-BE49-F238E27FC236}">
                <a16:creationId xmlns:a16="http://schemas.microsoft.com/office/drawing/2014/main" id="{BED35960-B61F-49B7-B9F6-EC69AC798D05}"/>
              </a:ext>
            </a:extLst>
          </xdr:cNvPr>
          <xdr:cNvCxnSpPr/>
        </xdr:nvCxnSpPr>
        <xdr:spPr>
          <a:xfrm>
            <a:off x="5667374" y="37923788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3" name="Straight Arrow Connector 1242">
            <a:extLst>
              <a:ext uri="{FF2B5EF4-FFF2-40B4-BE49-F238E27FC236}">
                <a16:creationId xmlns:a16="http://schemas.microsoft.com/office/drawing/2014/main" id="{7347623E-475C-4B2C-B94A-428486F7306C}"/>
              </a:ext>
            </a:extLst>
          </xdr:cNvPr>
          <xdr:cNvCxnSpPr/>
        </xdr:nvCxnSpPr>
        <xdr:spPr>
          <a:xfrm>
            <a:off x="5829300" y="37852350"/>
            <a:ext cx="0" cy="2952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4" name="Straight Arrow Connector 1243">
            <a:extLst>
              <a:ext uri="{FF2B5EF4-FFF2-40B4-BE49-F238E27FC236}">
                <a16:creationId xmlns:a16="http://schemas.microsoft.com/office/drawing/2014/main" id="{E7D3663A-40B1-4BE0-9280-1929DC345600}"/>
              </a:ext>
            </a:extLst>
          </xdr:cNvPr>
          <xdr:cNvCxnSpPr/>
        </xdr:nvCxnSpPr>
        <xdr:spPr>
          <a:xfrm>
            <a:off x="2590804" y="37852339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5" name="Straight Arrow Connector 1244">
            <a:extLst>
              <a:ext uri="{FF2B5EF4-FFF2-40B4-BE49-F238E27FC236}">
                <a16:creationId xmlns:a16="http://schemas.microsoft.com/office/drawing/2014/main" id="{F2494D77-BAC1-43E4-9D75-FF6D10F716D4}"/>
              </a:ext>
            </a:extLst>
          </xdr:cNvPr>
          <xdr:cNvCxnSpPr/>
        </xdr:nvCxnSpPr>
        <xdr:spPr>
          <a:xfrm>
            <a:off x="2752730" y="37857102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6" name="Straight Arrow Connector 1245">
            <a:extLst>
              <a:ext uri="{FF2B5EF4-FFF2-40B4-BE49-F238E27FC236}">
                <a16:creationId xmlns:a16="http://schemas.microsoft.com/office/drawing/2014/main" id="{A7426F6C-571A-4651-B5FF-2FC54504B216}"/>
              </a:ext>
            </a:extLst>
          </xdr:cNvPr>
          <xdr:cNvCxnSpPr/>
        </xdr:nvCxnSpPr>
        <xdr:spPr>
          <a:xfrm>
            <a:off x="2914654" y="37852340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7" name="Straight Arrow Connector 1246">
            <a:extLst>
              <a:ext uri="{FF2B5EF4-FFF2-40B4-BE49-F238E27FC236}">
                <a16:creationId xmlns:a16="http://schemas.microsoft.com/office/drawing/2014/main" id="{8AA62E70-6A7D-4CFB-91D4-E41BB2B54A04}"/>
              </a:ext>
            </a:extLst>
          </xdr:cNvPr>
          <xdr:cNvCxnSpPr/>
        </xdr:nvCxnSpPr>
        <xdr:spPr>
          <a:xfrm>
            <a:off x="3076580" y="37857102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8" name="Straight Arrow Connector 1247">
            <a:extLst>
              <a:ext uri="{FF2B5EF4-FFF2-40B4-BE49-F238E27FC236}">
                <a16:creationId xmlns:a16="http://schemas.microsoft.com/office/drawing/2014/main" id="{48E5C665-8665-45E7-97D4-CBD608957CA5}"/>
              </a:ext>
            </a:extLst>
          </xdr:cNvPr>
          <xdr:cNvCxnSpPr/>
        </xdr:nvCxnSpPr>
        <xdr:spPr>
          <a:xfrm>
            <a:off x="3238504" y="37857102"/>
            <a:ext cx="0" cy="28574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9" name="Straight Arrow Connector 1248">
            <a:extLst>
              <a:ext uri="{FF2B5EF4-FFF2-40B4-BE49-F238E27FC236}">
                <a16:creationId xmlns:a16="http://schemas.microsoft.com/office/drawing/2014/main" id="{505BD39B-5DC2-4A61-B21A-20C617804B04}"/>
              </a:ext>
            </a:extLst>
          </xdr:cNvPr>
          <xdr:cNvCxnSpPr/>
        </xdr:nvCxnSpPr>
        <xdr:spPr>
          <a:xfrm>
            <a:off x="3400430" y="37852340"/>
            <a:ext cx="0" cy="290511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0" name="Straight Arrow Connector 1249">
            <a:extLst>
              <a:ext uri="{FF2B5EF4-FFF2-40B4-BE49-F238E27FC236}">
                <a16:creationId xmlns:a16="http://schemas.microsoft.com/office/drawing/2014/main" id="{237D2980-DEFF-416A-B990-B349C533A0A8}"/>
              </a:ext>
            </a:extLst>
          </xdr:cNvPr>
          <xdr:cNvCxnSpPr/>
        </xdr:nvCxnSpPr>
        <xdr:spPr>
          <a:xfrm>
            <a:off x="3562354" y="37857102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1" name="Straight Arrow Connector 1250">
            <a:extLst>
              <a:ext uri="{FF2B5EF4-FFF2-40B4-BE49-F238E27FC236}">
                <a16:creationId xmlns:a16="http://schemas.microsoft.com/office/drawing/2014/main" id="{C6ED8498-E5D9-4F29-B4DA-2271E3D65BAC}"/>
              </a:ext>
            </a:extLst>
          </xdr:cNvPr>
          <xdr:cNvCxnSpPr/>
        </xdr:nvCxnSpPr>
        <xdr:spPr>
          <a:xfrm>
            <a:off x="3724280" y="37852340"/>
            <a:ext cx="0" cy="28574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2" name="Straight Connector 1251">
            <a:extLst>
              <a:ext uri="{FF2B5EF4-FFF2-40B4-BE49-F238E27FC236}">
                <a16:creationId xmlns:a16="http://schemas.microsoft.com/office/drawing/2014/main" id="{B679F11A-DDD2-4087-9129-E08D658F9C5A}"/>
              </a:ext>
            </a:extLst>
          </xdr:cNvPr>
          <xdr:cNvCxnSpPr/>
        </xdr:nvCxnSpPr>
        <xdr:spPr>
          <a:xfrm>
            <a:off x="2586042" y="37852333"/>
            <a:ext cx="16287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3" name="Straight Connector 1252">
            <a:extLst>
              <a:ext uri="{FF2B5EF4-FFF2-40B4-BE49-F238E27FC236}">
                <a16:creationId xmlns:a16="http://schemas.microsoft.com/office/drawing/2014/main" id="{BBCE0DEC-7FA9-47F6-B5F0-891688454A13}"/>
              </a:ext>
            </a:extLst>
          </xdr:cNvPr>
          <xdr:cNvCxnSpPr/>
        </xdr:nvCxnSpPr>
        <xdr:spPr>
          <a:xfrm flipH="1" flipV="1">
            <a:off x="2919413" y="37709475"/>
            <a:ext cx="323854" cy="24287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4" name="Straight Arrow Connector 1253">
            <a:extLst>
              <a:ext uri="{FF2B5EF4-FFF2-40B4-BE49-F238E27FC236}">
                <a16:creationId xmlns:a16="http://schemas.microsoft.com/office/drawing/2014/main" id="{4B4668EB-E1B8-463C-A105-2DDCCAA59035}"/>
              </a:ext>
            </a:extLst>
          </xdr:cNvPr>
          <xdr:cNvCxnSpPr/>
        </xdr:nvCxnSpPr>
        <xdr:spPr>
          <a:xfrm>
            <a:off x="3886205" y="37852340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5" name="Straight Arrow Connector 1254">
            <a:extLst>
              <a:ext uri="{FF2B5EF4-FFF2-40B4-BE49-F238E27FC236}">
                <a16:creationId xmlns:a16="http://schemas.microsoft.com/office/drawing/2014/main" id="{3DD2AFAA-C07D-4689-94ED-48A3EF0080A1}"/>
              </a:ext>
            </a:extLst>
          </xdr:cNvPr>
          <xdr:cNvCxnSpPr/>
        </xdr:nvCxnSpPr>
        <xdr:spPr>
          <a:xfrm>
            <a:off x="4048129" y="37852340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6" name="Straight Arrow Connector 1255">
            <a:extLst>
              <a:ext uri="{FF2B5EF4-FFF2-40B4-BE49-F238E27FC236}">
                <a16:creationId xmlns:a16="http://schemas.microsoft.com/office/drawing/2014/main" id="{DB4B508F-2CB3-4492-89E7-8E98C7F596FB}"/>
              </a:ext>
            </a:extLst>
          </xdr:cNvPr>
          <xdr:cNvCxnSpPr/>
        </xdr:nvCxnSpPr>
        <xdr:spPr>
          <a:xfrm>
            <a:off x="4210055" y="37857103"/>
            <a:ext cx="0" cy="2714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7" name="Straight Arrow Connector 1256">
            <a:extLst>
              <a:ext uri="{FF2B5EF4-FFF2-40B4-BE49-F238E27FC236}">
                <a16:creationId xmlns:a16="http://schemas.microsoft.com/office/drawing/2014/main" id="{50130600-91E4-4ECF-AE0C-FDD010D8EDEB}"/>
              </a:ext>
            </a:extLst>
          </xdr:cNvPr>
          <xdr:cNvCxnSpPr/>
        </xdr:nvCxnSpPr>
        <xdr:spPr>
          <a:xfrm>
            <a:off x="1781175" y="37719000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8" name="Straight Arrow Connector 1257">
            <a:extLst>
              <a:ext uri="{FF2B5EF4-FFF2-40B4-BE49-F238E27FC236}">
                <a16:creationId xmlns:a16="http://schemas.microsoft.com/office/drawing/2014/main" id="{F1890ABD-ECA1-403C-969E-F856669502B0}"/>
              </a:ext>
            </a:extLst>
          </xdr:cNvPr>
          <xdr:cNvCxnSpPr/>
        </xdr:nvCxnSpPr>
        <xdr:spPr>
          <a:xfrm>
            <a:off x="3400425" y="37714237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9" name="Straight Arrow Connector 1258">
            <a:extLst>
              <a:ext uri="{FF2B5EF4-FFF2-40B4-BE49-F238E27FC236}">
                <a16:creationId xmlns:a16="http://schemas.microsoft.com/office/drawing/2014/main" id="{77329047-F2F3-433B-B5E9-88169DCA3CEA}"/>
              </a:ext>
            </a:extLst>
          </xdr:cNvPr>
          <xdr:cNvCxnSpPr/>
        </xdr:nvCxnSpPr>
        <xdr:spPr>
          <a:xfrm>
            <a:off x="5019675" y="37723763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0" name="Straight Connector 1259">
            <a:extLst>
              <a:ext uri="{FF2B5EF4-FFF2-40B4-BE49-F238E27FC236}">
                <a16:creationId xmlns:a16="http://schemas.microsoft.com/office/drawing/2014/main" id="{1E98CD60-FD47-49A3-A08D-41C834711A2F}"/>
              </a:ext>
            </a:extLst>
          </xdr:cNvPr>
          <xdr:cNvCxnSpPr/>
        </xdr:nvCxnSpPr>
        <xdr:spPr>
          <a:xfrm>
            <a:off x="971550" y="38471475"/>
            <a:ext cx="0" cy="466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1" name="Straight Connector 1260">
            <a:extLst>
              <a:ext uri="{FF2B5EF4-FFF2-40B4-BE49-F238E27FC236}">
                <a16:creationId xmlns:a16="http://schemas.microsoft.com/office/drawing/2014/main" id="{1CA6C30F-D4AB-43AF-BFB7-4EB0F67C32EF}"/>
              </a:ext>
            </a:extLst>
          </xdr:cNvPr>
          <xdr:cNvCxnSpPr/>
        </xdr:nvCxnSpPr>
        <xdr:spPr>
          <a:xfrm>
            <a:off x="252413" y="38566726"/>
            <a:ext cx="111537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2" name="Straight Connector 1261">
            <a:extLst>
              <a:ext uri="{FF2B5EF4-FFF2-40B4-BE49-F238E27FC236}">
                <a16:creationId xmlns:a16="http://schemas.microsoft.com/office/drawing/2014/main" id="{562B6426-9161-43DE-8A5C-CC242646D958}"/>
              </a:ext>
            </a:extLst>
          </xdr:cNvPr>
          <xdr:cNvCxnSpPr/>
        </xdr:nvCxnSpPr>
        <xdr:spPr>
          <a:xfrm flipH="1">
            <a:off x="919162" y="38523862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3" name="Straight Connector 1262">
            <a:extLst>
              <a:ext uri="{FF2B5EF4-FFF2-40B4-BE49-F238E27FC236}">
                <a16:creationId xmlns:a16="http://schemas.microsoft.com/office/drawing/2014/main" id="{569E6052-85B4-4F8A-B5AD-8A374A52B071}"/>
              </a:ext>
            </a:extLst>
          </xdr:cNvPr>
          <xdr:cNvCxnSpPr/>
        </xdr:nvCxnSpPr>
        <xdr:spPr>
          <a:xfrm>
            <a:off x="890586" y="38852476"/>
            <a:ext cx="986790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4" name="Straight Connector 1263">
            <a:extLst>
              <a:ext uri="{FF2B5EF4-FFF2-40B4-BE49-F238E27FC236}">
                <a16:creationId xmlns:a16="http://schemas.microsoft.com/office/drawing/2014/main" id="{4810D553-F7C9-4F8D-A438-3958C0B8CDE7}"/>
              </a:ext>
            </a:extLst>
          </xdr:cNvPr>
          <xdr:cNvCxnSpPr/>
        </xdr:nvCxnSpPr>
        <xdr:spPr>
          <a:xfrm flipH="1">
            <a:off x="923924" y="38809612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5" name="Straight Connector 1264">
            <a:extLst>
              <a:ext uri="{FF2B5EF4-FFF2-40B4-BE49-F238E27FC236}">
                <a16:creationId xmlns:a16="http://schemas.microsoft.com/office/drawing/2014/main" id="{EF782DA5-FF26-4A10-A494-44FF7774E118}"/>
              </a:ext>
            </a:extLst>
          </xdr:cNvPr>
          <xdr:cNvCxnSpPr/>
        </xdr:nvCxnSpPr>
        <xdr:spPr>
          <a:xfrm>
            <a:off x="1781175" y="38380988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6" name="Straight Connector 1265">
            <a:extLst>
              <a:ext uri="{FF2B5EF4-FFF2-40B4-BE49-F238E27FC236}">
                <a16:creationId xmlns:a16="http://schemas.microsoft.com/office/drawing/2014/main" id="{43BB89C4-66F3-42B6-BB6F-BD76B51635C7}"/>
              </a:ext>
            </a:extLst>
          </xdr:cNvPr>
          <xdr:cNvCxnSpPr/>
        </xdr:nvCxnSpPr>
        <xdr:spPr>
          <a:xfrm flipH="1">
            <a:off x="1728786" y="38523862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7" name="Straight Connector 1266">
            <a:extLst>
              <a:ext uri="{FF2B5EF4-FFF2-40B4-BE49-F238E27FC236}">
                <a16:creationId xmlns:a16="http://schemas.microsoft.com/office/drawing/2014/main" id="{BC47A2A5-8272-4F21-97C3-44073F408BB0}"/>
              </a:ext>
            </a:extLst>
          </xdr:cNvPr>
          <xdr:cNvCxnSpPr/>
        </xdr:nvCxnSpPr>
        <xdr:spPr>
          <a:xfrm>
            <a:off x="2590801" y="38466713"/>
            <a:ext cx="0" cy="476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8" name="Straight Connector 1267">
            <a:extLst>
              <a:ext uri="{FF2B5EF4-FFF2-40B4-BE49-F238E27FC236}">
                <a16:creationId xmlns:a16="http://schemas.microsoft.com/office/drawing/2014/main" id="{A5AFD845-C34F-4EAF-9151-D297C169B175}"/>
              </a:ext>
            </a:extLst>
          </xdr:cNvPr>
          <xdr:cNvCxnSpPr/>
        </xdr:nvCxnSpPr>
        <xdr:spPr>
          <a:xfrm flipH="1">
            <a:off x="2538412" y="38523863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9" name="Straight Connector 1268">
            <a:extLst>
              <a:ext uri="{FF2B5EF4-FFF2-40B4-BE49-F238E27FC236}">
                <a16:creationId xmlns:a16="http://schemas.microsoft.com/office/drawing/2014/main" id="{EF1DA607-6D57-4C83-895A-D95555C8FC48}"/>
              </a:ext>
            </a:extLst>
          </xdr:cNvPr>
          <xdr:cNvCxnSpPr/>
        </xdr:nvCxnSpPr>
        <xdr:spPr>
          <a:xfrm>
            <a:off x="4210051" y="38466713"/>
            <a:ext cx="0" cy="471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0" name="Straight Connector 1269">
            <a:extLst>
              <a:ext uri="{FF2B5EF4-FFF2-40B4-BE49-F238E27FC236}">
                <a16:creationId xmlns:a16="http://schemas.microsoft.com/office/drawing/2014/main" id="{6BAEA01B-11FE-4E35-A67A-1C9A0C4E4D14}"/>
              </a:ext>
            </a:extLst>
          </xdr:cNvPr>
          <xdr:cNvCxnSpPr/>
        </xdr:nvCxnSpPr>
        <xdr:spPr>
          <a:xfrm flipH="1">
            <a:off x="4157662" y="38523863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1" name="Straight Connector 1270">
            <a:extLst>
              <a:ext uri="{FF2B5EF4-FFF2-40B4-BE49-F238E27FC236}">
                <a16:creationId xmlns:a16="http://schemas.microsoft.com/office/drawing/2014/main" id="{0B9008FA-85E6-4A53-A113-BA1CD4A13A87}"/>
              </a:ext>
            </a:extLst>
          </xdr:cNvPr>
          <xdr:cNvCxnSpPr/>
        </xdr:nvCxnSpPr>
        <xdr:spPr>
          <a:xfrm>
            <a:off x="5829300" y="38471475"/>
            <a:ext cx="0" cy="466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2" name="Straight Connector 1271">
            <a:extLst>
              <a:ext uri="{FF2B5EF4-FFF2-40B4-BE49-F238E27FC236}">
                <a16:creationId xmlns:a16="http://schemas.microsoft.com/office/drawing/2014/main" id="{6ADCD320-D7BA-4468-AF9C-048192FEE9E8}"/>
              </a:ext>
            </a:extLst>
          </xdr:cNvPr>
          <xdr:cNvCxnSpPr/>
        </xdr:nvCxnSpPr>
        <xdr:spPr>
          <a:xfrm flipH="1">
            <a:off x="5776912" y="38523862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3" name="Straight Connector 1272">
            <a:extLst>
              <a:ext uri="{FF2B5EF4-FFF2-40B4-BE49-F238E27FC236}">
                <a16:creationId xmlns:a16="http://schemas.microsoft.com/office/drawing/2014/main" id="{B8019B40-60ED-4ABF-A23E-4331DBC194F7}"/>
              </a:ext>
            </a:extLst>
          </xdr:cNvPr>
          <xdr:cNvCxnSpPr/>
        </xdr:nvCxnSpPr>
        <xdr:spPr>
          <a:xfrm flipH="1">
            <a:off x="5781674" y="38809612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4" name="Straight Connector 1273">
            <a:extLst>
              <a:ext uri="{FF2B5EF4-FFF2-40B4-BE49-F238E27FC236}">
                <a16:creationId xmlns:a16="http://schemas.microsoft.com/office/drawing/2014/main" id="{D297605A-D965-42BA-BB57-75DF70FB167F}"/>
              </a:ext>
            </a:extLst>
          </xdr:cNvPr>
          <xdr:cNvCxnSpPr/>
        </xdr:nvCxnSpPr>
        <xdr:spPr>
          <a:xfrm>
            <a:off x="3400425" y="38380988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5" name="Straight Connector 1274">
            <a:extLst>
              <a:ext uri="{FF2B5EF4-FFF2-40B4-BE49-F238E27FC236}">
                <a16:creationId xmlns:a16="http://schemas.microsoft.com/office/drawing/2014/main" id="{1FB6F47C-3A5B-4A93-9E1A-D788B90CC6D9}"/>
              </a:ext>
            </a:extLst>
          </xdr:cNvPr>
          <xdr:cNvCxnSpPr/>
        </xdr:nvCxnSpPr>
        <xdr:spPr>
          <a:xfrm flipH="1">
            <a:off x="3348036" y="38523862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6" name="Straight Connector 1275">
            <a:extLst>
              <a:ext uri="{FF2B5EF4-FFF2-40B4-BE49-F238E27FC236}">
                <a16:creationId xmlns:a16="http://schemas.microsoft.com/office/drawing/2014/main" id="{3C744759-F438-4492-81C8-120043F23B60}"/>
              </a:ext>
            </a:extLst>
          </xdr:cNvPr>
          <xdr:cNvCxnSpPr/>
        </xdr:nvCxnSpPr>
        <xdr:spPr>
          <a:xfrm>
            <a:off x="5019675" y="38380988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7" name="Straight Connector 1276">
            <a:extLst>
              <a:ext uri="{FF2B5EF4-FFF2-40B4-BE49-F238E27FC236}">
                <a16:creationId xmlns:a16="http://schemas.microsoft.com/office/drawing/2014/main" id="{FD466914-805F-4D2F-9F2C-BCD90B7A1225}"/>
              </a:ext>
            </a:extLst>
          </xdr:cNvPr>
          <xdr:cNvCxnSpPr/>
        </xdr:nvCxnSpPr>
        <xdr:spPr>
          <a:xfrm flipH="1">
            <a:off x="4967286" y="38523862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8" name="Straight Connector 1277">
            <a:extLst>
              <a:ext uri="{FF2B5EF4-FFF2-40B4-BE49-F238E27FC236}">
                <a16:creationId xmlns:a16="http://schemas.microsoft.com/office/drawing/2014/main" id="{F9E6AF36-5AFA-4CA5-B51A-43EA021EA1F4}"/>
              </a:ext>
            </a:extLst>
          </xdr:cNvPr>
          <xdr:cNvCxnSpPr/>
        </xdr:nvCxnSpPr>
        <xdr:spPr>
          <a:xfrm flipH="1">
            <a:off x="2538412" y="38809613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9" name="Straight Connector 1278">
            <a:extLst>
              <a:ext uri="{FF2B5EF4-FFF2-40B4-BE49-F238E27FC236}">
                <a16:creationId xmlns:a16="http://schemas.microsoft.com/office/drawing/2014/main" id="{01625804-2013-4A63-968E-31E7EF66AD87}"/>
              </a:ext>
            </a:extLst>
          </xdr:cNvPr>
          <xdr:cNvCxnSpPr/>
        </xdr:nvCxnSpPr>
        <xdr:spPr>
          <a:xfrm flipH="1">
            <a:off x="4157662" y="38809613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0" name="Straight Arrow Connector 1279">
            <a:extLst>
              <a:ext uri="{FF2B5EF4-FFF2-40B4-BE49-F238E27FC236}">
                <a16:creationId xmlns:a16="http://schemas.microsoft.com/office/drawing/2014/main" id="{06348A2D-AFD9-4F57-98B5-A69AF15C356B}"/>
              </a:ext>
            </a:extLst>
          </xdr:cNvPr>
          <xdr:cNvCxnSpPr/>
        </xdr:nvCxnSpPr>
        <xdr:spPr>
          <a:xfrm>
            <a:off x="323850" y="37857112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1" name="Straight Arrow Connector 1280">
            <a:extLst>
              <a:ext uri="{FF2B5EF4-FFF2-40B4-BE49-F238E27FC236}">
                <a16:creationId xmlns:a16="http://schemas.microsoft.com/office/drawing/2014/main" id="{33283AF2-ECD5-4A5A-BAC4-CFFBB336D7ED}"/>
              </a:ext>
            </a:extLst>
          </xdr:cNvPr>
          <xdr:cNvCxnSpPr/>
        </xdr:nvCxnSpPr>
        <xdr:spPr>
          <a:xfrm>
            <a:off x="485776" y="37861875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2" name="Straight Arrow Connector 1281">
            <a:extLst>
              <a:ext uri="{FF2B5EF4-FFF2-40B4-BE49-F238E27FC236}">
                <a16:creationId xmlns:a16="http://schemas.microsoft.com/office/drawing/2014/main" id="{114B1D1A-87C5-46F9-9FA5-7826EB3282BD}"/>
              </a:ext>
            </a:extLst>
          </xdr:cNvPr>
          <xdr:cNvCxnSpPr/>
        </xdr:nvCxnSpPr>
        <xdr:spPr>
          <a:xfrm>
            <a:off x="647700" y="37857113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3" name="Straight Arrow Connector 1282">
            <a:extLst>
              <a:ext uri="{FF2B5EF4-FFF2-40B4-BE49-F238E27FC236}">
                <a16:creationId xmlns:a16="http://schemas.microsoft.com/office/drawing/2014/main" id="{9B246C35-F1DD-4285-B2F5-D7748BDDFE30}"/>
              </a:ext>
            </a:extLst>
          </xdr:cNvPr>
          <xdr:cNvCxnSpPr/>
        </xdr:nvCxnSpPr>
        <xdr:spPr>
          <a:xfrm>
            <a:off x="809626" y="37861875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4" name="Straight Connector 1283">
            <a:extLst>
              <a:ext uri="{FF2B5EF4-FFF2-40B4-BE49-F238E27FC236}">
                <a16:creationId xmlns:a16="http://schemas.microsoft.com/office/drawing/2014/main" id="{B04FB100-8A96-449B-BD80-880347792D77}"/>
              </a:ext>
            </a:extLst>
          </xdr:cNvPr>
          <xdr:cNvCxnSpPr/>
        </xdr:nvCxnSpPr>
        <xdr:spPr>
          <a:xfrm>
            <a:off x="323850" y="37857112"/>
            <a:ext cx="6524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5" name="Straight Arrow Connector 1284">
            <a:extLst>
              <a:ext uri="{FF2B5EF4-FFF2-40B4-BE49-F238E27FC236}">
                <a16:creationId xmlns:a16="http://schemas.microsoft.com/office/drawing/2014/main" id="{70976680-0C9A-4D37-BEA9-E44DA2F9B27B}"/>
              </a:ext>
            </a:extLst>
          </xdr:cNvPr>
          <xdr:cNvCxnSpPr/>
        </xdr:nvCxnSpPr>
        <xdr:spPr>
          <a:xfrm>
            <a:off x="5991225" y="37857112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6" name="Straight Arrow Connector 1285">
            <a:extLst>
              <a:ext uri="{FF2B5EF4-FFF2-40B4-BE49-F238E27FC236}">
                <a16:creationId xmlns:a16="http://schemas.microsoft.com/office/drawing/2014/main" id="{9A35D197-98B7-4AD4-B83F-009EDE46FEE4}"/>
              </a:ext>
            </a:extLst>
          </xdr:cNvPr>
          <xdr:cNvCxnSpPr/>
        </xdr:nvCxnSpPr>
        <xdr:spPr>
          <a:xfrm>
            <a:off x="6153151" y="37861875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7" name="Straight Arrow Connector 1286">
            <a:extLst>
              <a:ext uri="{FF2B5EF4-FFF2-40B4-BE49-F238E27FC236}">
                <a16:creationId xmlns:a16="http://schemas.microsoft.com/office/drawing/2014/main" id="{06CDD859-1215-4BF6-96E1-EB3342178D11}"/>
              </a:ext>
            </a:extLst>
          </xdr:cNvPr>
          <xdr:cNvCxnSpPr/>
        </xdr:nvCxnSpPr>
        <xdr:spPr>
          <a:xfrm>
            <a:off x="6315075" y="37857113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8" name="Straight Arrow Connector 1287">
            <a:extLst>
              <a:ext uri="{FF2B5EF4-FFF2-40B4-BE49-F238E27FC236}">
                <a16:creationId xmlns:a16="http://schemas.microsoft.com/office/drawing/2014/main" id="{B54728AD-7E77-4FFE-9D0D-94E3659203CD}"/>
              </a:ext>
            </a:extLst>
          </xdr:cNvPr>
          <xdr:cNvCxnSpPr/>
        </xdr:nvCxnSpPr>
        <xdr:spPr>
          <a:xfrm>
            <a:off x="6477001" y="37861875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9" name="Straight Connector 1288">
            <a:extLst>
              <a:ext uri="{FF2B5EF4-FFF2-40B4-BE49-F238E27FC236}">
                <a16:creationId xmlns:a16="http://schemas.microsoft.com/office/drawing/2014/main" id="{ADB5D9BD-B490-458F-B60F-DE3F979061A5}"/>
              </a:ext>
            </a:extLst>
          </xdr:cNvPr>
          <xdr:cNvCxnSpPr/>
        </xdr:nvCxnSpPr>
        <xdr:spPr>
          <a:xfrm>
            <a:off x="5824535" y="37857112"/>
            <a:ext cx="161925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0" name="Straight Connector 1289">
            <a:extLst>
              <a:ext uri="{FF2B5EF4-FFF2-40B4-BE49-F238E27FC236}">
                <a16:creationId xmlns:a16="http://schemas.microsoft.com/office/drawing/2014/main" id="{B8F06AE5-2CFB-4286-B592-C0CF58D33F55}"/>
              </a:ext>
            </a:extLst>
          </xdr:cNvPr>
          <xdr:cNvCxnSpPr/>
        </xdr:nvCxnSpPr>
        <xdr:spPr>
          <a:xfrm flipH="1" flipV="1">
            <a:off x="666750" y="37719000"/>
            <a:ext cx="147641" cy="25716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1" name="Straight Arrow Connector 1290">
            <a:extLst>
              <a:ext uri="{FF2B5EF4-FFF2-40B4-BE49-F238E27FC236}">
                <a16:creationId xmlns:a16="http://schemas.microsoft.com/office/drawing/2014/main" id="{58B51703-780B-4828-AD69-169D43B08855}"/>
              </a:ext>
            </a:extLst>
          </xdr:cNvPr>
          <xdr:cNvCxnSpPr/>
        </xdr:nvCxnSpPr>
        <xdr:spPr>
          <a:xfrm>
            <a:off x="328613" y="37723763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2" name="Straight Connector 1291">
            <a:extLst>
              <a:ext uri="{FF2B5EF4-FFF2-40B4-BE49-F238E27FC236}">
                <a16:creationId xmlns:a16="http://schemas.microsoft.com/office/drawing/2014/main" id="{8FD7AE61-9D66-4936-96E2-7005A4EAD42A}"/>
              </a:ext>
            </a:extLst>
          </xdr:cNvPr>
          <xdr:cNvCxnSpPr/>
        </xdr:nvCxnSpPr>
        <xdr:spPr>
          <a:xfrm>
            <a:off x="323851" y="38380987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3" name="Straight Connector 1292">
            <a:extLst>
              <a:ext uri="{FF2B5EF4-FFF2-40B4-BE49-F238E27FC236}">
                <a16:creationId xmlns:a16="http://schemas.microsoft.com/office/drawing/2014/main" id="{4E537CF0-B570-417E-90F9-BCD42DB1417B}"/>
              </a:ext>
            </a:extLst>
          </xdr:cNvPr>
          <xdr:cNvCxnSpPr/>
        </xdr:nvCxnSpPr>
        <xdr:spPr>
          <a:xfrm flipH="1">
            <a:off x="271462" y="38523861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4" name="Straight Arrow Connector 1293">
            <a:extLst>
              <a:ext uri="{FF2B5EF4-FFF2-40B4-BE49-F238E27FC236}">
                <a16:creationId xmlns:a16="http://schemas.microsoft.com/office/drawing/2014/main" id="{4A4246E0-DCF0-4FBD-BD66-1B5611408A50}"/>
              </a:ext>
            </a:extLst>
          </xdr:cNvPr>
          <xdr:cNvCxnSpPr/>
        </xdr:nvCxnSpPr>
        <xdr:spPr>
          <a:xfrm>
            <a:off x="6638925" y="37847588"/>
            <a:ext cx="0" cy="2952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5" name="Straight Arrow Connector 1294">
            <a:extLst>
              <a:ext uri="{FF2B5EF4-FFF2-40B4-BE49-F238E27FC236}">
                <a16:creationId xmlns:a16="http://schemas.microsoft.com/office/drawing/2014/main" id="{26D65411-C5DD-4DE9-86AD-D831DCC89E86}"/>
              </a:ext>
            </a:extLst>
          </xdr:cNvPr>
          <xdr:cNvCxnSpPr/>
        </xdr:nvCxnSpPr>
        <xdr:spPr>
          <a:xfrm>
            <a:off x="6800850" y="37852350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6" name="Straight Arrow Connector 1295">
            <a:extLst>
              <a:ext uri="{FF2B5EF4-FFF2-40B4-BE49-F238E27FC236}">
                <a16:creationId xmlns:a16="http://schemas.microsoft.com/office/drawing/2014/main" id="{5BD983D0-C0BE-4374-A4FB-9CCC8D0438FF}"/>
              </a:ext>
            </a:extLst>
          </xdr:cNvPr>
          <xdr:cNvCxnSpPr/>
        </xdr:nvCxnSpPr>
        <xdr:spPr>
          <a:xfrm>
            <a:off x="6962776" y="37857113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7" name="Straight Arrow Connector 1296">
            <a:extLst>
              <a:ext uri="{FF2B5EF4-FFF2-40B4-BE49-F238E27FC236}">
                <a16:creationId xmlns:a16="http://schemas.microsoft.com/office/drawing/2014/main" id="{D5A8EE65-D2AD-4200-A806-A959D11E8E7C}"/>
              </a:ext>
            </a:extLst>
          </xdr:cNvPr>
          <xdr:cNvCxnSpPr/>
        </xdr:nvCxnSpPr>
        <xdr:spPr>
          <a:xfrm>
            <a:off x="7124700" y="37852351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8" name="Straight Arrow Connector 1297">
            <a:extLst>
              <a:ext uri="{FF2B5EF4-FFF2-40B4-BE49-F238E27FC236}">
                <a16:creationId xmlns:a16="http://schemas.microsoft.com/office/drawing/2014/main" id="{67C94226-B1FA-4145-913C-F3E4AC18B16B}"/>
              </a:ext>
            </a:extLst>
          </xdr:cNvPr>
          <xdr:cNvCxnSpPr/>
        </xdr:nvCxnSpPr>
        <xdr:spPr>
          <a:xfrm>
            <a:off x="7286626" y="37857113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9" name="Straight Connector 1298">
            <a:extLst>
              <a:ext uri="{FF2B5EF4-FFF2-40B4-BE49-F238E27FC236}">
                <a16:creationId xmlns:a16="http://schemas.microsoft.com/office/drawing/2014/main" id="{4149E990-A75D-40A0-A194-F7D4B67D8788}"/>
              </a:ext>
            </a:extLst>
          </xdr:cNvPr>
          <xdr:cNvCxnSpPr/>
        </xdr:nvCxnSpPr>
        <xdr:spPr>
          <a:xfrm flipH="1" flipV="1">
            <a:off x="6157913" y="37709475"/>
            <a:ext cx="323854" cy="24287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0" name="Straight Arrow Connector 1299">
            <a:extLst>
              <a:ext uri="{FF2B5EF4-FFF2-40B4-BE49-F238E27FC236}">
                <a16:creationId xmlns:a16="http://schemas.microsoft.com/office/drawing/2014/main" id="{BC2A1F76-D80E-4009-9525-2D32D53DBE80}"/>
              </a:ext>
            </a:extLst>
          </xdr:cNvPr>
          <xdr:cNvCxnSpPr/>
        </xdr:nvCxnSpPr>
        <xdr:spPr>
          <a:xfrm>
            <a:off x="6638925" y="37719000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1" name="Straight Connector 1300">
            <a:extLst>
              <a:ext uri="{FF2B5EF4-FFF2-40B4-BE49-F238E27FC236}">
                <a16:creationId xmlns:a16="http://schemas.microsoft.com/office/drawing/2014/main" id="{0FAD1B20-AB5E-4BF9-A8BF-F5B062DA9380}"/>
              </a:ext>
            </a:extLst>
          </xdr:cNvPr>
          <xdr:cNvCxnSpPr/>
        </xdr:nvCxnSpPr>
        <xdr:spPr>
          <a:xfrm>
            <a:off x="6638925" y="38380988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2" name="Straight Connector 1301">
            <a:extLst>
              <a:ext uri="{FF2B5EF4-FFF2-40B4-BE49-F238E27FC236}">
                <a16:creationId xmlns:a16="http://schemas.microsoft.com/office/drawing/2014/main" id="{7AD6B773-E341-4D9B-83CE-FF22F4F7B815}"/>
              </a:ext>
            </a:extLst>
          </xdr:cNvPr>
          <xdr:cNvCxnSpPr/>
        </xdr:nvCxnSpPr>
        <xdr:spPr>
          <a:xfrm flipH="1">
            <a:off x="6586536" y="38523862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3" name="Straight Connector 1302">
            <a:extLst>
              <a:ext uri="{FF2B5EF4-FFF2-40B4-BE49-F238E27FC236}">
                <a16:creationId xmlns:a16="http://schemas.microsoft.com/office/drawing/2014/main" id="{DBFA2904-F5BB-4D10-A56C-ADB83D6E710E}"/>
              </a:ext>
            </a:extLst>
          </xdr:cNvPr>
          <xdr:cNvCxnSpPr/>
        </xdr:nvCxnSpPr>
        <xdr:spPr>
          <a:xfrm flipH="1">
            <a:off x="7396162" y="38809613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4" name="Straight Connector 1303">
            <a:extLst>
              <a:ext uri="{FF2B5EF4-FFF2-40B4-BE49-F238E27FC236}">
                <a16:creationId xmlns:a16="http://schemas.microsoft.com/office/drawing/2014/main" id="{F989970F-8BC4-4E31-A85A-C8B132592DBA}"/>
              </a:ext>
            </a:extLst>
          </xdr:cNvPr>
          <xdr:cNvCxnSpPr/>
        </xdr:nvCxnSpPr>
        <xdr:spPr>
          <a:xfrm>
            <a:off x="11334752" y="38247638"/>
            <a:ext cx="0" cy="400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5" name="Straight Connector 1304">
            <a:extLst>
              <a:ext uri="{FF2B5EF4-FFF2-40B4-BE49-F238E27FC236}">
                <a16:creationId xmlns:a16="http://schemas.microsoft.com/office/drawing/2014/main" id="{8B4AB181-560C-4CC0-9D4F-595EA37AF649}"/>
              </a:ext>
            </a:extLst>
          </xdr:cNvPr>
          <xdr:cNvCxnSpPr/>
        </xdr:nvCxnSpPr>
        <xdr:spPr>
          <a:xfrm flipH="1">
            <a:off x="11282363" y="38523862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6" name="Straight Connector 1305">
            <a:extLst>
              <a:ext uri="{FF2B5EF4-FFF2-40B4-BE49-F238E27FC236}">
                <a16:creationId xmlns:a16="http://schemas.microsoft.com/office/drawing/2014/main" id="{D91FDDB5-E960-423B-8E87-633DEAE88628}"/>
              </a:ext>
            </a:extLst>
          </xdr:cNvPr>
          <xdr:cNvCxnSpPr/>
        </xdr:nvCxnSpPr>
        <xdr:spPr>
          <a:xfrm>
            <a:off x="7448550" y="38447663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8" name="Straight Connector 1307">
            <a:extLst>
              <a:ext uri="{FF2B5EF4-FFF2-40B4-BE49-F238E27FC236}">
                <a16:creationId xmlns:a16="http://schemas.microsoft.com/office/drawing/2014/main" id="{702CC08F-66C1-4F16-9039-3ECB44D89649}"/>
              </a:ext>
            </a:extLst>
          </xdr:cNvPr>
          <xdr:cNvCxnSpPr/>
        </xdr:nvCxnSpPr>
        <xdr:spPr>
          <a:xfrm>
            <a:off x="323850" y="38142862"/>
            <a:ext cx="110109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309" name="Group 1308">
            <a:extLst>
              <a:ext uri="{FF2B5EF4-FFF2-40B4-BE49-F238E27FC236}">
                <a16:creationId xmlns:a16="http://schemas.microsoft.com/office/drawing/2014/main" id="{C7504653-21C3-471A-80E8-83C15DBFF642}"/>
              </a:ext>
            </a:extLst>
          </xdr:cNvPr>
          <xdr:cNvGrpSpPr/>
        </xdr:nvGrpSpPr>
        <xdr:grpSpPr>
          <a:xfrm>
            <a:off x="800100" y="38142862"/>
            <a:ext cx="333375" cy="266700"/>
            <a:chOff x="1285875" y="52568475"/>
            <a:chExt cx="333375" cy="266700"/>
          </a:xfrm>
        </xdr:grpSpPr>
        <xdr:sp macro="" textlink="">
          <xdr:nvSpPr>
            <xdr:cNvPr id="1330" name="Isosceles Triangle 1329">
              <a:extLst>
                <a:ext uri="{FF2B5EF4-FFF2-40B4-BE49-F238E27FC236}">
                  <a16:creationId xmlns:a16="http://schemas.microsoft.com/office/drawing/2014/main" id="{A3357B6B-D407-4C4E-A331-738AF5904E36}"/>
                </a:ext>
              </a:extLst>
            </xdr:cNvPr>
            <xdr:cNvSpPr/>
          </xdr:nvSpPr>
          <xdr:spPr>
            <a:xfrm>
              <a:off x="1385887" y="52568475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31" name="Straight Connector 1330">
              <a:extLst>
                <a:ext uri="{FF2B5EF4-FFF2-40B4-BE49-F238E27FC236}">
                  <a16:creationId xmlns:a16="http://schemas.microsoft.com/office/drawing/2014/main" id="{216FD718-B614-4FE9-9757-491F94D82FA2}"/>
                </a:ext>
              </a:extLst>
            </xdr:cNvPr>
            <xdr:cNvCxnSpPr/>
          </xdr:nvCxnSpPr>
          <xdr:spPr>
            <a:xfrm>
              <a:off x="1285875" y="52697063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332" name="Rectangle 1331">
              <a:extLst>
                <a:ext uri="{FF2B5EF4-FFF2-40B4-BE49-F238E27FC236}">
                  <a16:creationId xmlns:a16="http://schemas.microsoft.com/office/drawing/2014/main" id="{7BA725E1-342C-4825-840D-ADB0DC3F4B76}"/>
                </a:ext>
              </a:extLst>
            </xdr:cNvPr>
            <xdr:cNvSpPr/>
          </xdr:nvSpPr>
          <xdr:spPr>
            <a:xfrm>
              <a:off x="1295399" y="52711350"/>
              <a:ext cx="319088" cy="123825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</xdr:grpSp>
      <xdr:grpSp>
        <xdr:nvGrpSpPr>
          <xdr:cNvPr id="1310" name="Group 1309">
            <a:extLst>
              <a:ext uri="{FF2B5EF4-FFF2-40B4-BE49-F238E27FC236}">
                <a16:creationId xmlns:a16="http://schemas.microsoft.com/office/drawing/2014/main" id="{6E5E5D42-12F1-4E69-9E7A-94A811062A4C}"/>
              </a:ext>
            </a:extLst>
          </xdr:cNvPr>
          <xdr:cNvGrpSpPr/>
        </xdr:nvGrpSpPr>
        <xdr:grpSpPr>
          <a:xfrm>
            <a:off x="2419350" y="38147624"/>
            <a:ext cx="333375" cy="280989"/>
            <a:chOff x="2581275" y="66574987"/>
            <a:chExt cx="333375" cy="280989"/>
          </a:xfrm>
        </xdr:grpSpPr>
        <xdr:sp macro="" textlink="">
          <xdr:nvSpPr>
            <xdr:cNvPr id="1327" name="Isosceles Triangle 1326">
              <a:extLst>
                <a:ext uri="{FF2B5EF4-FFF2-40B4-BE49-F238E27FC236}">
                  <a16:creationId xmlns:a16="http://schemas.microsoft.com/office/drawing/2014/main" id="{8E63EFD3-107C-4A4C-AEBE-E57CD9A7BD1F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328" name="Rectangle 1327">
              <a:extLst>
                <a:ext uri="{FF2B5EF4-FFF2-40B4-BE49-F238E27FC236}">
                  <a16:creationId xmlns:a16="http://schemas.microsoft.com/office/drawing/2014/main" id="{B9E6C8C8-E5E8-425D-81FC-2A785EAF9283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29" name="Straight Connector 1328">
              <a:extLst>
                <a:ext uri="{FF2B5EF4-FFF2-40B4-BE49-F238E27FC236}">
                  <a16:creationId xmlns:a16="http://schemas.microsoft.com/office/drawing/2014/main" id="{4F65E39A-5096-44A9-89EB-F08C0A035B44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11" name="Group 1310">
            <a:extLst>
              <a:ext uri="{FF2B5EF4-FFF2-40B4-BE49-F238E27FC236}">
                <a16:creationId xmlns:a16="http://schemas.microsoft.com/office/drawing/2014/main" id="{03F540CA-7422-4515-8961-A143BF6EE0CD}"/>
              </a:ext>
            </a:extLst>
          </xdr:cNvPr>
          <xdr:cNvGrpSpPr/>
        </xdr:nvGrpSpPr>
        <xdr:grpSpPr>
          <a:xfrm>
            <a:off x="4038600" y="38147624"/>
            <a:ext cx="333375" cy="280989"/>
            <a:chOff x="2581275" y="66574987"/>
            <a:chExt cx="333375" cy="280989"/>
          </a:xfrm>
        </xdr:grpSpPr>
        <xdr:sp macro="" textlink="">
          <xdr:nvSpPr>
            <xdr:cNvPr id="1324" name="Isosceles Triangle 1323">
              <a:extLst>
                <a:ext uri="{FF2B5EF4-FFF2-40B4-BE49-F238E27FC236}">
                  <a16:creationId xmlns:a16="http://schemas.microsoft.com/office/drawing/2014/main" id="{778A2CFF-A6FF-43BF-A668-4BA4532354AC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325" name="Rectangle 1324">
              <a:extLst>
                <a:ext uri="{FF2B5EF4-FFF2-40B4-BE49-F238E27FC236}">
                  <a16:creationId xmlns:a16="http://schemas.microsoft.com/office/drawing/2014/main" id="{AD67D46F-CF7C-4A8C-A431-B8623EB3087F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26" name="Straight Connector 1325">
              <a:extLst>
                <a:ext uri="{FF2B5EF4-FFF2-40B4-BE49-F238E27FC236}">
                  <a16:creationId xmlns:a16="http://schemas.microsoft.com/office/drawing/2014/main" id="{3F7333BB-2ACF-4787-908C-D3E41207E413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12" name="Group 1311">
            <a:extLst>
              <a:ext uri="{FF2B5EF4-FFF2-40B4-BE49-F238E27FC236}">
                <a16:creationId xmlns:a16="http://schemas.microsoft.com/office/drawing/2014/main" id="{4AB8B330-AE08-4602-9C86-4489DA435857}"/>
              </a:ext>
            </a:extLst>
          </xdr:cNvPr>
          <xdr:cNvGrpSpPr/>
        </xdr:nvGrpSpPr>
        <xdr:grpSpPr>
          <a:xfrm>
            <a:off x="5653088" y="38147624"/>
            <a:ext cx="333375" cy="280989"/>
            <a:chOff x="2581275" y="66574987"/>
            <a:chExt cx="333375" cy="280989"/>
          </a:xfrm>
        </xdr:grpSpPr>
        <xdr:sp macro="" textlink="">
          <xdr:nvSpPr>
            <xdr:cNvPr id="1321" name="Isosceles Triangle 1320">
              <a:extLst>
                <a:ext uri="{FF2B5EF4-FFF2-40B4-BE49-F238E27FC236}">
                  <a16:creationId xmlns:a16="http://schemas.microsoft.com/office/drawing/2014/main" id="{7A2FC3B1-8925-4C98-93B3-25B3959AE30B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322" name="Rectangle 1321">
              <a:extLst>
                <a:ext uri="{FF2B5EF4-FFF2-40B4-BE49-F238E27FC236}">
                  <a16:creationId xmlns:a16="http://schemas.microsoft.com/office/drawing/2014/main" id="{F176B64E-9BA5-4984-A5EC-76396CF0C4EB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23" name="Straight Connector 1322">
              <a:extLst>
                <a:ext uri="{FF2B5EF4-FFF2-40B4-BE49-F238E27FC236}">
                  <a16:creationId xmlns:a16="http://schemas.microsoft.com/office/drawing/2014/main" id="{CF126987-765E-4F62-B86F-6AD08327786A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13" name="Group 1312">
            <a:extLst>
              <a:ext uri="{FF2B5EF4-FFF2-40B4-BE49-F238E27FC236}">
                <a16:creationId xmlns:a16="http://schemas.microsoft.com/office/drawing/2014/main" id="{6CB78EBB-5EDC-4707-B9C6-2CD5841F21CF}"/>
              </a:ext>
            </a:extLst>
          </xdr:cNvPr>
          <xdr:cNvGrpSpPr/>
        </xdr:nvGrpSpPr>
        <xdr:grpSpPr>
          <a:xfrm>
            <a:off x="7281863" y="38147624"/>
            <a:ext cx="333375" cy="280989"/>
            <a:chOff x="2581275" y="66574987"/>
            <a:chExt cx="333375" cy="280989"/>
          </a:xfrm>
        </xdr:grpSpPr>
        <xdr:sp macro="" textlink="">
          <xdr:nvSpPr>
            <xdr:cNvPr id="1318" name="Isosceles Triangle 1317">
              <a:extLst>
                <a:ext uri="{FF2B5EF4-FFF2-40B4-BE49-F238E27FC236}">
                  <a16:creationId xmlns:a16="http://schemas.microsoft.com/office/drawing/2014/main" id="{AA7A08A9-E58A-4923-B1C2-869EFF4FC417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319" name="Rectangle 1318">
              <a:extLst>
                <a:ext uri="{FF2B5EF4-FFF2-40B4-BE49-F238E27FC236}">
                  <a16:creationId xmlns:a16="http://schemas.microsoft.com/office/drawing/2014/main" id="{D2F4FCBF-7E8A-4DBA-9FE8-CC2DD21A18C2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20" name="Straight Connector 1319">
              <a:extLst>
                <a:ext uri="{FF2B5EF4-FFF2-40B4-BE49-F238E27FC236}">
                  <a16:creationId xmlns:a16="http://schemas.microsoft.com/office/drawing/2014/main" id="{9B6EEA64-D221-443F-A743-42951354E758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14" name="Group 1313">
            <a:extLst>
              <a:ext uri="{FF2B5EF4-FFF2-40B4-BE49-F238E27FC236}">
                <a16:creationId xmlns:a16="http://schemas.microsoft.com/office/drawing/2014/main" id="{68D733A1-10A8-4849-B072-E8A1130A3E0F}"/>
              </a:ext>
            </a:extLst>
          </xdr:cNvPr>
          <xdr:cNvGrpSpPr/>
        </xdr:nvGrpSpPr>
        <xdr:grpSpPr>
          <a:xfrm>
            <a:off x="8901113" y="38147624"/>
            <a:ext cx="333375" cy="280989"/>
            <a:chOff x="2581275" y="66574987"/>
            <a:chExt cx="333375" cy="280989"/>
          </a:xfrm>
        </xdr:grpSpPr>
        <xdr:sp macro="" textlink="">
          <xdr:nvSpPr>
            <xdr:cNvPr id="1315" name="Isosceles Triangle 1314">
              <a:extLst>
                <a:ext uri="{FF2B5EF4-FFF2-40B4-BE49-F238E27FC236}">
                  <a16:creationId xmlns:a16="http://schemas.microsoft.com/office/drawing/2014/main" id="{A0F6E4D8-9576-43F3-80A9-2EAB6E53588C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316" name="Rectangle 1315">
              <a:extLst>
                <a:ext uri="{FF2B5EF4-FFF2-40B4-BE49-F238E27FC236}">
                  <a16:creationId xmlns:a16="http://schemas.microsoft.com/office/drawing/2014/main" id="{13D991DA-29FB-4198-9CDD-277908E45A12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17" name="Straight Connector 1316">
              <a:extLst>
                <a:ext uri="{FF2B5EF4-FFF2-40B4-BE49-F238E27FC236}">
                  <a16:creationId xmlns:a16="http://schemas.microsoft.com/office/drawing/2014/main" id="{AE0955C5-8B67-45FD-A815-1D9AB3927180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333" name="Straight Arrow Connector 1332">
            <a:extLst>
              <a:ext uri="{FF2B5EF4-FFF2-40B4-BE49-F238E27FC236}">
                <a16:creationId xmlns:a16="http://schemas.microsoft.com/office/drawing/2014/main" id="{D444BACB-1671-4457-848F-8EFC1ECF5F16}"/>
              </a:ext>
            </a:extLst>
          </xdr:cNvPr>
          <xdr:cNvCxnSpPr/>
        </xdr:nvCxnSpPr>
        <xdr:spPr>
          <a:xfrm>
            <a:off x="7610475" y="37919024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4" name="Straight Arrow Connector 1333">
            <a:extLst>
              <a:ext uri="{FF2B5EF4-FFF2-40B4-BE49-F238E27FC236}">
                <a16:creationId xmlns:a16="http://schemas.microsoft.com/office/drawing/2014/main" id="{26C57DD7-BFAC-4EA2-87B8-1FBCFD2B8696}"/>
              </a:ext>
            </a:extLst>
          </xdr:cNvPr>
          <xdr:cNvCxnSpPr/>
        </xdr:nvCxnSpPr>
        <xdr:spPr>
          <a:xfrm>
            <a:off x="7772399" y="37914261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5" name="Straight Arrow Connector 1334">
            <a:extLst>
              <a:ext uri="{FF2B5EF4-FFF2-40B4-BE49-F238E27FC236}">
                <a16:creationId xmlns:a16="http://schemas.microsoft.com/office/drawing/2014/main" id="{1FA6CBE6-C911-4CE2-8B07-FD73897752AE}"/>
              </a:ext>
            </a:extLst>
          </xdr:cNvPr>
          <xdr:cNvCxnSpPr/>
        </xdr:nvCxnSpPr>
        <xdr:spPr>
          <a:xfrm>
            <a:off x="7934325" y="37914261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6" name="Straight Arrow Connector 1335">
            <a:extLst>
              <a:ext uri="{FF2B5EF4-FFF2-40B4-BE49-F238E27FC236}">
                <a16:creationId xmlns:a16="http://schemas.microsoft.com/office/drawing/2014/main" id="{D7DBAD63-78B6-4F1A-8F41-153F6FC30ED0}"/>
              </a:ext>
            </a:extLst>
          </xdr:cNvPr>
          <xdr:cNvCxnSpPr/>
        </xdr:nvCxnSpPr>
        <xdr:spPr>
          <a:xfrm>
            <a:off x="8096249" y="37923786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7" name="Straight Arrow Connector 1336">
            <a:extLst>
              <a:ext uri="{FF2B5EF4-FFF2-40B4-BE49-F238E27FC236}">
                <a16:creationId xmlns:a16="http://schemas.microsoft.com/office/drawing/2014/main" id="{32AA7513-82B7-4845-8CAD-74CEEB26E304}"/>
              </a:ext>
            </a:extLst>
          </xdr:cNvPr>
          <xdr:cNvCxnSpPr/>
        </xdr:nvCxnSpPr>
        <xdr:spPr>
          <a:xfrm>
            <a:off x="8258175" y="37923786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8" name="Straight Arrow Connector 1337">
            <a:extLst>
              <a:ext uri="{FF2B5EF4-FFF2-40B4-BE49-F238E27FC236}">
                <a16:creationId xmlns:a16="http://schemas.microsoft.com/office/drawing/2014/main" id="{4E35A9F8-0B91-428F-A108-33231CE3FE79}"/>
              </a:ext>
            </a:extLst>
          </xdr:cNvPr>
          <xdr:cNvCxnSpPr/>
        </xdr:nvCxnSpPr>
        <xdr:spPr>
          <a:xfrm>
            <a:off x="8420099" y="37919023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9" name="Straight Arrow Connector 1338">
            <a:extLst>
              <a:ext uri="{FF2B5EF4-FFF2-40B4-BE49-F238E27FC236}">
                <a16:creationId xmlns:a16="http://schemas.microsoft.com/office/drawing/2014/main" id="{2D97BE2E-1EEE-4E19-8A21-01C568E1F325}"/>
              </a:ext>
            </a:extLst>
          </xdr:cNvPr>
          <xdr:cNvCxnSpPr/>
        </xdr:nvCxnSpPr>
        <xdr:spPr>
          <a:xfrm>
            <a:off x="8582025" y="37919023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0" name="Straight Connector 1339">
            <a:extLst>
              <a:ext uri="{FF2B5EF4-FFF2-40B4-BE49-F238E27FC236}">
                <a16:creationId xmlns:a16="http://schemas.microsoft.com/office/drawing/2014/main" id="{222804F9-436B-4437-878A-096D37FE9407}"/>
              </a:ext>
            </a:extLst>
          </xdr:cNvPr>
          <xdr:cNvCxnSpPr/>
        </xdr:nvCxnSpPr>
        <xdr:spPr>
          <a:xfrm>
            <a:off x="7448550" y="37914261"/>
            <a:ext cx="16240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1" name="Straight Connector 1340">
            <a:extLst>
              <a:ext uri="{FF2B5EF4-FFF2-40B4-BE49-F238E27FC236}">
                <a16:creationId xmlns:a16="http://schemas.microsoft.com/office/drawing/2014/main" id="{55C2A6B9-B711-4F4C-AE7F-C18FE046900E}"/>
              </a:ext>
            </a:extLst>
          </xdr:cNvPr>
          <xdr:cNvCxnSpPr/>
        </xdr:nvCxnSpPr>
        <xdr:spPr>
          <a:xfrm flipH="1" flipV="1">
            <a:off x="7958137" y="37842824"/>
            <a:ext cx="138112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2" name="Straight Arrow Connector 1341">
            <a:extLst>
              <a:ext uri="{FF2B5EF4-FFF2-40B4-BE49-F238E27FC236}">
                <a16:creationId xmlns:a16="http://schemas.microsoft.com/office/drawing/2014/main" id="{70C5DAFB-5818-40BA-A518-C3FA6C38C760}"/>
              </a:ext>
            </a:extLst>
          </xdr:cNvPr>
          <xdr:cNvCxnSpPr/>
        </xdr:nvCxnSpPr>
        <xdr:spPr>
          <a:xfrm>
            <a:off x="8743950" y="37914262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3" name="Straight Arrow Connector 1342">
            <a:extLst>
              <a:ext uri="{FF2B5EF4-FFF2-40B4-BE49-F238E27FC236}">
                <a16:creationId xmlns:a16="http://schemas.microsoft.com/office/drawing/2014/main" id="{DA4FD945-E653-41E8-A9C1-1F46C6336371}"/>
              </a:ext>
            </a:extLst>
          </xdr:cNvPr>
          <xdr:cNvCxnSpPr/>
        </xdr:nvCxnSpPr>
        <xdr:spPr>
          <a:xfrm>
            <a:off x="8905874" y="37914262"/>
            <a:ext cx="0" cy="22383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4" name="Straight Arrow Connector 1343">
            <a:extLst>
              <a:ext uri="{FF2B5EF4-FFF2-40B4-BE49-F238E27FC236}">
                <a16:creationId xmlns:a16="http://schemas.microsoft.com/office/drawing/2014/main" id="{13EB7D2D-969F-4956-BF67-DD0382094648}"/>
              </a:ext>
            </a:extLst>
          </xdr:cNvPr>
          <xdr:cNvCxnSpPr/>
        </xdr:nvCxnSpPr>
        <xdr:spPr>
          <a:xfrm>
            <a:off x="9067800" y="37842824"/>
            <a:ext cx="0" cy="2952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5" name="Straight Arrow Connector 1344">
            <a:extLst>
              <a:ext uri="{FF2B5EF4-FFF2-40B4-BE49-F238E27FC236}">
                <a16:creationId xmlns:a16="http://schemas.microsoft.com/office/drawing/2014/main" id="{51E80620-8DFD-4115-96E1-FCCBACCD01ED}"/>
              </a:ext>
            </a:extLst>
          </xdr:cNvPr>
          <xdr:cNvCxnSpPr/>
        </xdr:nvCxnSpPr>
        <xdr:spPr>
          <a:xfrm>
            <a:off x="7448555" y="37857103"/>
            <a:ext cx="0" cy="271462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6" name="Straight Arrow Connector 1345">
            <a:extLst>
              <a:ext uri="{FF2B5EF4-FFF2-40B4-BE49-F238E27FC236}">
                <a16:creationId xmlns:a16="http://schemas.microsoft.com/office/drawing/2014/main" id="{D7D83520-6158-4A6D-9379-CABB1A002793}"/>
              </a:ext>
            </a:extLst>
          </xdr:cNvPr>
          <xdr:cNvCxnSpPr/>
        </xdr:nvCxnSpPr>
        <xdr:spPr>
          <a:xfrm>
            <a:off x="8258175" y="37714237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7" name="Straight Arrow Connector 1346">
            <a:extLst>
              <a:ext uri="{FF2B5EF4-FFF2-40B4-BE49-F238E27FC236}">
                <a16:creationId xmlns:a16="http://schemas.microsoft.com/office/drawing/2014/main" id="{41E18299-05B2-4D21-A07F-6A96A9C37562}"/>
              </a:ext>
            </a:extLst>
          </xdr:cNvPr>
          <xdr:cNvCxnSpPr/>
        </xdr:nvCxnSpPr>
        <xdr:spPr>
          <a:xfrm>
            <a:off x="9229725" y="37847586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8" name="Straight Arrow Connector 1347">
            <a:extLst>
              <a:ext uri="{FF2B5EF4-FFF2-40B4-BE49-F238E27FC236}">
                <a16:creationId xmlns:a16="http://schemas.microsoft.com/office/drawing/2014/main" id="{053D7C2F-8BA7-4143-A501-832DB22B2AE9}"/>
              </a:ext>
            </a:extLst>
          </xdr:cNvPr>
          <xdr:cNvCxnSpPr/>
        </xdr:nvCxnSpPr>
        <xdr:spPr>
          <a:xfrm>
            <a:off x="9391651" y="37852349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9" name="Straight Arrow Connector 1348">
            <a:extLst>
              <a:ext uri="{FF2B5EF4-FFF2-40B4-BE49-F238E27FC236}">
                <a16:creationId xmlns:a16="http://schemas.microsoft.com/office/drawing/2014/main" id="{2247AA36-787B-41F3-8541-3FBE8C4691FC}"/>
              </a:ext>
            </a:extLst>
          </xdr:cNvPr>
          <xdr:cNvCxnSpPr/>
        </xdr:nvCxnSpPr>
        <xdr:spPr>
          <a:xfrm>
            <a:off x="9553575" y="37847587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0" name="Straight Arrow Connector 1349">
            <a:extLst>
              <a:ext uri="{FF2B5EF4-FFF2-40B4-BE49-F238E27FC236}">
                <a16:creationId xmlns:a16="http://schemas.microsoft.com/office/drawing/2014/main" id="{CED9C15E-17BB-4D19-B5EC-8E4EA57A410F}"/>
              </a:ext>
            </a:extLst>
          </xdr:cNvPr>
          <xdr:cNvCxnSpPr/>
        </xdr:nvCxnSpPr>
        <xdr:spPr>
          <a:xfrm>
            <a:off x="9715501" y="37852349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1" name="Straight Connector 1350">
            <a:extLst>
              <a:ext uri="{FF2B5EF4-FFF2-40B4-BE49-F238E27FC236}">
                <a16:creationId xmlns:a16="http://schemas.microsoft.com/office/drawing/2014/main" id="{C5FD6240-DE63-4DFD-8897-81FDBB0B5C6F}"/>
              </a:ext>
            </a:extLst>
          </xdr:cNvPr>
          <xdr:cNvCxnSpPr/>
        </xdr:nvCxnSpPr>
        <xdr:spPr>
          <a:xfrm>
            <a:off x="9063035" y="37847586"/>
            <a:ext cx="162401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2" name="Straight Arrow Connector 1351">
            <a:extLst>
              <a:ext uri="{FF2B5EF4-FFF2-40B4-BE49-F238E27FC236}">
                <a16:creationId xmlns:a16="http://schemas.microsoft.com/office/drawing/2014/main" id="{7143385B-DF76-46CF-A932-869B1063C9C8}"/>
              </a:ext>
            </a:extLst>
          </xdr:cNvPr>
          <xdr:cNvCxnSpPr/>
        </xdr:nvCxnSpPr>
        <xdr:spPr>
          <a:xfrm>
            <a:off x="11325225" y="37728524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4" name="Straight Connector 1353">
            <a:extLst>
              <a:ext uri="{FF2B5EF4-FFF2-40B4-BE49-F238E27FC236}">
                <a16:creationId xmlns:a16="http://schemas.microsoft.com/office/drawing/2014/main" id="{CF48CCAF-5A7B-4D84-B6BB-68832931D59B}"/>
              </a:ext>
            </a:extLst>
          </xdr:cNvPr>
          <xdr:cNvCxnSpPr/>
        </xdr:nvCxnSpPr>
        <xdr:spPr>
          <a:xfrm flipH="1">
            <a:off x="7396162" y="38523862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5" name="Straight Connector 1354">
            <a:extLst>
              <a:ext uri="{FF2B5EF4-FFF2-40B4-BE49-F238E27FC236}">
                <a16:creationId xmlns:a16="http://schemas.microsoft.com/office/drawing/2014/main" id="{9CBD93A7-C934-4F5D-833C-0CD9210996D2}"/>
              </a:ext>
            </a:extLst>
          </xdr:cNvPr>
          <xdr:cNvCxnSpPr/>
        </xdr:nvCxnSpPr>
        <xdr:spPr>
          <a:xfrm>
            <a:off x="8258175" y="38380988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6" name="Straight Connector 1355">
            <a:extLst>
              <a:ext uri="{FF2B5EF4-FFF2-40B4-BE49-F238E27FC236}">
                <a16:creationId xmlns:a16="http://schemas.microsoft.com/office/drawing/2014/main" id="{94E9915A-5666-453F-BC1C-65CDB31AC64E}"/>
              </a:ext>
            </a:extLst>
          </xdr:cNvPr>
          <xdr:cNvCxnSpPr/>
        </xdr:nvCxnSpPr>
        <xdr:spPr>
          <a:xfrm flipH="1">
            <a:off x="8205786" y="38523862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7" name="Straight Connector 1356">
            <a:extLst>
              <a:ext uri="{FF2B5EF4-FFF2-40B4-BE49-F238E27FC236}">
                <a16:creationId xmlns:a16="http://schemas.microsoft.com/office/drawing/2014/main" id="{5CC87F17-2A75-473A-AB79-B088F63A007B}"/>
              </a:ext>
            </a:extLst>
          </xdr:cNvPr>
          <xdr:cNvCxnSpPr/>
        </xdr:nvCxnSpPr>
        <xdr:spPr>
          <a:xfrm flipH="1">
            <a:off x="9015412" y="38809613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8" name="Straight Connector 1357">
            <a:extLst>
              <a:ext uri="{FF2B5EF4-FFF2-40B4-BE49-F238E27FC236}">
                <a16:creationId xmlns:a16="http://schemas.microsoft.com/office/drawing/2014/main" id="{B1B21D63-4507-4628-AD1B-44F049F34442}"/>
              </a:ext>
            </a:extLst>
          </xdr:cNvPr>
          <xdr:cNvCxnSpPr/>
        </xdr:nvCxnSpPr>
        <xdr:spPr>
          <a:xfrm>
            <a:off x="9067800" y="38447663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9" name="Straight Connector 1358">
            <a:extLst>
              <a:ext uri="{FF2B5EF4-FFF2-40B4-BE49-F238E27FC236}">
                <a16:creationId xmlns:a16="http://schemas.microsoft.com/office/drawing/2014/main" id="{5CA970BB-0C50-4E8B-A892-E28FD1E9D80E}"/>
              </a:ext>
            </a:extLst>
          </xdr:cNvPr>
          <xdr:cNvCxnSpPr/>
        </xdr:nvCxnSpPr>
        <xdr:spPr>
          <a:xfrm flipH="1">
            <a:off x="9015412" y="38523862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523" name="Group 1522">
            <a:extLst>
              <a:ext uri="{FF2B5EF4-FFF2-40B4-BE49-F238E27FC236}">
                <a16:creationId xmlns:a16="http://schemas.microsoft.com/office/drawing/2014/main" id="{7E4C7F6A-0254-4F0B-8E78-6766065C55E5}"/>
              </a:ext>
            </a:extLst>
          </xdr:cNvPr>
          <xdr:cNvGrpSpPr/>
        </xdr:nvGrpSpPr>
        <xdr:grpSpPr>
          <a:xfrm>
            <a:off x="10525125" y="38138100"/>
            <a:ext cx="333375" cy="280989"/>
            <a:chOff x="2581275" y="66574987"/>
            <a:chExt cx="333375" cy="280989"/>
          </a:xfrm>
        </xdr:grpSpPr>
        <xdr:sp macro="" textlink="">
          <xdr:nvSpPr>
            <xdr:cNvPr id="1524" name="Isosceles Triangle 1523">
              <a:extLst>
                <a:ext uri="{FF2B5EF4-FFF2-40B4-BE49-F238E27FC236}">
                  <a16:creationId xmlns:a16="http://schemas.microsoft.com/office/drawing/2014/main" id="{503A0205-19A1-495F-ADCE-AE3EE54F2161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525" name="Rectangle 1524">
              <a:extLst>
                <a:ext uri="{FF2B5EF4-FFF2-40B4-BE49-F238E27FC236}">
                  <a16:creationId xmlns:a16="http://schemas.microsoft.com/office/drawing/2014/main" id="{D851FA89-90B6-4B87-B017-074702A75C8A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526" name="Straight Connector 1525">
              <a:extLst>
                <a:ext uri="{FF2B5EF4-FFF2-40B4-BE49-F238E27FC236}">
                  <a16:creationId xmlns:a16="http://schemas.microsoft.com/office/drawing/2014/main" id="{2BBB49FD-6547-46D3-B259-172D187E8C6B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531" name="Straight Arrow Connector 1530">
            <a:extLst>
              <a:ext uri="{FF2B5EF4-FFF2-40B4-BE49-F238E27FC236}">
                <a16:creationId xmlns:a16="http://schemas.microsoft.com/office/drawing/2014/main" id="{6FA6FB57-6E72-4D33-B7C8-676A0E302459}"/>
              </a:ext>
            </a:extLst>
          </xdr:cNvPr>
          <xdr:cNvCxnSpPr/>
        </xdr:nvCxnSpPr>
        <xdr:spPr>
          <a:xfrm>
            <a:off x="9877425" y="37852350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2" name="Straight Arrow Connector 1531">
            <a:extLst>
              <a:ext uri="{FF2B5EF4-FFF2-40B4-BE49-F238E27FC236}">
                <a16:creationId xmlns:a16="http://schemas.microsoft.com/office/drawing/2014/main" id="{3025E7D6-09B2-47B8-8E5C-B9AEBD0C188F}"/>
              </a:ext>
            </a:extLst>
          </xdr:cNvPr>
          <xdr:cNvCxnSpPr/>
        </xdr:nvCxnSpPr>
        <xdr:spPr>
          <a:xfrm>
            <a:off x="10039351" y="37857113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3" name="Straight Arrow Connector 1532">
            <a:extLst>
              <a:ext uri="{FF2B5EF4-FFF2-40B4-BE49-F238E27FC236}">
                <a16:creationId xmlns:a16="http://schemas.microsoft.com/office/drawing/2014/main" id="{A316BD5F-3FF7-489E-BF3C-FC5008661118}"/>
              </a:ext>
            </a:extLst>
          </xdr:cNvPr>
          <xdr:cNvCxnSpPr/>
        </xdr:nvCxnSpPr>
        <xdr:spPr>
          <a:xfrm>
            <a:off x="10201275" y="37852351"/>
            <a:ext cx="0" cy="280986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4" name="Straight Arrow Connector 1533">
            <a:extLst>
              <a:ext uri="{FF2B5EF4-FFF2-40B4-BE49-F238E27FC236}">
                <a16:creationId xmlns:a16="http://schemas.microsoft.com/office/drawing/2014/main" id="{16B29A9A-CE08-46E1-80FF-CF7477B95FFF}"/>
              </a:ext>
            </a:extLst>
          </xdr:cNvPr>
          <xdr:cNvCxnSpPr/>
        </xdr:nvCxnSpPr>
        <xdr:spPr>
          <a:xfrm>
            <a:off x="10363201" y="37857113"/>
            <a:ext cx="0" cy="27622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5" name="Straight Arrow Connector 1534">
            <a:extLst>
              <a:ext uri="{FF2B5EF4-FFF2-40B4-BE49-F238E27FC236}">
                <a16:creationId xmlns:a16="http://schemas.microsoft.com/office/drawing/2014/main" id="{D94E4363-B1D3-44F4-A9BE-62E7268C3566}"/>
              </a:ext>
            </a:extLst>
          </xdr:cNvPr>
          <xdr:cNvCxnSpPr/>
        </xdr:nvCxnSpPr>
        <xdr:spPr>
          <a:xfrm>
            <a:off x="10525125" y="37852350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6" name="Straight Arrow Connector 1535">
            <a:extLst>
              <a:ext uri="{FF2B5EF4-FFF2-40B4-BE49-F238E27FC236}">
                <a16:creationId xmlns:a16="http://schemas.microsoft.com/office/drawing/2014/main" id="{6B84E447-5624-4B35-B355-427C9CEDB003}"/>
              </a:ext>
            </a:extLst>
          </xdr:cNvPr>
          <xdr:cNvCxnSpPr/>
        </xdr:nvCxnSpPr>
        <xdr:spPr>
          <a:xfrm>
            <a:off x="10687051" y="37857113"/>
            <a:ext cx="0" cy="2809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7" name="Straight Arrow Connector 1536">
            <a:extLst>
              <a:ext uri="{FF2B5EF4-FFF2-40B4-BE49-F238E27FC236}">
                <a16:creationId xmlns:a16="http://schemas.microsoft.com/office/drawing/2014/main" id="{028900B1-07C5-47DF-A928-FB4941A5EC30}"/>
              </a:ext>
            </a:extLst>
          </xdr:cNvPr>
          <xdr:cNvCxnSpPr/>
        </xdr:nvCxnSpPr>
        <xdr:spPr>
          <a:xfrm>
            <a:off x="10848975" y="37923788"/>
            <a:ext cx="0" cy="20954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8" name="Straight Arrow Connector 1537">
            <a:extLst>
              <a:ext uri="{FF2B5EF4-FFF2-40B4-BE49-F238E27FC236}">
                <a16:creationId xmlns:a16="http://schemas.microsoft.com/office/drawing/2014/main" id="{BA8C5AC4-9AB9-4564-8B69-E28562A03EB8}"/>
              </a:ext>
            </a:extLst>
          </xdr:cNvPr>
          <xdr:cNvCxnSpPr/>
        </xdr:nvCxnSpPr>
        <xdr:spPr>
          <a:xfrm>
            <a:off x="11010901" y="37928550"/>
            <a:ext cx="0" cy="204787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9" name="Straight Arrow Connector 1538">
            <a:extLst>
              <a:ext uri="{FF2B5EF4-FFF2-40B4-BE49-F238E27FC236}">
                <a16:creationId xmlns:a16="http://schemas.microsoft.com/office/drawing/2014/main" id="{73700CBA-8992-4E02-B377-F8B82CD3922D}"/>
              </a:ext>
            </a:extLst>
          </xdr:cNvPr>
          <xdr:cNvCxnSpPr/>
        </xdr:nvCxnSpPr>
        <xdr:spPr>
          <a:xfrm>
            <a:off x="11172825" y="37928550"/>
            <a:ext cx="0" cy="209549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0" name="Straight Connector 1539">
            <a:extLst>
              <a:ext uri="{FF2B5EF4-FFF2-40B4-BE49-F238E27FC236}">
                <a16:creationId xmlns:a16="http://schemas.microsoft.com/office/drawing/2014/main" id="{8D2E0708-53AC-4CED-8574-B95A22466FB9}"/>
              </a:ext>
            </a:extLst>
          </xdr:cNvPr>
          <xdr:cNvCxnSpPr/>
        </xdr:nvCxnSpPr>
        <xdr:spPr>
          <a:xfrm>
            <a:off x="10687050" y="37928550"/>
            <a:ext cx="6477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1" name="Straight Arrow Connector 1540">
            <a:extLst>
              <a:ext uri="{FF2B5EF4-FFF2-40B4-BE49-F238E27FC236}">
                <a16:creationId xmlns:a16="http://schemas.microsoft.com/office/drawing/2014/main" id="{10C528CD-15A1-44C6-AC06-A15F684E9FD5}"/>
              </a:ext>
            </a:extLst>
          </xdr:cNvPr>
          <xdr:cNvCxnSpPr/>
        </xdr:nvCxnSpPr>
        <xdr:spPr>
          <a:xfrm>
            <a:off x="9877425" y="37719000"/>
            <a:ext cx="0" cy="423863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2" name="Straight Connector 1541">
            <a:extLst>
              <a:ext uri="{FF2B5EF4-FFF2-40B4-BE49-F238E27FC236}">
                <a16:creationId xmlns:a16="http://schemas.microsoft.com/office/drawing/2014/main" id="{E9C51E07-233D-4D93-A7DA-98B751C56E27}"/>
              </a:ext>
            </a:extLst>
          </xdr:cNvPr>
          <xdr:cNvCxnSpPr/>
        </xdr:nvCxnSpPr>
        <xdr:spPr>
          <a:xfrm flipH="1" flipV="1">
            <a:off x="9391650" y="37709475"/>
            <a:ext cx="323854" cy="24287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3" name="Straight Connector 1542">
            <a:extLst>
              <a:ext uri="{FF2B5EF4-FFF2-40B4-BE49-F238E27FC236}">
                <a16:creationId xmlns:a16="http://schemas.microsoft.com/office/drawing/2014/main" id="{DC31EBA5-AFF1-4ACE-9193-151B0BED6EF0}"/>
              </a:ext>
            </a:extLst>
          </xdr:cNvPr>
          <xdr:cNvCxnSpPr/>
        </xdr:nvCxnSpPr>
        <xdr:spPr>
          <a:xfrm>
            <a:off x="9877425" y="38380988"/>
            <a:ext cx="0" cy="2667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4" name="Straight Connector 1543">
            <a:extLst>
              <a:ext uri="{FF2B5EF4-FFF2-40B4-BE49-F238E27FC236}">
                <a16:creationId xmlns:a16="http://schemas.microsoft.com/office/drawing/2014/main" id="{B8434F4F-51EB-4190-B3AC-7BCAD104E8C3}"/>
              </a:ext>
            </a:extLst>
          </xdr:cNvPr>
          <xdr:cNvCxnSpPr/>
        </xdr:nvCxnSpPr>
        <xdr:spPr>
          <a:xfrm flipH="1">
            <a:off x="9825036" y="38523862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5" name="Straight Connector 1544">
            <a:extLst>
              <a:ext uri="{FF2B5EF4-FFF2-40B4-BE49-F238E27FC236}">
                <a16:creationId xmlns:a16="http://schemas.microsoft.com/office/drawing/2014/main" id="{5732B4EB-D0A2-429B-AE29-63C1C6280FFA}"/>
              </a:ext>
            </a:extLst>
          </xdr:cNvPr>
          <xdr:cNvCxnSpPr/>
        </xdr:nvCxnSpPr>
        <xdr:spPr>
          <a:xfrm flipH="1">
            <a:off x="10634662" y="38809613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6" name="Straight Connector 1545">
            <a:extLst>
              <a:ext uri="{FF2B5EF4-FFF2-40B4-BE49-F238E27FC236}">
                <a16:creationId xmlns:a16="http://schemas.microsoft.com/office/drawing/2014/main" id="{BB40C7AA-D7D2-4455-8BE3-EA0AFFE0602A}"/>
              </a:ext>
            </a:extLst>
          </xdr:cNvPr>
          <xdr:cNvCxnSpPr/>
        </xdr:nvCxnSpPr>
        <xdr:spPr>
          <a:xfrm>
            <a:off x="10687050" y="38447663"/>
            <a:ext cx="0" cy="485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7" name="Straight Connector 1546">
            <a:extLst>
              <a:ext uri="{FF2B5EF4-FFF2-40B4-BE49-F238E27FC236}">
                <a16:creationId xmlns:a16="http://schemas.microsoft.com/office/drawing/2014/main" id="{10C30D59-F177-4B6F-A892-A39146490980}"/>
              </a:ext>
            </a:extLst>
          </xdr:cNvPr>
          <xdr:cNvCxnSpPr/>
        </xdr:nvCxnSpPr>
        <xdr:spPr>
          <a:xfrm flipH="1">
            <a:off x="10634662" y="38523862"/>
            <a:ext cx="95250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8" name="Straight Connector 1547">
            <a:extLst>
              <a:ext uri="{FF2B5EF4-FFF2-40B4-BE49-F238E27FC236}">
                <a16:creationId xmlns:a16="http://schemas.microsoft.com/office/drawing/2014/main" id="{5629F6F0-EDC3-48D6-AC2F-E242187E15B0}"/>
              </a:ext>
            </a:extLst>
          </xdr:cNvPr>
          <xdr:cNvCxnSpPr/>
        </xdr:nvCxnSpPr>
        <xdr:spPr>
          <a:xfrm flipH="1" flipV="1">
            <a:off x="10877550" y="37847588"/>
            <a:ext cx="142879" cy="1619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50</xdr:col>
      <xdr:colOff>38100</xdr:colOff>
      <xdr:row>253</xdr:row>
      <xdr:rowOff>66675</xdr:rowOff>
    </xdr:from>
    <xdr:to>
      <xdr:col>51</xdr:col>
      <xdr:colOff>142875</xdr:colOff>
      <xdr:row>253</xdr:row>
      <xdr:rowOff>66675</xdr:rowOff>
    </xdr:to>
    <xdr:cxnSp macro="">
      <xdr:nvCxnSpPr>
        <xdr:cNvPr id="1555" name="Straight Arrow Connector 1554">
          <a:extLst>
            <a:ext uri="{FF2B5EF4-FFF2-40B4-BE49-F238E27FC236}">
              <a16:creationId xmlns:a16="http://schemas.microsoft.com/office/drawing/2014/main" id="{4A529C81-49D3-4817-AFCF-B3D78CF68EAD}"/>
            </a:ext>
          </a:extLst>
        </xdr:cNvPr>
        <xdr:cNvCxnSpPr/>
      </xdr:nvCxnSpPr>
      <xdr:spPr>
        <a:xfrm flipH="1">
          <a:off x="6515100" y="3991927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28575</xdr:colOff>
      <xdr:row>254</xdr:row>
      <xdr:rowOff>76200</xdr:rowOff>
    </xdr:from>
    <xdr:to>
      <xdr:col>51</xdr:col>
      <xdr:colOff>95250</xdr:colOff>
      <xdr:row>254</xdr:row>
      <xdr:rowOff>76200</xdr:rowOff>
    </xdr:to>
    <xdr:cxnSp macro="">
      <xdr:nvCxnSpPr>
        <xdr:cNvPr id="1556" name="Straight Arrow Connector 1555">
          <a:extLst>
            <a:ext uri="{FF2B5EF4-FFF2-40B4-BE49-F238E27FC236}">
              <a16:creationId xmlns:a16="http://schemas.microsoft.com/office/drawing/2014/main" id="{4E6007D3-2B93-46FB-A932-7F375B865C87}"/>
            </a:ext>
          </a:extLst>
        </xdr:cNvPr>
        <xdr:cNvCxnSpPr/>
      </xdr:nvCxnSpPr>
      <xdr:spPr>
        <a:xfrm>
          <a:off x="6505575" y="4007167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38100</xdr:colOff>
      <xdr:row>255</xdr:row>
      <xdr:rowOff>66675</xdr:rowOff>
    </xdr:from>
    <xdr:to>
      <xdr:col>51</xdr:col>
      <xdr:colOff>142875</xdr:colOff>
      <xdr:row>255</xdr:row>
      <xdr:rowOff>66675</xdr:rowOff>
    </xdr:to>
    <xdr:cxnSp macro="">
      <xdr:nvCxnSpPr>
        <xdr:cNvPr id="1557" name="Straight Arrow Connector 1556">
          <a:extLst>
            <a:ext uri="{FF2B5EF4-FFF2-40B4-BE49-F238E27FC236}">
              <a16:creationId xmlns:a16="http://schemas.microsoft.com/office/drawing/2014/main" id="{24E9B0BE-B466-47CE-AFF0-3DD0AA27E44D}"/>
            </a:ext>
          </a:extLst>
        </xdr:cNvPr>
        <xdr:cNvCxnSpPr/>
      </xdr:nvCxnSpPr>
      <xdr:spPr>
        <a:xfrm flipH="1">
          <a:off x="6515100" y="4020502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28575</xdr:colOff>
      <xdr:row>256</xdr:row>
      <xdr:rowOff>76200</xdr:rowOff>
    </xdr:from>
    <xdr:to>
      <xdr:col>51</xdr:col>
      <xdr:colOff>95250</xdr:colOff>
      <xdr:row>256</xdr:row>
      <xdr:rowOff>76200</xdr:rowOff>
    </xdr:to>
    <xdr:cxnSp macro="">
      <xdr:nvCxnSpPr>
        <xdr:cNvPr id="1558" name="Straight Arrow Connector 1557">
          <a:extLst>
            <a:ext uri="{FF2B5EF4-FFF2-40B4-BE49-F238E27FC236}">
              <a16:creationId xmlns:a16="http://schemas.microsoft.com/office/drawing/2014/main" id="{E5508AF6-A95C-43BC-B16F-5C8FF12EF408}"/>
            </a:ext>
          </a:extLst>
        </xdr:cNvPr>
        <xdr:cNvCxnSpPr/>
      </xdr:nvCxnSpPr>
      <xdr:spPr>
        <a:xfrm>
          <a:off x="6505575" y="4035742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38100</xdr:colOff>
      <xdr:row>257</xdr:row>
      <xdr:rowOff>66675</xdr:rowOff>
    </xdr:from>
    <xdr:to>
      <xdr:col>51</xdr:col>
      <xdr:colOff>142875</xdr:colOff>
      <xdr:row>257</xdr:row>
      <xdr:rowOff>66675</xdr:rowOff>
    </xdr:to>
    <xdr:cxnSp macro="">
      <xdr:nvCxnSpPr>
        <xdr:cNvPr id="1559" name="Straight Arrow Connector 1558">
          <a:extLst>
            <a:ext uri="{FF2B5EF4-FFF2-40B4-BE49-F238E27FC236}">
              <a16:creationId xmlns:a16="http://schemas.microsoft.com/office/drawing/2014/main" id="{738CEB54-8CBA-4D50-981E-8DD127D6DF92}"/>
            </a:ext>
          </a:extLst>
        </xdr:cNvPr>
        <xdr:cNvCxnSpPr/>
      </xdr:nvCxnSpPr>
      <xdr:spPr>
        <a:xfrm flipH="1">
          <a:off x="6515100" y="4049077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28575</xdr:colOff>
      <xdr:row>258</xdr:row>
      <xdr:rowOff>76200</xdr:rowOff>
    </xdr:from>
    <xdr:to>
      <xdr:col>51</xdr:col>
      <xdr:colOff>95250</xdr:colOff>
      <xdr:row>258</xdr:row>
      <xdr:rowOff>76200</xdr:rowOff>
    </xdr:to>
    <xdr:cxnSp macro="">
      <xdr:nvCxnSpPr>
        <xdr:cNvPr id="1560" name="Straight Arrow Connector 1559">
          <a:extLst>
            <a:ext uri="{FF2B5EF4-FFF2-40B4-BE49-F238E27FC236}">
              <a16:creationId xmlns:a16="http://schemas.microsoft.com/office/drawing/2014/main" id="{DA2C6344-E3F4-4120-8DB3-0564EE87C765}"/>
            </a:ext>
          </a:extLst>
        </xdr:cNvPr>
        <xdr:cNvCxnSpPr/>
      </xdr:nvCxnSpPr>
      <xdr:spPr>
        <a:xfrm>
          <a:off x="6505575" y="4064317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38100</xdr:colOff>
      <xdr:row>259</xdr:row>
      <xdr:rowOff>66675</xdr:rowOff>
    </xdr:from>
    <xdr:to>
      <xdr:col>51</xdr:col>
      <xdr:colOff>142875</xdr:colOff>
      <xdr:row>259</xdr:row>
      <xdr:rowOff>66675</xdr:rowOff>
    </xdr:to>
    <xdr:cxnSp macro="">
      <xdr:nvCxnSpPr>
        <xdr:cNvPr id="1561" name="Straight Arrow Connector 1560">
          <a:extLst>
            <a:ext uri="{FF2B5EF4-FFF2-40B4-BE49-F238E27FC236}">
              <a16:creationId xmlns:a16="http://schemas.microsoft.com/office/drawing/2014/main" id="{6D54CE32-4317-4CC1-A0DB-688D4A15091F}"/>
            </a:ext>
          </a:extLst>
        </xdr:cNvPr>
        <xdr:cNvCxnSpPr/>
      </xdr:nvCxnSpPr>
      <xdr:spPr>
        <a:xfrm flipH="1">
          <a:off x="6515100" y="4077652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28575</xdr:colOff>
      <xdr:row>260</xdr:row>
      <xdr:rowOff>76200</xdr:rowOff>
    </xdr:from>
    <xdr:to>
      <xdr:col>51</xdr:col>
      <xdr:colOff>95250</xdr:colOff>
      <xdr:row>260</xdr:row>
      <xdr:rowOff>76200</xdr:rowOff>
    </xdr:to>
    <xdr:cxnSp macro="">
      <xdr:nvCxnSpPr>
        <xdr:cNvPr id="1562" name="Straight Arrow Connector 1561">
          <a:extLst>
            <a:ext uri="{FF2B5EF4-FFF2-40B4-BE49-F238E27FC236}">
              <a16:creationId xmlns:a16="http://schemas.microsoft.com/office/drawing/2014/main" id="{DA404551-E1CA-42B7-8DE1-7E61C5E20922}"/>
            </a:ext>
          </a:extLst>
        </xdr:cNvPr>
        <xdr:cNvCxnSpPr/>
      </xdr:nvCxnSpPr>
      <xdr:spPr>
        <a:xfrm>
          <a:off x="6505575" y="4092892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38100</xdr:colOff>
      <xdr:row>261</xdr:row>
      <xdr:rowOff>66675</xdr:rowOff>
    </xdr:from>
    <xdr:to>
      <xdr:col>51</xdr:col>
      <xdr:colOff>142875</xdr:colOff>
      <xdr:row>261</xdr:row>
      <xdr:rowOff>66675</xdr:rowOff>
    </xdr:to>
    <xdr:cxnSp macro="">
      <xdr:nvCxnSpPr>
        <xdr:cNvPr id="1563" name="Straight Arrow Connector 1562">
          <a:extLst>
            <a:ext uri="{FF2B5EF4-FFF2-40B4-BE49-F238E27FC236}">
              <a16:creationId xmlns:a16="http://schemas.microsoft.com/office/drawing/2014/main" id="{AA1757AF-0D83-4B80-A277-2CC7F9993BE3}"/>
            </a:ext>
          </a:extLst>
        </xdr:cNvPr>
        <xdr:cNvCxnSpPr/>
      </xdr:nvCxnSpPr>
      <xdr:spPr>
        <a:xfrm flipH="1">
          <a:off x="6515100" y="4106227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28575</xdr:colOff>
      <xdr:row>262</xdr:row>
      <xdr:rowOff>76200</xdr:rowOff>
    </xdr:from>
    <xdr:to>
      <xdr:col>51</xdr:col>
      <xdr:colOff>95250</xdr:colOff>
      <xdr:row>262</xdr:row>
      <xdr:rowOff>76200</xdr:rowOff>
    </xdr:to>
    <xdr:cxnSp macro="">
      <xdr:nvCxnSpPr>
        <xdr:cNvPr id="1564" name="Straight Arrow Connector 1563">
          <a:extLst>
            <a:ext uri="{FF2B5EF4-FFF2-40B4-BE49-F238E27FC236}">
              <a16:creationId xmlns:a16="http://schemas.microsoft.com/office/drawing/2014/main" id="{42D57E78-C146-4D56-951E-6D5F93BC9533}"/>
            </a:ext>
          </a:extLst>
        </xdr:cNvPr>
        <xdr:cNvCxnSpPr/>
      </xdr:nvCxnSpPr>
      <xdr:spPr>
        <a:xfrm>
          <a:off x="6505575" y="4121467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38100</xdr:colOff>
      <xdr:row>263</xdr:row>
      <xdr:rowOff>66675</xdr:rowOff>
    </xdr:from>
    <xdr:to>
      <xdr:col>51</xdr:col>
      <xdr:colOff>142875</xdr:colOff>
      <xdr:row>263</xdr:row>
      <xdr:rowOff>66675</xdr:rowOff>
    </xdr:to>
    <xdr:cxnSp macro="">
      <xdr:nvCxnSpPr>
        <xdr:cNvPr id="1565" name="Straight Arrow Connector 1564">
          <a:extLst>
            <a:ext uri="{FF2B5EF4-FFF2-40B4-BE49-F238E27FC236}">
              <a16:creationId xmlns:a16="http://schemas.microsoft.com/office/drawing/2014/main" id="{2E4AB60B-2140-4D08-9B07-844EF0D6BF7C}"/>
            </a:ext>
          </a:extLst>
        </xdr:cNvPr>
        <xdr:cNvCxnSpPr/>
      </xdr:nvCxnSpPr>
      <xdr:spPr>
        <a:xfrm flipH="1">
          <a:off x="6515100" y="4134802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28575</xdr:colOff>
      <xdr:row>253</xdr:row>
      <xdr:rowOff>76200</xdr:rowOff>
    </xdr:from>
    <xdr:to>
      <xdr:col>41</xdr:col>
      <xdr:colOff>95250</xdr:colOff>
      <xdr:row>253</xdr:row>
      <xdr:rowOff>76200</xdr:rowOff>
    </xdr:to>
    <xdr:cxnSp macro="">
      <xdr:nvCxnSpPr>
        <xdr:cNvPr id="1568" name="Straight Arrow Connector 1567">
          <a:extLst>
            <a:ext uri="{FF2B5EF4-FFF2-40B4-BE49-F238E27FC236}">
              <a16:creationId xmlns:a16="http://schemas.microsoft.com/office/drawing/2014/main" id="{524C49EB-FD23-43E9-939A-92AEB82C1FF2}"/>
            </a:ext>
          </a:extLst>
        </xdr:cNvPr>
        <xdr:cNvCxnSpPr/>
      </xdr:nvCxnSpPr>
      <xdr:spPr>
        <a:xfrm>
          <a:off x="8124825" y="4007167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38100</xdr:colOff>
      <xdr:row>254</xdr:row>
      <xdr:rowOff>66675</xdr:rowOff>
    </xdr:from>
    <xdr:to>
      <xdr:col>41</xdr:col>
      <xdr:colOff>142875</xdr:colOff>
      <xdr:row>254</xdr:row>
      <xdr:rowOff>66675</xdr:rowOff>
    </xdr:to>
    <xdr:cxnSp macro="">
      <xdr:nvCxnSpPr>
        <xdr:cNvPr id="1569" name="Straight Arrow Connector 1568">
          <a:extLst>
            <a:ext uri="{FF2B5EF4-FFF2-40B4-BE49-F238E27FC236}">
              <a16:creationId xmlns:a16="http://schemas.microsoft.com/office/drawing/2014/main" id="{8351BD77-E73F-4E20-B72A-0C91065AB20D}"/>
            </a:ext>
          </a:extLst>
        </xdr:cNvPr>
        <xdr:cNvCxnSpPr/>
      </xdr:nvCxnSpPr>
      <xdr:spPr>
        <a:xfrm flipH="1">
          <a:off x="8134350" y="4020502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28575</xdr:colOff>
      <xdr:row>255</xdr:row>
      <xdr:rowOff>76200</xdr:rowOff>
    </xdr:from>
    <xdr:to>
      <xdr:col>41</xdr:col>
      <xdr:colOff>95250</xdr:colOff>
      <xdr:row>255</xdr:row>
      <xdr:rowOff>76200</xdr:rowOff>
    </xdr:to>
    <xdr:cxnSp macro="">
      <xdr:nvCxnSpPr>
        <xdr:cNvPr id="1570" name="Straight Arrow Connector 1569">
          <a:extLst>
            <a:ext uri="{FF2B5EF4-FFF2-40B4-BE49-F238E27FC236}">
              <a16:creationId xmlns:a16="http://schemas.microsoft.com/office/drawing/2014/main" id="{0AB93806-CEDA-4B68-BA5D-E0E70E401DD9}"/>
            </a:ext>
          </a:extLst>
        </xdr:cNvPr>
        <xdr:cNvCxnSpPr/>
      </xdr:nvCxnSpPr>
      <xdr:spPr>
        <a:xfrm>
          <a:off x="8124825" y="4035742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38100</xdr:colOff>
      <xdr:row>256</xdr:row>
      <xdr:rowOff>66675</xdr:rowOff>
    </xdr:from>
    <xdr:to>
      <xdr:col>41</xdr:col>
      <xdr:colOff>142875</xdr:colOff>
      <xdr:row>256</xdr:row>
      <xdr:rowOff>66675</xdr:rowOff>
    </xdr:to>
    <xdr:cxnSp macro="">
      <xdr:nvCxnSpPr>
        <xdr:cNvPr id="1571" name="Straight Arrow Connector 1570">
          <a:extLst>
            <a:ext uri="{FF2B5EF4-FFF2-40B4-BE49-F238E27FC236}">
              <a16:creationId xmlns:a16="http://schemas.microsoft.com/office/drawing/2014/main" id="{9144584D-F398-4E80-B944-9F72A0E9E1A9}"/>
            </a:ext>
          </a:extLst>
        </xdr:cNvPr>
        <xdr:cNvCxnSpPr/>
      </xdr:nvCxnSpPr>
      <xdr:spPr>
        <a:xfrm flipH="1">
          <a:off x="8134350" y="4049077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28575</xdr:colOff>
      <xdr:row>257</xdr:row>
      <xdr:rowOff>76200</xdr:rowOff>
    </xdr:from>
    <xdr:to>
      <xdr:col>41</xdr:col>
      <xdr:colOff>95250</xdr:colOff>
      <xdr:row>257</xdr:row>
      <xdr:rowOff>76200</xdr:rowOff>
    </xdr:to>
    <xdr:cxnSp macro="">
      <xdr:nvCxnSpPr>
        <xdr:cNvPr id="1572" name="Straight Arrow Connector 1571">
          <a:extLst>
            <a:ext uri="{FF2B5EF4-FFF2-40B4-BE49-F238E27FC236}">
              <a16:creationId xmlns:a16="http://schemas.microsoft.com/office/drawing/2014/main" id="{32A0B8E5-5413-4BCC-86EC-9F07F29A7174}"/>
            </a:ext>
          </a:extLst>
        </xdr:cNvPr>
        <xdr:cNvCxnSpPr/>
      </xdr:nvCxnSpPr>
      <xdr:spPr>
        <a:xfrm>
          <a:off x="8124825" y="4064317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38100</xdr:colOff>
      <xdr:row>258</xdr:row>
      <xdr:rowOff>66675</xdr:rowOff>
    </xdr:from>
    <xdr:to>
      <xdr:col>41</xdr:col>
      <xdr:colOff>142875</xdr:colOff>
      <xdr:row>258</xdr:row>
      <xdr:rowOff>66675</xdr:rowOff>
    </xdr:to>
    <xdr:cxnSp macro="">
      <xdr:nvCxnSpPr>
        <xdr:cNvPr id="1573" name="Straight Arrow Connector 1572">
          <a:extLst>
            <a:ext uri="{FF2B5EF4-FFF2-40B4-BE49-F238E27FC236}">
              <a16:creationId xmlns:a16="http://schemas.microsoft.com/office/drawing/2014/main" id="{FAEBC354-F2EF-4DAD-91B5-F72EF91E6336}"/>
            </a:ext>
          </a:extLst>
        </xdr:cNvPr>
        <xdr:cNvCxnSpPr/>
      </xdr:nvCxnSpPr>
      <xdr:spPr>
        <a:xfrm flipH="1">
          <a:off x="8134350" y="4077652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28575</xdr:colOff>
      <xdr:row>259</xdr:row>
      <xdr:rowOff>76200</xdr:rowOff>
    </xdr:from>
    <xdr:to>
      <xdr:col>41</xdr:col>
      <xdr:colOff>95250</xdr:colOff>
      <xdr:row>259</xdr:row>
      <xdr:rowOff>76200</xdr:rowOff>
    </xdr:to>
    <xdr:cxnSp macro="">
      <xdr:nvCxnSpPr>
        <xdr:cNvPr id="1574" name="Straight Arrow Connector 1573">
          <a:extLst>
            <a:ext uri="{FF2B5EF4-FFF2-40B4-BE49-F238E27FC236}">
              <a16:creationId xmlns:a16="http://schemas.microsoft.com/office/drawing/2014/main" id="{81A77076-A5A2-45F0-91A1-74DA41A6E4F5}"/>
            </a:ext>
          </a:extLst>
        </xdr:cNvPr>
        <xdr:cNvCxnSpPr/>
      </xdr:nvCxnSpPr>
      <xdr:spPr>
        <a:xfrm>
          <a:off x="8124825" y="4092892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38100</xdr:colOff>
      <xdr:row>260</xdr:row>
      <xdr:rowOff>66675</xdr:rowOff>
    </xdr:from>
    <xdr:to>
      <xdr:col>41</xdr:col>
      <xdr:colOff>142875</xdr:colOff>
      <xdr:row>260</xdr:row>
      <xdr:rowOff>66675</xdr:rowOff>
    </xdr:to>
    <xdr:cxnSp macro="">
      <xdr:nvCxnSpPr>
        <xdr:cNvPr id="1575" name="Straight Arrow Connector 1574">
          <a:extLst>
            <a:ext uri="{FF2B5EF4-FFF2-40B4-BE49-F238E27FC236}">
              <a16:creationId xmlns:a16="http://schemas.microsoft.com/office/drawing/2014/main" id="{7493CC05-294C-45CF-99C3-781B205BD869}"/>
            </a:ext>
          </a:extLst>
        </xdr:cNvPr>
        <xdr:cNvCxnSpPr/>
      </xdr:nvCxnSpPr>
      <xdr:spPr>
        <a:xfrm flipH="1">
          <a:off x="8134350" y="4106227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28575</xdr:colOff>
      <xdr:row>261</xdr:row>
      <xdr:rowOff>76200</xdr:rowOff>
    </xdr:from>
    <xdr:to>
      <xdr:col>41</xdr:col>
      <xdr:colOff>95250</xdr:colOff>
      <xdr:row>261</xdr:row>
      <xdr:rowOff>76200</xdr:rowOff>
    </xdr:to>
    <xdr:cxnSp macro="">
      <xdr:nvCxnSpPr>
        <xdr:cNvPr id="1576" name="Straight Arrow Connector 1575">
          <a:extLst>
            <a:ext uri="{FF2B5EF4-FFF2-40B4-BE49-F238E27FC236}">
              <a16:creationId xmlns:a16="http://schemas.microsoft.com/office/drawing/2014/main" id="{352344BE-0AEA-40D9-8147-B502C2EAA936}"/>
            </a:ext>
          </a:extLst>
        </xdr:cNvPr>
        <xdr:cNvCxnSpPr/>
      </xdr:nvCxnSpPr>
      <xdr:spPr>
        <a:xfrm>
          <a:off x="8124825" y="4121467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38100</xdr:colOff>
      <xdr:row>262</xdr:row>
      <xdr:rowOff>66675</xdr:rowOff>
    </xdr:from>
    <xdr:to>
      <xdr:col>41</xdr:col>
      <xdr:colOff>142875</xdr:colOff>
      <xdr:row>262</xdr:row>
      <xdr:rowOff>66675</xdr:rowOff>
    </xdr:to>
    <xdr:cxnSp macro="">
      <xdr:nvCxnSpPr>
        <xdr:cNvPr id="1577" name="Straight Arrow Connector 1576">
          <a:extLst>
            <a:ext uri="{FF2B5EF4-FFF2-40B4-BE49-F238E27FC236}">
              <a16:creationId xmlns:a16="http://schemas.microsoft.com/office/drawing/2014/main" id="{6BF9D11B-637A-4AAA-8BF6-F4D5B57C74F0}"/>
            </a:ext>
          </a:extLst>
        </xdr:cNvPr>
        <xdr:cNvCxnSpPr/>
      </xdr:nvCxnSpPr>
      <xdr:spPr>
        <a:xfrm flipH="1">
          <a:off x="8134350" y="4134802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28575</xdr:colOff>
      <xdr:row>263</xdr:row>
      <xdr:rowOff>76200</xdr:rowOff>
    </xdr:from>
    <xdr:to>
      <xdr:col>41</xdr:col>
      <xdr:colOff>95250</xdr:colOff>
      <xdr:row>263</xdr:row>
      <xdr:rowOff>76200</xdr:rowOff>
    </xdr:to>
    <xdr:cxnSp macro="">
      <xdr:nvCxnSpPr>
        <xdr:cNvPr id="1578" name="Straight Arrow Connector 1577">
          <a:extLst>
            <a:ext uri="{FF2B5EF4-FFF2-40B4-BE49-F238E27FC236}">
              <a16:creationId xmlns:a16="http://schemas.microsoft.com/office/drawing/2014/main" id="{B7867687-5C1F-4D2D-BBD2-6C7E36EF380D}"/>
            </a:ext>
          </a:extLst>
        </xdr:cNvPr>
        <xdr:cNvCxnSpPr/>
      </xdr:nvCxnSpPr>
      <xdr:spPr>
        <a:xfrm>
          <a:off x="8124825" y="4150042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38100</xdr:colOff>
      <xdr:row>253</xdr:row>
      <xdr:rowOff>66675</xdr:rowOff>
    </xdr:from>
    <xdr:to>
      <xdr:col>31</xdr:col>
      <xdr:colOff>142875</xdr:colOff>
      <xdr:row>253</xdr:row>
      <xdr:rowOff>66675</xdr:rowOff>
    </xdr:to>
    <xdr:cxnSp macro="">
      <xdr:nvCxnSpPr>
        <xdr:cNvPr id="1580" name="Straight Arrow Connector 1579">
          <a:extLst>
            <a:ext uri="{FF2B5EF4-FFF2-40B4-BE49-F238E27FC236}">
              <a16:creationId xmlns:a16="http://schemas.microsoft.com/office/drawing/2014/main" id="{8261C80A-F578-4349-B58A-2464400566AD}"/>
            </a:ext>
          </a:extLst>
        </xdr:cNvPr>
        <xdr:cNvCxnSpPr/>
      </xdr:nvCxnSpPr>
      <xdr:spPr>
        <a:xfrm flipH="1">
          <a:off x="6515100" y="40062150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254</xdr:row>
      <xdr:rowOff>76200</xdr:rowOff>
    </xdr:from>
    <xdr:to>
      <xdr:col>31</xdr:col>
      <xdr:colOff>95250</xdr:colOff>
      <xdr:row>254</xdr:row>
      <xdr:rowOff>76200</xdr:rowOff>
    </xdr:to>
    <xdr:cxnSp macro="">
      <xdr:nvCxnSpPr>
        <xdr:cNvPr id="1581" name="Straight Arrow Connector 1580">
          <a:extLst>
            <a:ext uri="{FF2B5EF4-FFF2-40B4-BE49-F238E27FC236}">
              <a16:creationId xmlns:a16="http://schemas.microsoft.com/office/drawing/2014/main" id="{BC2C6260-DA6B-42E1-AC2A-6B64040AAEB6}"/>
            </a:ext>
          </a:extLst>
        </xdr:cNvPr>
        <xdr:cNvCxnSpPr/>
      </xdr:nvCxnSpPr>
      <xdr:spPr>
        <a:xfrm>
          <a:off x="6505575" y="40214550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38100</xdr:colOff>
      <xdr:row>255</xdr:row>
      <xdr:rowOff>66675</xdr:rowOff>
    </xdr:from>
    <xdr:to>
      <xdr:col>31</xdr:col>
      <xdr:colOff>142875</xdr:colOff>
      <xdr:row>255</xdr:row>
      <xdr:rowOff>66675</xdr:rowOff>
    </xdr:to>
    <xdr:cxnSp macro="">
      <xdr:nvCxnSpPr>
        <xdr:cNvPr id="1582" name="Straight Arrow Connector 1581">
          <a:extLst>
            <a:ext uri="{FF2B5EF4-FFF2-40B4-BE49-F238E27FC236}">
              <a16:creationId xmlns:a16="http://schemas.microsoft.com/office/drawing/2014/main" id="{228D8291-1478-497E-BE37-88FF5FC0F6A7}"/>
            </a:ext>
          </a:extLst>
        </xdr:cNvPr>
        <xdr:cNvCxnSpPr/>
      </xdr:nvCxnSpPr>
      <xdr:spPr>
        <a:xfrm flipH="1">
          <a:off x="6515100" y="40347900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256</xdr:row>
      <xdr:rowOff>76200</xdr:rowOff>
    </xdr:from>
    <xdr:to>
      <xdr:col>31</xdr:col>
      <xdr:colOff>95250</xdr:colOff>
      <xdr:row>256</xdr:row>
      <xdr:rowOff>76200</xdr:rowOff>
    </xdr:to>
    <xdr:cxnSp macro="">
      <xdr:nvCxnSpPr>
        <xdr:cNvPr id="1583" name="Straight Arrow Connector 1582">
          <a:extLst>
            <a:ext uri="{FF2B5EF4-FFF2-40B4-BE49-F238E27FC236}">
              <a16:creationId xmlns:a16="http://schemas.microsoft.com/office/drawing/2014/main" id="{8348D869-046C-4460-B873-B1B740BAAD84}"/>
            </a:ext>
          </a:extLst>
        </xdr:cNvPr>
        <xdr:cNvCxnSpPr/>
      </xdr:nvCxnSpPr>
      <xdr:spPr>
        <a:xfrm>
          <a:off x="6505575" y="40500300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38100</xdr:colOff>
      <xdr:row>257</xdr:row>
      <xdr:rowOff>66675</xdr:rowOff>
    </xdr:from>
    <xdr:to>
      <xdr:col>31</xdr:col>
      <xdr:colOff>142875</xdr:colOff>
      <xdr:row>257</xdr:row>
      <xdr:rowOff>66675</xdr:rowOff>
    </xdr:to>
    <xdr:cxnSp macro="">
      <xdr:nvCxnSpPr>
        <xdr:cNvPr id="1584" name="Straight Arrow Connector 1583">
          <a:extLst>
            <a:ext uri="{FF2B5EF4-FFF2-40B4-BE49-F238E27FC236}">
              <a16:creationId xmlns:a16="http://schemas.microsoft.com/office/drawing/2014/main" id="{E1D285C2-C414-43DC-A169-6B328B2FEF16}"/>
            </a:ext>
          </a:extLst>
        </xdr:cNvPr>
        <xdr:cNvCxnSpPr/>
      </xdr:nvCxnSpPr>
      <xdr:spPr>
        <a:xfrm flipH="1">
          <a:off x="6515100" y="40633650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258</xdr:row>
      <xdr:rowOff>76200</xdr:rowOff>
    </xdr:from>
    <xdr:to>
      <xdr:col>31</xdr:col>
      <xdr:colOff>95250</xdr:colOff>
      <xdr:row>258</xdr:row>
      <xdr:rowOff>76200</xdr:rowOff>
    </xdr:to>
    <xdr:cxnSp macro="">
      <xdr:nvCxnSpPr>
        <xdr:cNvPr id="1585" name="Straight Arrow Connector 1584">
          <a:extLst>
            <a:ext uri="{FF2B5EF4-FFF2-40B4-BE49-F238E27FC236}">
              <a16:creationId xmlns:a16="http://schemas.microsoft.com/office/drawing/2014/main" id="{84130992-9460-430B-893E-36351358996F}"/>
            </a:ext>
          </a:extLst>
        </xdr:cNvPr>
        <xdr:cNvCxnSpPr/>
      </xdr:nvCxnSpPr>
      <xdr:spPr>
        <a:xfrm>
          <a:off x="6505575" y="40786050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38100</xdr:colOff>
      <xdr:row>259</xdr:row>
      <xdr:rowOff>66675</xdr:rowOff>
    </xdr:from>
    <xdr:to>
      <xdr:col>31</xdr:col>
      <xdr:colOff>142875</xdr:colOff>
      <xdr:row>259</xdr:row>
      <xdr:rowOff>66675</xdr:rowOff>
    </xdr:to>
    <xdr:cxnSp macro="">
      <xdr:nvCxnSpPr>
        <xdr:cNvPr id="1586" name="Straight Arrow Connector 1585">
          <a:extLst>
            <a:ext uri="{FF2B5EF4-FFF2-40B4-BE49-F238E27FC236}">
              <a16:creationId xmlns:a16="http://schemas.microsoft.com/office/drawing/2014/main" id="{76F00B39-1012-476F-88B1-2492F3940552}"/>
            </a:ext>
          </a:extLst>
        </xdr:cNvPr>
        <xdr:cNvCxnSpPr/>
      </xdr:nvCxnSpPr>
      <xdr:spPr>
        <a:xfrm flipH="1">
          <a:off x="6515100" y="40919400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260</xdr:row>
      <xdr:rowOff>76200</xdr:rowOff>
    </xdr:from>
    <xdr:to>
      <xdr:col>31</xdr:col>
      <xdr:colOff>95250</xdr:colOff>
      <xdr:row>260</xdr:row>
      <xdr:rowOff>76200</xdr:rowOff>
    </xdr:to>
    <xdr:cxnSp macro="">
      <xdr:nvCxnSpPr>
        <xdr:cNvPr id="1587" name="Straight Arrow Connector 1586">
          <a:extLst>
            <a:ext uri="{FF2B5EF4-FFF2-40B4-BE49-F238E27FC236}">
              <a16:creationId xmlns:a16="http://schemas.microsoft.com/office/drawing/2014/main" id="{F6C85199-C5A7-485C-85F4-FECA0BBA3164}"/>
            </a:ext>
          </a:extLst>
        </xdr:cNvPr>
        <xdr:cNvCxnSpPr/>
      </xdr:nvCxnSpPr>
      <xdr:spPr>
        <a:xfrm>
          <a:off x="6505575" y="41071800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38100</xdr:colOff>
      <xdr:row>261</xdr:row>
      <xdr:rowOff>66675</xdr:rowOff>
    </xdr:from>
    <xdr:to>
      <xdr:col>31</xdr:col>
      <xdr:colOff>142875</xdr:colOff>
      <xdr:row>261</xdr:row>
      <xdr:rowOff>66675</xdr:rowOff>
    </xdr:to>
    <xdr:cxnSp macro="">
      <xdr:nvCxnSpPr>
        <xdr:cNvPr id="1588" name="Straight Arrow Connector 1587">
          <a:extLst>
            <a:ext uri="{FF2B5EF4-FFF2-40B4-BE49-F238E27FC236}">
              <a16:creationId xmlns:a16="http://schemas.microsoft.com/office/drawing/2014/main" id="{5F7D78CA-B81C-47EC-A57A-DE4AFF6AF975}"/>
            </a:ext>
          </a:extLst>
        </xdr:cNvPr>
        <xdr:cNvCxnSpPr/>
      </xdr:nvCxnSpPr>
      <xdr:spPr>
        <a:xfrm flipH="1">
          <a:off x="6515100" y="41205150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28575</xdr:colOff>
      <xdr:row>262</xdr:row>
      <xdr:rowOff>76200</xdr:rowOff>
    </xdr:from>
    <xdr:to>
      <xdr:col>31</xdr:col>
      <xdr:colOff>95250</xdr:colOff>
      <xdr:row>262</xdr:row>
      <xdr:rowOff>76200</xdr:rowOff>
    </xdr:to>
    <xdr:cxnSp macro="">
      <xdr:nvCxnSpPr>
        <xdr:cNvPr id="1589" name="Straight Arrow Connector 1588">
          <a:extLst>
            <a:ext uri="{FF2B5EF4-FFF2-40B4-BE49-F238E27FC236}">
              <a16:creationId xmlns:a16="http://schemas.microsoft.com/office/drawing/2014/main" id="{2B42EA50-DFC0-4DC8-9EC8-6E7AE6876484}"/>
            </a:ext>
          </a:extLst>
        </xdr:cNvPr>
        <xdr:cNvCxnSpPr/>
      </xdr:nvCxnSpPr>
      <xdr:spPr>
        <a:xfrm>
          <a:off x="6505575" y="41357550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249</xdr:row>
      <xdr:rowOff>9525</xdr:rowOff>
    </xdr:from>
    <xdr:to>
      <xdr:col>70</xdr:col>
      <xdr:colOff>0</xdr:colOff>
      <xdr:row>252</xdr:row>
      <xdr:rowOff>76200</xdr:rowOff>
    </xdr:to>
    <xdr:grpSp>
      <xdr:nvGrpSpPr>
        <xdr:cNvPr id="174" name="Group 173">
          <a:extLst>
            <a:ext uri="{FF2B5EF4-FFF2-40B4-BE49-F238E27FC236}">
              <a16:creationId xmlns:a16="http://schemas.microsoft.com/office/drawing/2014/main" id="{EB3454D3-01BB-4764-A3EB-EA7B012DDD9A}"/>
            </a:ext>
          </a:extLst>
        </xdr:cNvPr>
        <xdr:cNvGrpSpPr/>
      </xdr:nvGrpSpPr>
      <xdr:grpSpPr>
        <a:xfrm>
          <a:off x="333375" y="39147750"/>
          <a:ext cx="11001375" cy="495300"/>
          <a:chOff x="333375" y="39147750"/>
          <a:chExt cx="11001375" cy="495300"/>
        </a:xfrm>
      </xdr:grpSpPr>
      <xdr:cxnSp macro="">
        <xdr:nvCxnSpPr>
          <xdr:cNvPr id="1361" name="Straight Connector 1360">
            <a:extLst>
              <a:ext uri="{FF2B5EF4-FFF2-40B4-BE49-F238E27FC236}">
                <a16:creationId xmlns:a16="http://schemas.microsoft.com/office/drawing/2014/main" id="{B1DEC88A-2E01-403C-8B80-34DCC7CE3F48}"/>
              </a:ext>
            </a:extLst>
          </xdr:cNvPr>
          <xdr:cNvCxnSpPr/>
        </xdr:nvCxnSpPr>
        <xdr:spPr>
          <a:xfrm>
            <a:off x="333375" y="39147750"/>
            <a:ext cx="110013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362" name="Group 1361">
            <a:extLst>
              <a:ext uri="{FF2B5EF4-FFF2-40B4-BE49-F238E27FC236}">
                <a16:creationId xmlns:a16="http://schemas.microsoft.com/office/drawing/2014/main" id="{94D447C6-DEAF-40C0-8985-C65657CE3984}"/>
              </a:ext>
            </a:extLst>
          </xdr:cNvPr>
          <xdr:cNvGrpSpPr/>
        </xdr:nvGrpSpPr>
        <xdr:grpSpPr>
          <a:xfrm>
            <a:off x="809625" y="39147750"/>
            <a:ext cx="333375" cy="266700"/>
            <a:chOff x="1285875" y="52568475"/>
            <a:chExt cx="333375" cy="266700"/>
          </a:xfrm>
        </xdr:grpSpPr>
        <xdr:sp macro="" textlink="">
          <xdr:nvSpPr>
            <xdr:cNvPr id="1383" name="Isosceles Triangle 1382">
              <a:extLst>
                <a:ext uri="{FF2B5EF4-FFF2-40B4-BE49-F238E27FC236}">
                  <a16:creationId xmlns:a16="http://schemas.microsoft.com/office/drawing/2014/main" id="{910D2B3E-A0A5-4B36-BA88-70558748863A}"/>
                </a:ext>
              </a:extLst>
            </xdr:cNvPr>
            <xdr:cNvSpPr/>
          </xdr:nvSpPr>
          <xdr:spPr>
            <a:xfrm>
              <a:off x="1385887" y="52568475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84" name="Straight Connector 1383">
              <a:extLst>
                <a:ext uri="{FF2B5EF4-FFF2-40B4-BE49-F238E27FC236}">
                  <a16:creationId xmlns:a16="http://schemas.microsoft.com/office/drawing/2014/main" id="{C89B4A93-BE69-4907-9051-F697BF332C32}"/>
                </a:ext>
              </a:extLst>
            </xdr:cNvPr>
            <xdr:cNvCxnSpPr/>
          </xdr:nvCxnSpPr>
          <xdr:spPr>
            <a:xfrm>
              <a:off x="1285875" y="52697063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385" name="Rectangle 1384">
              <a:extLst>
                <a:ext uri="{FF2B5EF4-FFF2-40B4-BE49-F238E27FC236}">
                  <a16:creationId xmlns:a16="http://schemas.microsoft.com/office/drawing/2014/main" id="{07026A6E-6FD8-4888-A53A-1A4D52EDD932}"/>
                </a:ext>
              </a:extLst>
            </xdr:cNvPr>
            <xdr:cNvSpPr/>
          </xdr:nvSpPr>
          <xdr:spPr>
            <a:xfrm>
              <a:off x="1295399" y="52711350"/>
              <a:ext cx="319088" cy="123825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</xdr:grpSp>
      <xdr:grpSp>
        <xdr:nvGrpSpPr>
          <xdr:cNvPr id="1363" name="Group 1362">
            <a:extLst>
              <a:ext uri="{FF2B5EF4-FFF2-40B4-BE49-F238E27FC236}">
                <a16:creationId xmlns:a16="http://schemas.microsoft.com/office/drawing/2014/main" id="{6EEF62A2-D63B-4BF5-97F6-5753F769084F}"/>
              </a:ext>
            </a:extLst>
          </xdr:cNvPr>
          <xdr:cNvGrpSpPr/>
        </xdr:nvGrpSpPr>
        <xdr:grpSpPr>
          <a:xfrm>
            <a:off x="2428875" y="39152512"/>
            <a:ext cx="333375" cy="280989"/>
            <a:chOff x="2581275" y="66574987"/>
            <a:chExt cx="333375" cy="280989"/>
          </a:xfrm>
        </xdr:grpSpPr>
        <xdr:sp macro="" textlink="">
          <xdr:nvSpPr>
            <xdr:cNvPr id="1380" name="Isosceles Triangle 1379">
              <a:extLst>
                <a:ext uri="{FF2B5EF4-FFF2-40B4-BE49-F238E27FC236}">
                  <a16:creationId xmlns:a16="http://schemas.microsoft.com/office/drawing/2014/main" id="{82CCC979-132A-41A2-BBFA-FD8B2C54A342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381" name="Rectangle 1380">
              <a:extLst>
                <a:ext uri="{FF2B5EF4-FFF2-40B4-BE49-F238E27FC236}">
                  <a16:creationId xmlns:a16="http://schemas.microsoft.com/office/drawing/2014/main" id="{F4861F83-AE11-4E3E-AC2E-CFAE073D1CFB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82" name="Straight Connector 1381">
              <a:extLst>
                <a:ext uri="{FF2B5EF4-FFF2-40B4-BE49-F238E27FC236}">
                  <a16:creationId xmlns:a16="http://schemas.microsoft.com/office/drawing/2014/main" id="{C89DDF8D-4431-42A2-8A0E-B725C1CC3939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64" name="Group 1363">
            <a:extLst>
              <a:ext uri="{FF2B5EF4-FFF2-40B4-BE49-F238E27FC236}">
                <a16:creationId xmlns:a16="http://schemas.microsoft.com/office/drawing/2014/main" id="{DDF8EE85-6EE7-4EA7-9C45-B6842E55BCBF}"/>
              </a:ext>
            </a:extLst>
          </xdr:cNvPr>
          <xdr:cNvGrpSpPr/>
        </xdr:nvGrpSpPr>
        <xdr:grpSpPr>
          <a:xfrm>
            <a:off x="4048125" y="39152512"/>
            <a:ext cx="333375" cy="280989"/>
            <a:chOff x="2581275" y="66574987"/>
            <a:chExt cx="333375" cy="280989"/>
          </a:xfrm>
        </xdr:grpSpPr>
        <xdr:sp macro="" textlink="">
          <xdr:nvSpPr>
            <xdr:cNvPr id="1377" name="Isosceles Triangle 1376">
              <a:extLst>
                <a:ext uri="{FF2B5EF4-FFF2-40B4-BE49-F238E27FC236}">
                  <a16:creationId xmlns:a16="http://schemas.microsoft.com/office/drawing/2014/main" id="{ACF10D26-731C-4B12-9977-49407E650196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378" name="Rectangle 1377">
              <a:extLst>
                <a:ext uri="{FF2B5EF4-FFF2-40B4-BE49-F238E27FC236}">
                  <a16:creationId xmlns:a16="http://schemas.microsoft.com/office/drawing/2014/main" id="{FD3C7D9B-F135-46CD-8BE1-940C74E20C8F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79" name="Straight Connector 1378">
              <a:extLst>
                <a:ext uri="{FF2B5EF4-FFF2-40B4-BE49-F238E27FC236}">
                  <a16:creationId xmlns:a16="http://schemas.microsoft.com/office/drawing/2014/main" id="{48EF17D1-287A-4418-AAF2-41B4786BB94D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65" name="Group 1364">
            <a:extLst>
              <a:ext uri="{FF2B5EF4-FFF2-40B4-BE49-F238E27FC236}">
                <a16:creationId xmlns:a16="http://schemas.microsoft.com/office/drawing/2014/main" id="{49794D58-DDAA-45B4-93E7-C63C5109BB9F}"/>
              </a:ext>
            </a:extLst>
          </xdr:cNvPr>
          <xdr:cNvGrpSpPr/>
        </xdr:nvGrpSpPr>
        <xdr:grpSpPr>
          <a:xfrm>
            <a:off x="5662613" y="39152512"/>
            <a:ext cx="333375" cy="280989"/>
            <a:chOff x="2581275" y="66574987"/>
            <a:chExt cx="333375" cy="280989"/>
          </a:xfrm>
        </xdr:grpSpPr>
        <xdr:sp macro="" textlink="">
          <xdr:nvSpPr>
            <xdr:cNvPr id="1374" name="Isosceles Triangle 1373">
              <a:extLst>
                <a:ext uri="{FF2B5EF4-FFF2-40B4-BE49-F238E27FC236}">
                  <a16:creationId xmlns:a16="http://schemas.microsoft.com/office/drawing/2014/main" id="{09D498E6-758E-4D87-BDC4-6BAC95E58175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375" name="Rectangle 1374">
              <a:extLst>
                <a:ext uri="{FF2B5EF4-FFF2-40B4-BE49-F238E27FC236}">
                  <a16:creationId xmlns:a16="http://schemas.microsoft.com/office/drawing/2014/main" id="{B6ED5B4B-31A2-4B6C-9330-F9B18A28F35D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76" name="Straight Connector 1375">
              <a:extLst>
                <a:ext uri="{FF2B5EF4-FFF2-40B4-BE49-F238E27FC236}">
                  <a16:creationId xmlns:a16="http://schemas.microsoft.com/office/drawing/2014/main" id="{914EE906-9B8B-4BF3-89D7-D0F224E249A8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66" name="Group 1365">
            <a:extLst>
              <a:ext uri="{FF2B5EF4-FFF2-40B4-BE49-F238E27FC236}">
                <a16:creationId xmlns:a16="http://schemas.microsoft.com/office/drawing/2014/main" id="{FA584BB5-B7FD-4CB0-AD90-D4E0A356E8C7}"/>
              </a:ext>
            </a:extLst>
          </xdr:cNvPr>
          <xdr:cNvGrpSpPr/>
        </xdr:nvGrpSpPr>
        <xdr:grpSpPr>
          <a:xfrm>
            <a:off x="7291388" y="39152512"/>
            <a:ext cx="333375" cy="280989"/>
            <a:chOff x="2581275" y="66574987"/>
            <a:chExt cx="333375" cy="280989"/>
          </a:xfrm>
        </xdr:grpSpPr>
        <xdr:sp macro="" textlink="">
          <xdr:nvSpPr>
            <xdr:cNvPr id="1371" name="Isosceles Triangle 1370">
              <a:extLst>
                <a:ext uri="{FF2B5EF4-FFF2-40B4-BE49-F238E27FC236}">
                  <a16:creationId xmlns:a16="http://schemas.microsoft.com/office/drawing/2014/main" id="{95D38D69-8C58-47AB-A983-FDB08E4153FB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372" name="Rectangle 1371">
              <a:extLst>
                <a:ext uri="{FF2B5EF4-FFF2-40B4-BE49-F238E27FC236}">
                  <a16:creationId xmlns:a16="http://schemas.microsoft.com/office/drawing/2014/main" id="{6F1BD034-B061-4D11-B5D8-03B4BBA220B2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73" name="Straight Connector 1372">
              <a:extLst>
                <a:ext uri="{FF2B5EF4-FFF2-40B4-BE49-F238E27FC236}">
                  <a16:creationId xmlns:a16="http://schemas.microsoft.com/office/drawing/2014/main" id="{16F75F0F-324A-4AA5-B104-CF8D56F8080E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67" name="Group 1366">
            <a:extLst>
              <a:ext uri="{FF2B5EF4-FFF2-40B4-BE49-F238E27FC236}">
                <a16:creationId xmlns:a16="http://schemas.microsoft.com/office/drawing/2014/main" id="{9C8C2853-02AC-4FDC-ADD9-BC1B7A1F6EC6}"/>
              </a:ext>
            </a:extLst>
          </xdr:cNvPr>
          <xdr:cNvGrpSpPr/>
        </xdr:nvGrpSpPr>
        <xdr:grpSpPr>
          <a:xfrm>
            <a:off x="8910638" y="39152512"/>
            <a:ext cx="333375" cy="280989"/>
            <a:chOff x="2581275" y="66574987"/>
            <a:chExt cx="333375" cy="280989"/>
          </a:xfrm>
        </xdr:grpSpPr>
        <xdr:sp macro="" textlink="">
          <xdr:nvSpPr>
            <xdr:cNvPr id="1368" name="Isosceles Triangle 1367">
              <a:extLst>
                <a:ext uri="{FF2B5EF4-FFF2-40B4-BE49-F238E27FC236}">
                  <a16:creationId xmlns:a16="http://schemas.microsoft.com/office/drawing/2014/main" id="{E25577E4-723A-44C0-A0D1-6F64D3147913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369" name="Rectangle 1368">
              <a:extLst>
                <a:ext uri="{FF2B5EF4-FFF2-40B4-BE49-F238E27FC236}">
                  <a16:creationId xmlns:a16="http://schemas.microsoft.com/office/drawing/2014/main" id="{FB3424D9-9FAD-410C-B570-A3CA63421383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70" name="Straight Connector 1369">
              <a:extLst>
                <a:ext uri="{FF2B5EF4-FFF2-40B4-BE49-F238E27FC236}">
                  <a16:creationId xmlns:a16="http://schemas.microsoft.com/office/drawing/2014/main" id="{9C893B9D-4079-4875-BC90-D7C121153ADF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438" name="Straight Arrow Connector 1437">
            <a:extLst>
              <a:ext uri="{FF2B5EF4-FFF2-40B4-BE49-F238E27FC236}">
                <a16:creationId xmlns:a16="http://schemas.microsoft.com/office/drawing/2014/main" id="{0B551D0D-351C-4CAD-A96F-58697A582285}"/>
              </a:ext>
            </a:extLst>
          </xdr:cNvPr>
          <xdr:cNvCxnSpPr/>
        </xdr:nvCxnSpPr>
        <xdr:spPr>
          <a:xfrm flipH="1">
            <a:off x="9715501" y="39271575"/>
            <a:ext cx="400049" cy="952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9" name="Straight Arrow Connector 1438">
            <a:extLst>
              <a:ext uri="{FF2B5EF4-FFF2-40B4-BE49-F238E27FC236}">
                <a16:creationId xmlns:a16="http://schemas.microsoft.com/office/drawing/2014/main" id="{A4E26B29-4E21-4AC5-A3BB-1ABA4FF1FB74}"/>
              </a:ext>
            </a:extLst>
          </xdr:cNvPr>
          <xdr:cNvCxnSpPr/>
        </xdr:nvCxnSpPr>
        <xdr:spPr>
          <a:xfrm>
            <a:off x="1590675" y="39233475"/>
            <a:ext cx="361950" cy="857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0" name="Straight Arrow Connector 1439">
            <a:extLst>
              <a:ext uri="{FF2B5EF4-FFF2-40B4-BE49-F238E27FC236}">
                <a16:creationId xmlns:a16="http://schemas.microsoft.com/office/drawing/2014/main" id="{1640A1D9-6045-4295-A890-B5D303E8B1E1}"/>
              </a:ext>
            </a:extLst>
          </xdr:cNvPr>
          <xdr:cNvCxnSpPr/>
        </xdr:nvCxnSpPr>
        <xdr:spPr>
          <a:xfrm>
            <a:off x="3267075" y="39500175"/>
            <a:ext cx="22860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549" name="Group 1548">
            <a:extLst>
              <a:ext uri="{FF2B5EF4-FFF2-40B4-BE49-F238E27FC236}">
                <a16:creationId xmlns:a16="http://schemas.microsoft.com/office/drawing/2014/main" id="{14215A1F-5D3A-4E80-980E-8873C6D19682}"/>
              </a:ext>
            </a:extLst>
          </xdr:cNvPr>
          <xdr:cNvGrpSpPr/>
        </xdr:nvGrpSpPr>
        <xdr:grpSpPr>
          <a:xfrm>
            <a:off x="10510837" y="39157275"/>
            <a:ext cx="333375" cy="280989"/>
            <a:chOff x="2581275" y="66574987"/>
            <a:chExt cx="333375" cy="280989"/>
          </a:xfrm>
        </xdr:grpSpPr>
        <xdr:sp macro="" textlink="">
          <xdr:nvSpPr>
            <xdr:cNvPr id="1550" name="Isosceles Triangle 1549">
              <a:extLst>
                <a:ext uri="{FF2B5EF4-FFF2-40B4-BE49-F238E27FC236}">
                  <a16:creationId xmlns:a16="http://schemas.microsoft.com/office/drawing/2014/main" id="{3A6AE9C9-AF2C-4FD1-B680-6200EBECC6F0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551" name="Rectangle 1550">
              <a:extLst>
                <a:ext uri="{FF2B5EF4-FFF2-40B4-BE49-F238E27FC236}">
                  <a16:creationId xmlns:a16="http://schemas.microsoft.com/office/drawing/2014/main" id="{6E9BB402-E882-453D-A186-78079F165217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552" name="Straight Connector 1551">
              <a:extLst>
                <a:ext uri="{FF2B5EF4-FFF2-40B4-BE49-F238E27FC236}">
                  <a16:creationId xmlns:a16="http://schemas.microsoft.com/office/drawing/2014/main" id="{F67A7BE5-468C-4AEA-961F-2CAF52F22779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553" name="Straight Arrow Connector 1552">
            <a:extLst>
              <a:ext uri="{FF2B5EF4-FFF2-40B4-BE49-F238E27FC236}">
                <a16:creationId xmlns:a16="http://schemas.microsoft.com/office/drawing/2014/main" id="{3CAC9883-5D41-43A1-B67F-36D130206AAA}"/>
              </a:ext>
            </a:extLst>
          </xdr:cNvPr>
          <xdr:cNvCxnSpPr/>
        </xdr:nvCxnSpPr>
        <xdr:spPr>
          <a:xfrm flipH="1">
            <a:off x="8134350" y="39490650"/>
            <a:ext cx="26670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4" name="Straight Arrow Connector 1553">
            <a:extLst>
              <a:ext uri="{FF2B5EF4-FFF2-40B4-BE49-F238E27FC236}">
                <a16:creationId xmlns:a16="http://schemas.microsoft.com/office/drawing/2014/main" id="{D6ABAA5C-FA64-4C8C-BBAB-EC7729CB94BF}"/>
              </a:ext>
            </a:extLst>
          </xdr:cNvPr>
          <xdr:cNvCxnSpPr/>
        </xdr:nvCxnSpPr>
        <xdr:spPr>
          <a:xfrm>
            <a:off x="8124825" y="39643050"/>
            <a:ext cx="22860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7" name="Straight Arrow Connector 1566">
            <a:extLst>
              <a:ext uri="{FF2B5EF4-FFF2-40B4-BE49-F238E27FC236}">
                <a16:creationId xmlns:a16="http://schemas.microsoft.com/office/drawing/2014/main" id="{0DFAFD5A-6738-46C6-85F3-A6C1157D17DA}"/>
              </a:ext>
            </a:extLst>
          </xdr:cNvPr>
          <xdr:cNvCxnSpPr/>
        </xdr:nvCxnSpPr>
        <xdr:spPr>
          <a:xfrm flipH="1">
            <a:off x="6515100" y="39633525"/>
            <a:ext cx="26670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9" name="Straight Arrow Connector 1578">
            <a:extLst>
              <a:ext uri="{FF2B5EF4-FFF2-40B4-BE49-F238E27FC236}">
                <a16:creationId xmlns:a16="http://schemas.microsoft.com/office/drawing/2014/main" id="{0BE35CE7-2B3D-4D85-88F8-30ADA88D1069}"/>
              </a:ext>
            </a:extLst>
          </xdr:cNvPr>
          <xdr:cNvCxnSpPr/>
        </xdr:nvCxnSpPr>
        <xdr:spPr>
          <a:xfrm>
            <a:off x="4886325" y="39643050"/>
            <a:ext cx="22860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0" name="Straight Arrow Connector 1589">
            <a:extLst>
              <a:ext uri="{FF2B5EF4-FFF2-40B4-BE49-F238E27FC236}">
                <a16:creationId xmlns:a16="http://schemas.microsoft.com/office/drawing/2014/main" id="{40B8A2F4-E296-4FDE-AC47-738705ED4562}"/>
              </a:ext>
            </a:extLst>
          </xdr:cNvPr>
          <xdr:cNvCxnSpPr/>
        </xdr:nvCxnSpPr>
        <xdr:spPr>
          <a:xfrm flipH="1">
            <a:off x="3276600" y="39633525"/>
            <a:ext cx="26670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28575</xdr:colOff>
      <xdr:row>253</xdr:row>
      <xdr:rowOff>76200</xdr:rowOff>
    </xdr:from>
    <xdr:to>
      <xdr:col>21</xdr:col>
      <xdr:colOff>95250</xdr:colOff>
      <xdr:row>253</xdr:row>
      <xdr:rowOff>76200</xdr:rowOff>
    </xdr:to>
    <xdr:cxnSp macro="">
      <xdr:nvCxnSpPr>
        <xdr:cNvPr id="1591" name="Straight Arrow Connector 1590">
          <a:extLst>
            <a:ext uri="{FF2B5EF4-FFF2-40B4-BE49-F238E27FC236}">
              <a16:creationId xmlns:a16="http://schemas.microsoft.com/office/drawing/2014/main" id="{B79E5EEB-E76D-4A8E-A21B-DF8B3A67DE4D}"/>
            </a:ext>
          </a:extLst>
        </xdr:cNvPr>
        <xdr:cNvCxnSpPr/>
      </xdr:nvCxnSpPr>
      <xdr:spPr>
        <a:xfrm>
          <a:off x="4886325" y="4007167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38100</xdr:colOff>
      <xdr:row>254</xdr:row>
      <xdr:rowOff>66675</xdr:rowOff>
    </xdr:from>
    <xdr:to>
      <xdr:col>21</xdr:col>
      <xdr:colOff>142875</xdr:colOff>
      <xdr:row>254</xdr:row>
      <xdr:rowOff>66675</xdr:rowOff>
    </xdr:to>
    <xdr:cxnSp macro="">
      <xdr:nvCxnSpPr>
        <xdr:cNvPr id="1592" name="Straight Arrow Connector 1591">
          <a:extLst>
            <a:ext uri="{FF2B5EF4-FFF2-40B4-BE49-F238E27FC236}">
              <a16:creationId xmlns:a16="http://schemas.microsoft.com/office/drawing/2014/main" id="{71C40D17-994F-4F8E-9A8C-DC99A00F5A52}"/>
            </a:ext>
          </a:extLst>
        </xdr:cNvPr>
        <xdr:cNvCxnSpPr/>
      </xdr:nvCxnSpPr>
      <xdr:spPr>
        <a:xfrm flipH="1">
          <a:off x="4895850" y="4020502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255</xdr:row>
      <xdr:rowOff>76200</xdr:rowOff>
    </xdr:from>
    <xdr:to>
      <xdr:col>21</xdr:col>
      <xdr:colOff>95250</xdr:colOff>
      <xdr:row>255</xdr:row>
      <xdr:rowOff>76200</xdr:rowOff>
    </xdr:to>
    <xdr:cxnSp macro="">
      <xdr:nvCxnSpPr>
        <xdr:cNvPr id="1593" name="Straight Arrow Connector 1592">
          <a:extLst>
            <a:ext uri="{FF2B5EF4-FFF2-40B4-BE49-F238E27FC236}">
              <a16:creationId xmlns:a16="http://schemas.microsoft.com/office/drawing/2014/main" id="{0F8A611E-9E02-472B-B653-BA78917BCFFD}"/>
            </a:ext>
          </a:extLst>
        </xdr:cNvPr>
        <xdr:cNvCxnSpPr/>
      </xdr:nvCxnSpPr>
      <xdr:spPr>
        <a:xfrm>
          <a:off x="4886325" y="4035742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38100</xdr:colOff>
      <xdr:row>256</xdr:row>
      <xdr:rowOff>66675</xdr:rowOff>
    </xdr:from>
    <xdr:to>
      <xdr:col>21</xdr:col>
      <xdr:colOff>142875</xdr:colOff>
      <xdr:row>256</xdr:row>
      <xdr:rowOff>66675</xdr:rowOff>
    </xdr:to>
    <xdr:cxnSp macro="">
      <xdr:nvCxnSpPr>
        <xdr:cNvPr id="1594" name="Straight Arrow Connector 1593">
          <a:extLst>
            <a:ext uri="{FF2B5EF4-FFF2-40B4-BE49-F238E27FC236}">
              <a16:creationId xmlns:a16="http://schemas.microsoft.com/office/drawing/2014/main" id="{9911855D-D372-4729-919E-14B80E4D171A}"/>
            </a:ext>
          </a:extLst>
        </xdr:cNvPr>
        <xdr:cNvCxnSpPr/>
      </xdr:nvCxnSpPr>
      <xdr:spPr>
        <a:xfrm flipH="1">
          <a:off x="4895850" y="4049077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257</xdr:row>
      <xdr:rowOff>76200</xdr:rowOff>
    </xdr:from>
    <xdr:to>
      <xdr:col>21</xdr:col>
      <xdr:colOff>95250</xdr:colOff>
      <xdr:row>257</xdr:row>
      <xdr:rowOff>76200</xdr:rowOff>
    </xdr:to>
    <xdr:cxnSp macro="">
      <xdr:nvCxnSpPr>
        <xdr:cNvPr id="1595" name="Straight Arrow Connector 1594">
          <a:extLst>
            <a:ext uri="{FF2B5EF4-FFF2-40B4-BE49-F238E27FC236}">
              <a16:creationId xmlns:a16="http://schemas.microsoft.com/office/drawing/2014/main" id="{E94D477B-E197-4695-8D67-820A63203585}"/>
            </a:ext>
          </a:extLst>
        </xdr:cNvPr>
        <xdr:cNvCxnSpPr/>
      </xdr:nvCxnSpPr>
      <xdr:spPr>
        <a:xfrm>
          <a:off x="4886325" y="4064317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38100</xdr:colOff>
      <xdr:row>258</xdr:row>
      <xdr:rowOff>66675</xdr:rowOff>
    </xdr:from>
    <xdr:to>
      <xdr:col>21</xdr:col>
      <xdr:colOff>142875</xdr:colOff>
      <xdr:row>258</xdr:row>
      <xdr:rowOff>66675</xdr:rowOff>
    </xdr:to>
    <xdr:cxnSp macro="">
      <xdr:nvCxnSpPr>
        <xdr:cNvPr id="1596" name="Straight Arrow Connector 1595">
          <a:extLst>
            <a:ext uri="{FF2B5EF4-FFF2-40B4-BE49-F238E27FC236}">
              <a16:creationId xmlns:a16="http://schemas.microsoft.com/office/drawing/2014/main" id="{FEEE4070-CE65-43F1-BE4A-D4EF01AC04EB}"/>
            </a:ext>
          </a:extLst>
        </xdr:cNvPr>
        <xdr:cNvCxnSpPr/>
      </xdr:nvCxnSpPr>
      <xdr:spPr>
        <a:xfrm flipH="1">
          <a:off x="4895850" y="4077652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259</xdr:row>
      <xdr:rowOff>76200</xdr:rowOff>
    </xdr:from>
    <xdr:to>
      <xdr:col>21</xdr:col>
      <xdr:colOff>95250</xdr:colOff>
      <xdr:row>259</xdr:row>
      <xdr:rowOff>76200</xdr:rowOff>
    </xdr:to>
    <xdr:cxnSp macro="">
      <xdr:nvCxnSpPr>
        <xdr:cNvPr id="1597" name="Straight Arrow Connector 1596">
          <a:extLst>
            <a:ext uri="{FF2B5EF4-FFF2-40B4-BE49-F238E27FC236}">
              <a16:creationId xmlns:a16="http://schemas.microsoft.com/office/drawing/2014/main" id="{23196116-3145-4246-A3F3-5654BD95FBBB}"/>
            </a:ext>
          </a:extLst>
        </xdr:cNvPr>
        <xdr:cNvCxnSpPr/>
      </xdr:nvCxnSpPr>
      <xdr:spPr>
        <a:xfrm>
          <a:off x="4886325" y="4092892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38100</xdr:colOff>
      <xdr:row>260</xdr:row>
      <xdr:rowOff>66675</xdr:rowOff>
    </xdr:from>
    <xdr:to>
      <xdr:col>21</xdr:col>
      <xdr:colOff>142875</xdr:colOff>
      <xdr:row>260</xdr:row>
      <xdr:rowOff>66675</xdr:rowOff>
    </xdr:to>
    <xdr:cxnSp macro="">
      <xdr:nvCxnSpPr>
        <xdr:cNvPr id="1598" name="Straight Arrow Connector 1597">
          <a:extLst>
            <a:ext uri="{FF2B5EF4-FFF2-40B4-BE49-F238E27FC236}">
              <a16:creationId xmlns:a16="http://schemas.microsoft.com/office/drawing/2014/main" id="{54474B54-F2DB-42CB-93CB-FFCB120D31D7}"/>
            </a:ext>
          </a:extLst>
        </xdr:cNvPr>
        <xdr:cNvCxnSpPr/>
      </xdr:nvCxnSpPr>
      <xdr:spPr>
        <a:xfrm flipH="1">
          <a:off x="4895850" y="4106227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261</xdr:row>
      <xdr:rowOff>76200</xdr:rowOff>
    </xdr:from>
    <xdr:to>
      <xdr:col>21</xdr:col>
      <xdr:colOff>95250</xdr:colOff>
      <xdr:row>261</xdr:row>
      <xdr:rowOff>76200</xdr:rowOff>
    </xdr:to>
    <xdr:cxnSp macro="">
      <xdr:nvCxnSpPr>
        <xdr:cNvPr id="1599" name="Straight Arrow Connector 1598">
          <a:extLst>
            <a:ext uri="{FF2B5EF4-FFF2-40B4-BE49-F238E27FC236}">
              <a16:creationId xmlns:a16="http://schemas.microsoft.com/office/drawing/2014/main" id="{BF05A805-9514-40B1-BB0A-E14ECA0D1423}"/>
            </a:ext>
          </a:extLst>
        </xdr:cNvPr>
        <xdr:cNvCxnSpPr/>
      </xdr:nvCxnSpPr>
      <xdr:spPr>
        <a:xfrm>
          <a:off x="4886325" y="4121467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38100</xdr:colOff>
      <xdr:row>262</xdr:row>
      <xdr:rowOff>66675</xdr:rowOff>
    </xdr:from>
    <xdr:to>
      <xdr:col>21</xdr:col>
      <xdr:colOff>142875</xdr:colOff>
      <xdr:row>262</xdr:row>
      <xdr:rowOff>66675</xdr:rowOff>
    </xdr:to>
    <xdr:cxnSp macro="">
      <xdr:nvCxnSpPr>
        <xdr:cNvPr id="1600" name="Straight Arrow Connector 1599">
          <a:extLst>
            <a:ext uri="{FF2B5EF4-FFF2-40B4-BE49-F238E27FC236}">
              <a16:creationId xmlns:a16="http://schemas.microsoft.com/office/drawing/2014/main" id="{A457A0AA-45A8-4B7D-B0FF-F2A87458D962}"/>
            </a:ext>
          </a:extLst>
        </xdr:cNvPr>
        <xdr:cNvCxnSpPr/>
      </xdr:nvCxnSpPr>
      <xdr:spPr>
        <a:xfrm flipH="1">
          <a:off x="3276600" y="40919400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263</xdr:row>
      <xdr:rowOff>76200</xdr:rowOff>
    </xdr:from>
    <xdr:to>
      <xdr:col>21</xdr:col>
      <xdr:colOff>95250</xdr:colOff>
      <xdr:row>263</xdr:row>
      <xdr:rowOff>76200</xdr:rowOff>
    </xdr:to>
    <xdr:cxnSp macro="">
      <xdr:nvCxnSpPr>
        <xdr:cNvPr id="1601" name="Straight Arrow Connector 1600">
          <a:extLst>
            <a:ext uri="{FF2B5EF4-FFF2-40B4-BE49-F238E27FC236}">
              <a16:creationId xmlns:a16="http://schemas.microsoft.com/office/drawing/2014/main" id="{E703139E-3FD4-4479-B216-21848776B729}"/>
            </a:ext>
          </a:extLst>
        </xdr:cNvPr>
        <xdr:cNvCxnSpPr/>
      </xdr:nvCxnSpPr>
      <xdr:spPr>
        <a:xfrm>
          <a:off x="3267075" y="41071800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38100</xdr:colOff>
      <xdr:row>263</xdr:row>
      <xdr:rowOff>66675</xdr:rowOff>
    </xdr:from>
    <xdr:to>
      <xdr:col>31</xdr:col>
      <xdr:colOff>142875</xdr:colOff>
      <xdr:row>263</xdr:row>
      <xdr:rowOff>66675</xdr:rowOff>
    </xdr:to>
    <xdr:cxnSp macro="">
      <xdr:nvCxnSpPr>
        <xdr:cNvPr id="1604" name="Straight Arrow Connector 1603">
          <a:extLst>
            <a:ext uri="{FF2B5EF4-FFF2-40B4-BE49-F238E27FC236}">
              <a16:creationId xmlns:a16="http://schemas.microsoft.com/office/drawing/2014/main" id="{1274B5E4-05C4-4FDD-96C4-5726D4A9487A}"/>
            </a:ext>
          </a:extLst>
        </xdr:cNvPr>
        <xdr:cNvCxnSpPr/>
      </xdr:nvCxnSpPr>
      <xdr:spPr>
        <a:xfrm flipH="1">
          <a:off x="4895850" y="41062275"/>
          <a:ext cx="2667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267</xdr:row>
      <xdr:rowOff>127000</xdr:rowOff>
    </xdr:from>
    <xdr:to>
      <xdr:col>70</xdr:col>
      <xdr:colOff>11113</xdr:colOff>
      <xdr:row>274</xdr:row>
      <xdr:rowOff>111126</xdr:rowOff>
    </xdr:to>
    <xdr:grpSp>
      <xdr:nvGrpSpPr>
        <xdr:cNvPr id="175" name="Group 174">
          <a:extLst>
            <a:ext uri="{FF2B5EF4-FFF2-40B4-BE49-F238E27FC236}">
              <a16:creationId xmlns:a16="http://schemas.microsoft.com/office/drawing/2014/main" id="{9964EA8D-D571-470D-995E-A5E83D6707D5}"/>
            </a:ext>
          </a:extLst>
        </xdr:cNvPr>
        <xdr:cNvGrpSpPr/>
      </xdr:nvGrpSpPr>
      <xdr:grpSpPr>
        <a:xfrm>
          <a:off x="323850" y="41836975"/>
          <a:ext cx="11022013" cy="984251"/>
          <a:chOff x="323850" y="41836975"/>
          <a:chExt cx="11022013" cy="984251"/>
        </a:xfrm>
      </xdr:grpSpPr>
      <xdr:cxnSp macro="">
        <xdr:nvCxnSpPr>
          <xdr:cNvPr id="1387" name="Straight Connector 1386">
            <a:extLst>
              <a:ext uri="{FF2B5EF4-FFF2-40B4-BE49-F238E27FC236}">
                <a16:creationId xmlns:a16="http://schemas.microsoft.com/office/drawing/2014/main" id="{B812EDDD-3250-4B74-B62A-1594EDDE5134}"/>
              </a:ext>
            </a:extLst>
          </xdr:cNvPr>
          <xdr:cNvCxnSpPr/>
        </xdr:nvCxnSpPr>
        <xdr:spPr>
          <a:xfrm>
            <a:off x="323850" y="42281475"/>
            <a:ext cx="1102042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388" name="Group 1387">
            <a:extLst>
              <a:ext uri="{FF2B5EF4-FFF2-40B4-BE49-F238E27FC236}">
                <a16:creationId xmlns:a16="http://schemas.microsoft.com/office/drawing/2014/main" id="{E231665B-2D25-46C2-A925-2A69EE8AEC51}"/>
              </a:ext>
            </a:extLst>
          </xdr:cNvPr>
          <xdr:cNvGrpSpPr/>
        </xdr:nvGrpSpPr>
        <xdr:grpSpPr>
          <a:xfrm>
            <a:off x="800100" y="42281475"/>
            <a:ext cx="333375" cy="266700"/>
            <a:chOff x="1285875" y="52568475"/>
            <a:chExt cx="333375" cy="266700"/>
          </a:xfrm>
        </xdr:grpSpPr>
        <xdr:sp macro="" textlink="">
          <xdr:nvSpPr>
            <xdr:cNvPr id="1409" name="Isosceles Triangle 1408">
              <a:extLst>
                <a:ext uri="{FF2B5EF4-FFF2-40B4-BE49-F238E27FC236}">
                  <a16:creationId xmlns:a16="http://schemas.microsoft.com/office/drawing/2014/main" id="{360D75A0-A5B2-4A09-9CF6-4C9635579354}"/>
                </a:ext>
              </a:extLst>
            </xdr:cNvPr>
            <xdr:cNvSpPr/>
          </xdr:nvSpPr>
          <xdr:spPr>
            <a:xfrm>
              <a:off x="1385887" y="52568475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410" name="Straight Connector 1409">
              <a:extLst>
                <a:ext uri="{FF2B5EF4-FFF2-40B4-BE49-F238E27FC236}">
                  <a16:creationId xmlns:a16="http://schemas.microsoft.com/office/drawing/2014/main" id="{BFB9D297-7E45-4622-BB3D-08E729267B14}"/>
                </a:ext>
              </a:extLst>
            </xdr:cNvPr>
            <xdr:cNvCxnSpPr/>
          </xdr:nvCxnSpPr>
          <xdr:spPr>
            <a:xfrm>
              <a:off x="1285875" y="52697063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411" name="Rectangle 1410">
              <a:extLst>
                <a:ext uri="{FF2B5EF4-FFF2-40B4-BE49-F238E27FC236}">
                  <a16:creationId xmlns:a16="http://schemas.microsoft.com/office/drawing/2014/main" id="{D6BB99E0-091A-46AE-B68D-322B1590E483}"/>
                </a:ext>
              </a:extLst>
            </xdr:cNvPr>
            <xdr:cNvSpPr/>
          </xdr:nvSpPr>
          <xdr:spPr>
            <a:xfrm>
              <a:off x="1295399" y="52711350"/>
              <a:ext cx="319088" cy="123825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</xdr:grpSp>
      <xdr:grpSp>
        <xdr:nvGrpSpPr>
          <xdr:cNvPr id="1389" name="Group 1388">
            <a:extLst>
              <a:ext uri="{FF2B5EF4-FFF2-40B4-BE49-F238E27FC236}">
                <a16:creationId xmlns:a16="http://schemas.microsoft.com/office/drawing/2014/main" id="{CEAFF556-19C1-406C-B676-67032161D8F5}"/>
              </a:ext>
            </a:extLst>
          </xdr:cNvPr>
          <xdr:cNvGrpSpPr/>
        </xdr:nvGrpSpPr>
        <xdr:grpSpPr>
          <a:xfrm>
            <a:off x="2419350" y="42286237"/>
            <a:ext cx="333375" cy="280989"/>
            <a:chOff x="2581275" y="66574987"/>
            <a:chExt cx="333375" cy="280989"/>
          </a:xfrm>
        </xdr:grpSpPr>
        <xdr:sp macro="" textlink="">
          <xdr:nvSpPr>
            <xdr:cNvPr id="1406" name="Isosceles Triangle 1405">
              <a:extLst>
                <a:ext uri="{FF2B5EF4-FFF2-40B4-BE49-F238E27FC236}">
                  <a16:creationId xmlns:a16="http://schemas.microsoft.com/office/drawing/2014/main" id="{000A4ED9-4568-46E2-9A3E-53E273BDD894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407" name="Rectangle 1406">
              <a:extLst>
                <a:ext uri="{FF2B5EF4-FFF2-40B4-BE49-F238E27FC236}">
                  <a16:creationId xmlns:a16="http://schemas.microsoft.com/office/drawing/2014/main" id="{D4B96712-7C48-4743-9FBA-8AE9977FBD4D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408" name="Straight Connector 1407">
              <a:extLst>
                <a:ext uri="{FF2B5EF4-FFF2-40B4-BE49-F238E27FC236}">
                  <a16:creationId xmlns:a16="http://schemas.microsoft.com/office/drawing/2014/main" id="{D28DF3D2-E377-417A-AB30-3AA1D5DD44CF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90" name="Group 1389">
            <a:extLst>
              <a:ext uri="{FF2B5EF4-FFF2-40B4-BE49-F238E27FC236}">
                <a16:creationId xmlns:a16="http://schemas.microsoft.com/office/drawing/2014/main" id="{881800D1-FBC8-4242-929D-3E9DFDD933EC}"/>
              </a:ext>
            </a:extLst>
          </xdr:cNvPr>
          <xdr:cNvGrpSpPr/>
        </xdr:nvGrpSpPr>
        <xdr:grpSpPr>
          <a:xfrm>
            <a:off x="4038600" y="42286237"/>
            <a:ext cx="333375" cy="280989"/>
            <a:chOff x="2581275" y="66574987"/>
            <a:chExt cx="333375" cy="280989"/>
          </a:xfrm>
        </xdr:grpSpPr>
        <xdr:sp macro="" textlink="">
          <xdr:nvSpPr>
            <xdr:cNvPr id="1403" name="Isosceles Triangle 1402">
              <a:extLst>
                <a:ext uri="{FF2B5EF4-FFF2-40B4-BE49-F238E27FC236}">
                  <a16:creationId xmlns:a16="http://schemas.microsoft.com/office/drawing/2014/main" id="{6C3F6102-2701-475B-B05E-E951EFB75A6C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404" name="Rectangle 1403">
              <a:extLst>
                <a:ext uri="{FF2B5EF4-FFF2-40B4-BE49-F238E27FC236}">
                  <a16:creationId xmlns:a16="http://schemas.microsoft.com/office/drawing/2014/main" id="{6B635EA5-4BB6-4580-B891-B71FBE05D102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405" name="Straight Connector 1404">
              <a:extLst>
                <a:ext uri="{FF2B5EF4-FFF2-40B4-BE49-F238E27FC236}">
                  <a16:creationId xmlns:a16="http://schemas.microsoft.com/office/drawing/2014/main" id="{A91747D5-5067-4675-A9BC-9716DCC3817C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91" name="Group 1390">
            <a:extLst>
              <a:ext uri="{FF2B5EF4-FFF2-40B4-BE49-F238E27FC236}">
                <a16:creationId xmlns:a16="http://schemas.microsoft.com/office/drawing/2014/main" id="{D53A3990-98A6-4870-89FD-C7B05A022E5F}"/>
              </a:ext>
            </a:extLst>
          </xdr:cNvPr>
          <xdr:cNvGrpSpPr/>
        </xdr:nvGrpSpPr>
        <xdr:grpSpPr>
          <a:xfrm>
            <a:off x="5653088" y="42286237"/>
            <a:ext cx="333375" cy="280989"/>
            <a:chOff x="2581275" y="66574987"/>
            <a:chExt cx="333375" cy="280989"/>
          </a:xfrm>
        </xdr:grpSpPr>
        <xdr:sp macro="" textlink="">
          <xdr:nvSpPr>
            <xdr:cNvPr id="1400" name="Isosceles Triangle 1399">
              <a:extLst>
                <a:ext uri="{FF2B5EF4-FFF2-40B4-BE49-F238E27FC236}">
                  <a16:creationId xmlns:a16="http://schemas.microsoft.com/office/drawing/2014/main" id="{FF0D86FF-370C-4ECB-8CE7-20D1F6BDBDF0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401" name="Rectangle 1400">
              <a:extLst>
                <a:ext uri="{FF2B5EF4-FFF2-40B4-BE49-F238E27FC236}">
                  <a16:creationId xmlns:a16="http://schemas.microsoft.com/office/drawing/2014/main" id="{0360925C-CABC-4A2F-9AE7-CE08DF8A2A9D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402" name="Straight Connector 1401">
              <a:extLst>
                <a:ext uri="{FF2B5EF4-FFF2-40B4-BE49-F238E27FC236}">
                  <a16:creationId xmlns:a16="http://schemas.microsoft.com/office/drawing/2014/main" id="{5E001E97-0391-49CD-8E29-D885918E6566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92" name="Group 1391">
            <a:extLst>
              <a:ext uri="{FF2B5EF4-FFF2-40B4-BE49-F238E27FC236}">
                <a16:creationId xmlns:a16="http://schemas.microsoft.com/office/drawing/2014/main" id="{D6BD3370-BDD3-479C-9F55-87B9E1447DAD}"/>
              </a:ext>
            </a:extLst>
          </xdr:cNvPr>
          <xdr:cNvGrpSpPr/>
        </xdr:nvGrpSpPr>
        <xdr:grpSpPr>
          <a:xfrm>
            <a:off x="7281863" y="42286237"/>
            <a:ext cx="333375" cy="280989"/>
            <a:chOff x="2581275" y="66574987"/>
            <a:chExt cx="333375" cy="280989"/>
          </a:xfrm>
        </xdr:grpSpPr>
        <xdr:sp macro="" textlink="">
          <xdr:nvSpPr>
            <xdr:cNvPr id="1397" name="Isosceles Triangle 1396">
              <a:extLst>
                <a:ext uri="{FF2B5EF4-FFF2-40B4-BE49-F238E27FC236}">
                  <a16:creationId xmlns:a16="http://schemas.microsoft.com/office/drawing/2014/main" id="{F7643C30-DF65-400A-B0F8-575A8B2D9B36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398" name="Rectangle 1397">
              <a:extLst>
                <a:ext uri="{FF2B5EF4-FFF2-40B4-BE49-F238E27FC236}">
                  <a16:creationId xmlns:a16="http://schemas.microsoft.com/office/drawing/2014/main" id="{F830B920-F151-43B7-BD8F-878A13D59836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99" name="Straight Connector 1398">
              <a:extLst>
                <a:ext uri="{FF2B5EF4-FFF2-40B4-BE49-F238E27FC236}">
                  <a16:creationId xmlns:a16="http://schemas.microsoft.com/office/drawing/2014/main" id="{65889957-864E-4B27-8357-C7EFDE40E944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93" name="Group 1392">
            <a:extLst>
              <a:ext uri="{FF2B5EF4-FFF2-40B4-BE49-F238E27FC236}">
                <a16:creationId xmlns:a16="http://schemas.microsoft.com/office/drawing/2014/main" id="{4532BA92-DFE5-4BDD-9F05-52E7697EEAD7}"/>
              </a:ext>
            </a:extLst>
          </xdr:cNvPr>
          <xdr:cNvGrpSpPr/>
        </xdr:nvGrpSpPr>
        <xdr:grpSpPr>
          <a:xfrm>
            <a:off x="8901113" y="42286237"/>
            <a:ext cx="333375" cy="280989"/>
            <a:chOff x="2581275" y="66574987"/>
            <a:chExt cx="333375" cy="280989"/>
          </a:xfrm>
        </xdr:grpSpPr>
        <xdr:sp macro="" textlink="">
          <xdr:nvSpPr>
            <xdr:cNvPr id="1394" name="Isosceles Triangle 1393">
              <a:extLst>
                <a:ext uri="{FF2B5EF4-FFF2-40B4-BE49-F238E27FC236}">
                  <a16:creationId xmlns:a16="http://schemas.microsoft.com/office/drawing/2014/main" id="{EB0AA15C-61B6-46DB-9046-81DF8ADB1601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395" name="Rectangle 1394">
              <a:extLst>
                <a:ext uri="{FF2B5EF4-FFF2-40B4-BE49-F238E27FC236}">
                  <a16:creationId xmlns:a16="http://schemas.microsoft.com/office/drawing/2014/main" id="{A8EE8160-DDB8-4505-B950-CF95EAE40797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396" name="Straight Connector 1395">
              <a:extLst>
                <a:ext uri="{FF2B5EF4-FFF2-40B4-BE49-F238E27FC236}">
                  <a16:creationId xmlns:a16="http://schemas.microsoft.com/office/drawing/2014/main" id="{06B6B2CE-F358-4FB7-9D53-FEC6DBE59CE0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480" name="Freeform: Shape 1479">
            <a:extLst>
              <a:ext uri="{FF2B5EF4-FFF2-40B4-BE49-F238E27FC236}">
                <a16:creationId xmlns:a16="http://schemas.microsoft.com/office/drawing/2014/main" id="{54F7FA22-A14D-4070-BFE1-7DCDCF8FA045}"/>
              </a:ext>
            </a:extLst>
          </xdr:cNvPr>
          <xdr:cNvSpPr/>
        </xdr:nvSpPr>
        <xdr:spPr>
          <a:xfrm>
            <a:off x="1781175" y="41848088"/>
            <a:ext cx="809625" cy="963613"/>
          </a:xfrm>
          <a:custGeom>
            <a:avLst/>
            <a:gdLst>
              <a:gd name="connsiteX0" fmla="*/ 809625 w 809625"/>
              <a:gd name="connsiteY0" fmla="*/ 0 h 966788"/>
              <a:gd name="connsiteX1" fmla="*/ 381000 w 809625"/>
              <a:gd name="connsiteY1" fmla="*/ 700088 h 966788"/>
              <a:gd name="connsiteX2" fmla="*/ 0 w 809625"/>
              <a:gd name="connsiteY2" fmla="*/ 966788 h 9667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66788">
                <a:moveTo>
                  <a:pt x="809625" y="0"/>
                </a:moveTo>
                <a:cubicBezTo>
                  <a:pt x="662781" y="269478"/>
                  <a:pt x="515937" y="538957"/>
                  <a:pt x="381000" y="700088"/>
                </a:cubicBezTo>
                <a:cubicBezTo>
                  <a:pt x="246063" y="861219"/>
                  <a:pt x="123031" y="914003"/>
                  <a:pt x="0" y="966788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81" name="Freeform: Shape 1480">
            <a:extLst>
              <a:ext uri="{FF2B5EF4-FFF2-40B4-BE49-F238E27FC236}">
                <a16:creationId xmlns:a16="http://schemas.microsoft.com/office/drawing/2014/main" id="{908A472D-D3AF-42D0-9F54-1734E749C4E4}"/>
              </a:ext>
            </a:extLst>
          </xdr:cNvPr>
          <xdr:cNvSpPr/>
        </xdr:nvSpPr>
        <xdr:spPr>
          <a:xfrm>
            <a:off x="2590800" y="41852851"/>
            <a:ext cx="804863" cy="968375"/>
          </a:xfrm>
          <a:custGeom>
            <a:avLst/>
            <a:gdLst>
              <a:gd name="connsiteX0" fmla="*/ 0 w 804863"/>
              <a:gd name="connsiteY0" fmla="*/ 0 h 971550"/>
              <a:gd name="connsiteX1" fmla="*/ 385763 w 804863"/>
              <a:gd name="connsiteY1" fmla="*/ 633412 h 971550"/>
              <a:gd name="connsiteX2" fmla="*/ 804863 w 804863"/>
              <a:gd name="connsiteY2" fmla="*/ 971550 h 971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4863" h="971550">
                <a:moveTo>
                  <a:pt x="0" y="0"/>
                </a:moveTo>
                <a:cubicBezTo>
                  <a:pt x="125809" y="235743"/>
                  <a:pt x="251619" y="471487"/>
                  <a:pt x="385763" y="633412"/>
                </a:cubicBezTo>
                <a:cubicBezTo>
                  <a:pt x="519907" y="795337"/>
                  <a:pt x="662385" y="883443"/>
                  <a:pt x="804863" y="971550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482" name="Freeform: Shape 1481">
            <a:extLst>
              <a:ext uri="{FF2B5EF4-FFF2-40B4-BE49-F238E27FC236}">
                <a16:creationId xmlns:a16="http://schemas.microsoft.com/office/drawing/2014/main" id="{231D6F0A-C8B7-4796-931D-5D71D41F5200}"/>
              </a:ext>
            </a:extLst>
          </xdr:cNvPr>
          <xdr:cNvSpPr/>
        </xdr:nvSpPr>
        <xdr:spPr>
          <a:xfrm>
            <a:off x="3395663" y="41843325"/>
            <a:ext cx="809625" cy="973138"/>
          </a:xfrm>
          <a:custGeom>
            <a:avLst/>
            <a:gdLst>
              <a:gd name="connsiteX0" fmla="*/ 809625 w 809625"/>
              <a:gd name="connsiteY0" fmla="*/ 0 h 976313"/>
              <a:gd name="connsiteX1" fmla="*/ 514350 w 809625"/>
              <a:gd name="connsiteY1" fmla="*/ 642938 h 976313"/>
              <a:gd name="connsiteX2" fmla="*/ 0 w 809625"/>
              <a:gd name="connsiteY2" fmla="*/ 976313 h 9763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76313">
                <a:moveTo>
                  <a:pt x="809625" y="0"/>
                </a:moveTo>
                <a:cubicBezTo>
                  <a:pt x="729456" y="240109"/>
                  <a:pt x="649287" y="480219"/>
                  <a:pt x="514350" y="642938"/>
                </a:cubicBezTo>
                <a:cubicBezTo>
                  <a:pt x="379413" y="805657"/>
                  <a:pt x="189706" y="890985"/>
                  <a:pt x="0" y="976313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83" name="Freeform: Shape 1482">
            <a:extLst>
              <a:ext uri="{FF2B5EF4-FFF2-40B4-BE49-F238E27FC236}">
                <a16:creationId xmlns:a16="http://schemas.microsoft.com/office/drawing/2014/main" id="{5F70A77A-47B2-49C8-A8D0-F481590F913A}"/>
              </a:ext>
            </a:extLst>
          </xdr:cNvPr>
          <xdr:cNvSpPr/>
        </xdr:nvSpPr>
        <xdr:spPr>
          <a:xfrm>
            <a:off x="323850" y="41843326"/>
            <a:ext cx="647700" cy="433387"/>
          </a:xfrm>
          <a:custGeom>
            <a:avLst/>
            <a:gdLst>
              <a:gd name="connsiteX0" fmla="*/ 0 w 647700"/>
              <a:gd name="connsiteY0" fmla="*/ 433387 h 433387"/>
              <a:gd name="connsiteX1" fmla="*/ 385763 w 647700"/>
              <a:gd name="connsiteY1" fmla="*/ 271462 h 433387"/>
              <a:gd name="connsiteX2" fmla="*/ 647700 w 647700"/>
              <a:gd name="connsiteY2" fmla="*/ 0 h 43338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47700" h="433387">
                <a:moveTo>
                  <a:pt x="0" y="433387"/>
                </a:moveTo>
                <a:cubicBezTo>
                  <a:pt x="138906" y="388540"/>
                  <a:pt x="277813" y="343693"/>
                  <a:pt x="385763" y="271462"/>
                </a:cubicBezTo>
                <a:cubicBezTo>
                  <a:pt x="493713" y="199231"/>
                  <a:pt x="570706" y="99615"/>
                  <a:pt x="647700" y="0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484" name="Freeform: Shape 1483">
            <a:extLst>
              <a:ext uri="{FF2B5EF4-FFF2-40B4-BE49-F238E27FC236}">
                <a16:creationId xmlns:a16="http://schemas.microsoft.com/office/drawing/2014/main" id="{5B6D0AE9-A7E2-4BA1-A092-C68228A6823C}"/>
              </a:ext>
            </a:extLst>
          </xdr:cNvPr>
          <xdr:cNvSpPr/>
        </xdr:nvSpPr>
        <xdr:spPr>
          <a:xfrm>
            <a:off x="976312" y="41843326"/>
            <a:ext cx="804863" cy="968375"/>
          </a:xfrm>
          <a:custGeom>
            <a:avLst/>
            <a:gdLst>
              <a:gd name="connsiteX0" fmla="*/ 0 w 804863"/>
              <a:gd name="connsiteY0" fmla="*/ 0 h 971550"/>
              <a:gd name="connsiteX1" fmla="*/ 385763 w 804863"/>
              <a:gd name="connsiteY1" fmla="*/ 633412 h 971550"/>
              <a:gd name="connsiteX2" fmla="*/ 804863 w 804863"/>
              <a:gd name="connsiteY2" fmla="*/ 971550 h 971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4863" h="971550">
                <a:moveTo>
                  <a:pt x="0" y="0"/>
                </a:moveTo>
                <a:cubicBezTo>
                  <a:pt x="125809" y="235743"/>
                  <a:pt x="251619" y="471487"/>
                  <a:pt x="385763" y="633412"/>
                </a:cubicBezTo>
                <a:cubicBezTo>
                  <a:pt x="519907" y="795337"/>
                  <a:pt x="662385" y="883443"/>
                  <a:pt x="804863" y="971550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485" name="Freeform: Shape 1484">
            <a:extLst>
              <a:ext uri="{FF2B5EF4-FFF2-40B4-BE49-F238E27FC236}">
                <a16:creationId xmlns:a16="http://schemas.microsoft.com/office/drawing/2014/main" id="{1EEA51F0-1E8D-43DD-A0EA-79318F34B112}"/>
              </a:ext>
            </a:extLst>
          </xdr:cNvPr>
          <xdr:cNvSpPr/>
        </xdr:nvSpPr>
        <xdr:spPr>
          <a:xfrm>
            <a:off x="4210050" y="41852851"/>
            <a:ext cx="804863" cy="968375"/>
          </a:xfrm>
          <a:custGeom>
            <a:avLst/>
            <a:gdLst>
              <a:gd name="connsiteX0" fmla="*/ 0 w 804863"/>
              <a:gd name="connsiteY0" fmla="*/ 0 h 971550"/>
              <a:gd name="connsiteX1" fmla="*/ 385763 w 804863"/>
              <a:gd name="connsiteY1" fmla="*/ 633412 h 971550"/>
              <a:gd name="connsiteX2" fmla="*/ 804863 w 804863"/>
              <a:gd name="connsiteY2" fmla="*/ 971550 h 971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4863" h="971550">
                <a:moveTo>
                  <a:pt x="0" y="0"/>
                </a:moveTo>
                <a:cubicBezTo>
                  <a:pt x="125809" y="235743"/>
                  <a:pt x="251619" y="471487"/>
                  <a:pt x="385763" y="633412"/>
                </a:cubicBezTo>
                <a:cubicBezTo>
                  <a:pt x="519907" y="795337"/>
                  <a:pt x="662385" y="883443"/>
                  <a:pt x="804863" y="971550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486" name="Freeform: Shape 1485">
            <a:extLst>
              <a:ext uri="{FF2B5EF4-FFF2-40B4-BE49-F238E27FC236}">
                <a16:creationId xmlns:a16="http://schemas.microsoft.com/office/drawing/2014/main" id="{BF2DC530-F5A0-4BA7-BE02-84D15C6A94B7}"/>
              </a:ext>
            </a:extLst>
          </xdr:cNvPr>
          <xdr:cNvSpPr/>
        </xdr:nvSpPr>
        <xdr:spPr>
          <a:xfrm>
            <a:off x="5014913" y="41843325"/>
            <a:ext cx="809625" cy="973138"/>
          </a:xfrm>
          <a:custGeom>
            <a:avLst/>
            <a:gdLst>
              <a:gd name="connsiteX0" fmla="*/ 809625 w 809625"/>
              <a:gd name="connsiteY0" fmla="*/ 0 h 976313"/>
              <a:gd name="connsiteX1" fmla="*/ 514350 w 809625"/>
              <a:gd name="connsiteY1" fmla="*/ 642938 h 976313"/>
              <a:gd name="connsiteX2" fmla="*/ 0 w 809625"/>
              <a:gd name="connsiteY2" fmla="*/ 976313 h 9763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76313">
                <a:moveTo>
                  <a:pt x="809625" y="0"/>
                </a:moveTo>
                <a:cubicBezTo>
                  <a:pt x="729456" y="240109"/>
                  <a:pt x="649287" y="480219"/>
                  <a:pt x="514350" y="642938"/>
                </a:cubicBezTo>
                <a:cubicBezTo>
                  <a:pt x="379413" y="805657"/>
                  <a:pt x="189706" y="890985"/>
                  <a:pt x="0" y="976313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87" name="Freeform: Shape 1486">
            <a:extLst>
              <a:ext uri="{FF2B5EF4-FFF2-40B4-BE49-F238E27FC236}">
                <a16:creationId xmlns:a16="http://schemas.microsoft.com/office/drawing/2014/main" id="{64FDC99F-4842-4105-A085-AF510DF43F8F}"/>
              </a:ext>
            </a:extLst>
          </xdr:cNvPr>
          <xdr:cNvSpPr/>
        </xdr:nvSpPr>
        <xdr:spPr>
          <a:xfrm>
            <a:off x="5829300" y="41846501"/>
            <a:ext cx="804863" cy="968375"/>
          </a:xfrm>
          <a:custGeom>
            <a:avLst/>
            <a:gdLst>
              <a:gd name="connsiteX0" fmla="*/ 0 w 804863"/>
              <a:gd name="connsiteY0" fmla="*/ 0 h 971550"/>
              <a:gd name="connsiteX1" fmla="*/ 385763 w 804863"/>
              <a:gd name="connsiteY1" fmla="*/ 633412 h 971550"/>
              <a:gd name="connsiteX2" fmla="*/ 804863 w 804863"/>
              <a:gd name="connsiteY2" fmla="*/ 971550 h 9715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4863" h="971550">
                <a:moveTo>
                  <a:pt x="0" y="0"/>
                </a:moveTo>
                <a:cubicBezTo>
                  <a:pt x="125809" y="235743"/>
                  <a:pt x="251619" y="471487"/>
                  <a:pt x="385763" y="633412"/>
                </a:cubicBezTo>
                <a:cubicBezTo>
                  <a:pt x="519907" y="795337"/>
                  <a:pt x="662385" y="883443"/>
                  <a:pt x="804863" y="971550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488" name="Freeform: Shape 1487">
            <a:extLst>
              <a:ext uri="{FF2B5EF4-FFF2-40B4-BE49-F238E27FC236}">
                <a16:creationId xmlns:a16="http://schemas.microsoft.com/office/drawing/2014/main" id="{DC38AA6F-D875-4CF7-9252-67D68A1CB18C}"/>
              </a:ext>
            </a:extLst>
          </xdr:cNvPr>
          <xdr:cNvSpPr/>
        </xdr:nvSpPr>
        <xdr:spPr>
          <a:xfrm>
            <a:off x="6634163" y="41836975"/>
            <a:ext cx="809625" cy="973138"/>
          </a:xfrm>
          <a:custGeom>
            <a:avLst/>
            <a:gdLst>
              <a:gd name="connsiteX0" fmla="*/ 809625 w 809625"/>
              <a:gd name="connsiteY0" fmla="*/ 0 h 976313"/>
              <a:gd name="connsiteX1" fmla="*/ 514350 w 809625"/>
              <a:gd name="connsiteY1" fmla="*/ 642938 h 976313"/>
              <a:gd name="connsiteX2" fmla="*/ 0 w 809625"/>
              <a:gd name="connsiteY2" fmla="*/ 976313 h 9763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76313">
                <a:moveTo>
                  <a:pt x="809625" y="0"/>
                </a:moveTo>
                <a:cubicBezTo>
                  <a:pt x="729456" y="240109"/>
                  <a:pt x="649287" y="480219"/>
                  <a:pt x="514350" y="642938"/>
                </a:cubicBezTo>
                <a:cubicBezTo>
                  <a:pt x="379413" y="805657"/>
                  <a:pt x="189706" y="890985"/>
                  <a:pt x="0" y="976313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89" name="Freeform: Shape 1488">
            <a:extLst>
              <a:ext uri="{FF2B5EF4-FFF2-40B4-BE49-F238E27FC236}">
                <a16:creationId xmlns:a16="http://schemas.microsoft.com/office/drawing/2014/main" id="{D6611D8A-6249-4DE7-A70D-DA8B8128723B}"/>
              </a:ext>
            </a:extLst>
          </xdr:cNvPr>
          <xdr:cNvSpPr/>
        </xdr:nvSpPr>
        <xdr:spPr>
          <a:xfrm>
            <a:off x="7445375" y="41843325"/>
            <a:ext cx="809625" cy="958850"/>
          </a:xfrm>
          <a:custGeom>
            <a:avLst/>
            <a:gdLst>
              <a:gd name="connsiteX0" fmla="*/ 0 w 809625"/>
              <a:gd name="connsiteY0" fmla="*/ 0 h 962025"/>
              <a:gd name="connsiteX1" fmla="*/ 376238 w 809625"/>
              <a:gd name="connsiteY1" fmla="*/ 590550 h 962025"/>
              <a:gd name="connsiteX2" fmla="*/ 809625 w 809625"/>
              <a:gd name="connsiteY2" fmla="*/ 962025 h 9620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62025">
                <a:moveTo>
                  <a:pt x="0" y="0"/>
                </a:moveTo>
                <a:cubicBezTo>
                  <a:pt x="120650" y="215106"/>
                  <a:pt x="241301" y="430213"/>
                  <a:pt x="376238" y="590550"/>
                </a:cubicBezTo>
                <a:cubicBezTo>
                  <a:pt x="511175" y="750887"/>
                  <a:pt x="660400" y="856456"/>
                  <a:pt x="809625" y="962025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90" name="Freeform: Shape 1489">
            <a:extLst>
              <a:ext uri="{FF2B5EF4-FFF2-40B4-BE49-F238E27FC236}">
                <a16:creationId xmlns:a16="http://schemas.microsoft.com/office/drawing/2014/main" id="{9D184D7A-08D0-4484-8E69-7F16B5168D3A}"/>
              </a:ext>
            </a:extLst>
          </xdr:cNvPr>
          <xdr:cNvSpPr/>
        </xdr:nvSpPr>
        <xdr:spPr>
          <a:xfrm>
            <a:off x="10693400" y="41848087"/>
            <a:ext cx="652463" cy="433388"/>
          </a:xfrm>
          <a:custGeom>
            <a:avLst/>
            <a:gdLst>
              <a:gd name="connsiteX0" fmla="*/ 0 w 652463"/>
              <a:gd name="connsiteY0" fmla="*/ 0 h 433388"/>
              <a:gd name="connsiteX1" fmla="*/ 195263 w 652463"/>
              <a:gd name="connsiteY1" fmla="*/ 242888 h 433388"/>
              <a:gd name="connsiteX2" fmla="*/ 652463 w 652463"/>
              <a:gd name="connsiteY2" fmla="*/ 433388 h 4333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652463" h="433388">
                <a:moveTo>
                  <a:pt x="0" y="0"/>
                </a:moveTo>
                <a:cubicBezTo>
                  <a:pt x="43259" y="85328"/>
                  <a:pt x="86519" y="170657"/>
                  <a:pt x="195263" y="242888"/>
                </a:cubicBezTo>
                <a:cubicBezTo>
                  <a:pt x="304007" y="315119"/>
                  <a:pt x="478235" y="374253"/>
                  <a:pt x="652463" y="433388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91" name="Freeform: Shape 1490">
            <a:extLst>
              <a:ext uri="{FF2B5EF4-FFF2-40B4-BE49-F238E27FC236}">
                <a16:creationId xmlns:a16="http://schemas.microsoft.com/office/drawing/2014/main" id="{197C1B56-A4AA-41BF-AA2B-3B5C47C23C13}"/>
              </a:ext>
            </a:extLst>
          </xdr:cNvPr>
          <xdr:cNvSpPr/>
        </xdr:nvSpPr>
        <xdr:spPr>
          <a:xfrm>
            <a:off x="9874250" y="41843325"/>
            <a:ext cx="809625" cy="958851"/>
          </a:xfrm>
          <a:custGeom>
            <a:avLst/>
            <a:gdLst>
              <a:gd name="connsiteX0" fmla="*/ 809625 w 809625"/>
              <a:gd name="connsiteY0" fmla="*/ 0 h 976313"/>
              <a:gd name="connsiteX1" fmla="*/ 514350 w 809625"/>
              <a:gd name="connsiteY1" fmla="*/ 642938 h 976313"/>
              <a:gd name="connsiteX2" fmla="*/ 0 w 809625"/>
              <a:gd name="connsiteY2" fmla="*/ 976313 h 9763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76313">
                <a:moveTo>
                  <a:pt x="809625" y="0"/>
                </a:moveTo>
                <a:cubicBezTo>
                  <a:pt x="729456" y="240109"/>
                  <a:pt x="649287" y="480219"/>
                  <a:pt x="514350" y="642938"/>
                </a:cubicBezTo>
                <a:cubicBezTo>
                  <a:pt x="379413" y="805657"/>
                  <a:pt x="189706" y="890985"/>
                  <a:pt x="0" y="976313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492" name="Straight Connector 1491">
            <a:extLst>
              <a:ext uri="{FF2B5EF4-FFF2-40B4-BE49-F238E27FC236}">
                <a16:creationId xmlns:a16="http://schemas.microsoft.com/office/drawing/2014/main" id="{7B0EB3D2-689D-4659-827A-5851D0A5E359}"/>
              </a:ext>
            </a:extLst>
          </xdr:cNvPr>
          <xdr:cNvCxnSpPr/>
        </xdr:nvCxnSpPr>
        <xdr:spPr>
          <a:xfrm flipV="1">
            <a:off x="2590801" y="41863963"/>
            <a:ext cx="0" cy="417514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493" name="Straight Connector 1492">
            <a:extLst>
              <a:ext uri="{FF2B5EF4-FFF2-40B4-BE49-F238E27FC236}">
                <a16:creationId xmlns:a16="http://schemas.microsoft.com/office/drawing/2014/main" id="{ACF31A15-4727-4497-8F64-3A440AE9B951}"/>
              </a:ext>
            </a:extLst>
          </xdr:cNvPr>
          <xdr:cNvCxnSpPr/>
        </xdr:nvCxnSpPr>
        <xdr:spPr>
          <a:xfrm flipV="1">
            <a:off x="4210051" y="41859200"/>
            <a:ext cx="0" cy="414339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494" name="Straight Connector 1493">
            <a:extLst>
              <a:ext uri="{FF2B5EF4-FFF2-40B4-BE49-F238E27FC236}">
                <a16:creationId xmlns:a16="http://schemas.microsoft.com/office/drawing/2014/main" id="{63F7FA35-F725-4426-B2B8-C6AFAF6BF79D}"/>
              </a:ext>
            </a:extLst>
          </xdr:cNvPr>
          <xdr:cNvCxnSpPr/>
        </xdr:nvCxnSpPr>
        <xdr:spPr>
          <a:xfrm flipV="1">
            <a:off x="971550" y="41859201"/>
            <a:ext cx="0" cy="414339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495" name="Straight Connector 1494">
            <a:extLst>
              <a:ext uri="{FF2B5EF4-FFF2-40B4-BE49-F238E27FC236}">
                <a16:creationId xmlns:a16="http://schemas.microsoft.com/office/drawing/2014/main" id="{0C7776D0-BA0A-42C5-9F1D-76D3E1888636}"/>
              </a:ext>
            </a:extLst>
          </xdr:cNvPr>
          <xdr:cNvCxnSpPr/>
        </xdr:nvCxnSpPr>
        <xdr:spPr>
          <a:xfrm flipV="1">
            <a:off x="5824538" y="41863963"/>
            <a:ext cx="0" cy="417514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496" name="Straight Connector 1495">
            <a:extLst>
              <a:ext uri="{FF2B5EF4-FFF2-40B4-BE49-F238E27FC236}">
                <a16:creationId xmlns:a16="http://schemas.microsoft.com/office/drawing/2014/main" id="{1D03B5E1-A814-4E8A-A377-42C0B7E0C276}"/>
              </a:ext>
            </a:extLst>
          </xdr:cNvPr>
          <xdr:cNvCxnSpPr/>
        </xdr:nvCxnSpPr>
        <xdr:spPr>
          <a:xfrm flipV="1">
            <a:off x="7443788" y="41863962"/>
            <a:ext cx="0" cy="417514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1497" name="Straight Connector 1496">
            <a:extLst>
              <a:ext uri="{FF2B5EF4-FFF2-40B4-BE49-F238E27FC236}">
                <a16:creationId xmlns:a16="http://schemas.microsoft.com/office/drawing/2014/main" id="{2845C89F-8701-44C0-9937-91D9B008770C}"/>
              </a:ext>
            </a:extLst>
          </xdr:cNvPr>
          <xdr:cNvCxnSpPr/>
        </xdr:nvCxnSpPr>
        <xdr:spPr>
          <a:xfrm flipV="1">
            <a:off x="10693400" y="41859200"/>
            <a:ext cx="0" cy="417514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grpSp>
        <xdr:nvGrpSpPr>
          <xdr:cNvPr id="1607" name="Group 1606">
            <a:extLst>
              <a:ext uri="{FF2B5EF4-FFF2-40B4-BE49-F238E27FC236}">
                <a16:creationId xmlns:a16="http://schemas.microsoft.com/office/drawing/2014/main" id="{BE489A91-DF68-437C-86D3-27D3C9D93EBA}"/>
              </a:ext>
            </a:extLst>
          </xdr:cNvPr>
          <xdr:cNvGrpSpPr/>
        </xdr:nvGrpSpPr>
        <xdr:grpSpPr>
          <a:xfrm>
            <a:off x="10525125" y="42291000"/>
            <a:ext cx="333375" cy="280989"/>
            <a:chOff x="2581275" y="66574987"/>
            <a:chExt cx="333375" cy="280989"/>
          </a:xfrm>
        </xdr:grpSpPr>
        <xdr:sp macro="" textlink="">
          <xdr:nvSpPr>
            <xdr:cNvPr id="1608" name="Isosceles Triangle 1607">
              <a:extLst>
                <a:ext uri="{FF2B5EF4-FFF2-40B4-BE49-F238E27FC236}">
                  <a16:creationId xmlns:a16="http://schemas.microsoft.com/office/drawing/2014/main" id="{261B4FF4-240A-4F3F-840B-4C9463435AA4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609" name="Rectangle 1608">
              <a:extLst>
                <a:ext uri="{FF2B5EF4-FFF2-40B4-BE49-F238E27FC236}">
                  <a16:creationId xmlns:a16="http://schemas.microsoft.com/office/drawing/2014/main" id="{11E7A5FB-6F95-4078-A135-B737306898A8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610" name="Straight Connector 1609">
              <a:extLst>
                <a:ext uri="{FF2B5EF4-FFF2-40B4-BE49-F238E27FC236}">
                  <a16:creationId xmlns:a16="http://schemas.microsoft.com/office/drawing/2014/main" id="{6E6C38E0-A917-4453-883B-F4CDD2D0DC6E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616" name="Freeform: Shape 1615">
            <a:extLst>
              <a:ext uri="{FF2B5EF4-FFF2-40B4-BE49-F238E27FC236}">
                <a16:creationId xmlns:a16="http://schemas.microsoft.com/office/drawing/2014/main" id="{90CE9946-ABEE-4533-B74E-126C2615C0B6}"/>
              </a:ext>
            </a:extLst>
          </xdr:cNvPr>
          <xdr:cNvSpPr/>
        </xdr:nvSpPr>
        <xdr:spPr>
          <a:xfrm>
            <a:off x="9077325" y="41843325"/>
            <a:ext cx="809625" cy="958850"/>
          </a:xfrm>
          <a:custGeom>
            <a:avLst/>
            <a:gdLst>
              <a:gd name="connsiteX0" fmla="*/ 0 w 809625"/>
              <a:gd name="connsiteY0" fmla="*/ 0 h 962025"/>
              <a:gd name="connsiteX1" fmla="*/ 376238 w 809625"/>
              <a:gd name="connsiteY1" fmla="*/ 590550 h 962025"/>
              <a:gd name="connsiteX2" fmla="*/ 809625 w 809625"/>
              <a:gd name="connsiteY2" fmla="*/ 962025 h 9620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62025">
                <a:moveTo>
                  <a:pt x="0" y="0"/>
                </a:moveTo>
                <a:cubicBezTo>
                  <a:pt x="120650" y="215106"/>
                  <a:pt x="241301" y="430213"/>
                  <a:pt x="376238" y="590550"/>
                </a:cubicBezTo>
                <a:cubicBezTo>
                  <a:pt x="511175" y="750887"/>
                  <a:pt x="660400" y="856456"/>
                  <a:pt x="809625" y="962025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617" name="Straight Connector 1616">
            <a:extLst>
              <a:ext uri="{FF2B5EF4-FFF2-40B4-BE49-F238E27FC236}">
                <a16:creationId xmlns:a16="http://schemas.microsoft.com/office/drawing/2014/main" id="{B5B1C8DE-5E81-4D72-AC12-6FD59EE6BC60}"/>
              </a:ext>
            </a:extLst>
          </xdr:cNvPr>
          <xdr:cNvCxnSpPr/>
        </xdr:nvCxnSpPr>
        <xdr:spPr>
          <a:xfrm flipV="1">
            <a:off x="9077325" y="41852850"/>
            <a:ext cx="0" cy="417514"/>
          </a:xfrm>
          <a:prstGeom prst="line">
            <a:avLst/>
          </a:pr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1618" name="Freeform: Shape 1617">
            <a:extLst>
              <a:ext uri="{FF2B5EF4-FFF2-40B4-BE49-F238E27FC236}">
                <a16:creationId xmlns:a16="http://schemas.microsoft.com/office/drawing/2014/main" id="{64AC15B3-C8FF-4A02-A542-E43B8FD9B79F}"/>
              </a:ext>
            </a:extLst>
          </xdr:cNvPr>
          <xdr:cNvSpPr/>
        </xdr:nvSpPr>
        <xdr:spPr>
          <a:xfrm>
            <a:off x="8258176" y="41852850"/>
            <a:ext cx="819150" cy="942975"/>
          </a:xfrm>
          <a:custGeom>
            <a:avLst/>
            <a:gdLst>
              <a:gd name="connsiteX0" fmla="*/ 809625 w 809625"/>
              <a:gd name="connsiteY0" fmla="*/ 0 h 976313"/>
              <a:gd name="connsiteX1" fmla="*/ 514350 w 809625"/>
              <a:gd name="connsiteY1" fmla="*/ 642938 h 976313"/>
              <a:gd name="connsiteX2" fmla="*/ 0 w 809625"/>
              <a:gd name="connsiteY2" fmla="*/ 976313 h 9763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976313">
                <a:moveTo>
                  <a:pt x="809625" y="0"/>
                </a:moveTo>
                <a:cubicBezTo>
                  <a:pt x="729456" y="240109"/>
                  <a:pt x="649287" y="480219"/>
                  <a:pt x="514350" y="642938"/>
                </a:cubicBezTo>
                <a:cubicBezTo>
                  <a:pt x="379413" y="805657"/>
                  <a:pt x="189706" y="890985"/>
                  <a:pt x="0" y="976313"/>
                </a:cubicBez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</xdr:col>
      <xdr:colOff>0</xdr:colOff>
      <xdr:row>279</xdr:row>
      <xdr:rowOff>0</xdr:rowOff>
    </xdr:from>
    <xdr:to>
      <xdr:col>70</xdr:col>
      <xdr:colOff>0</xdr:colOff>
      <xdr:row>287</xdr:row>
      <xdr:rowOff>95250</xdr:rowOff>
    </xdr:to>
    <xdr:grpSp>
      <xdr:nvGrpSpPr>
        <xdr:cNvPr id="180" name="Group 179">
          <a:extLst>
            <a:ext uri="{FF2B5EF4-FFF2-40B4-BE49-F238E27FC236}">
              <a16:creationId xmlns:a16="http://schemas.microsoft.com/office/drawing/2014/main" id="{DA265802-84AE-4F61-B33B-6024945F10AC}"/>
            </a:ext>
          </a:extLst>
        </xdr:cNvPr>
        <xdr:cNvGrpSpPr/>
      </xdr:nvGrpSpPr>
      <xdr:grpSpPr>
        <a:xfrm>
          <a:off x="323850" y="43424475"/>
          <a:ext cx="11010900" cy="1238250"/>
          <a:chOff x="323850" y="43424475"/>
          <a:chExt cx="11010900" cy="1238250"/>
        </a:xfrm>
      </xdr:grpSpPr>
      <xdr:cxnSp macro="">
        <xdr:nvCxnSpPr>
          <xdr:cNvPr id="1413" name="Straight Connector 1412">
            <a:extLst>
              <a:ext uri="{FF2B5EF4-FFF2-40B4-BE49-F238E27FC236}">
                <a16:creationId xmlns:a16="http://schemas.microsoft.com/office/drawing/2014/main" id="{6ADC8F4F-5C7D-4B94-9B1C-9311EE47206F}"/>
              </a:ext>
            </a:extLst>
          </xdr:cNvPr>
          <xdr:cNvCxnSpPr/>
        </xdr:nvCxnSpPr>
        <xdr:spPr>
          <a:xfrm>
            <a:off x="323850" y="43853100"/>
            <a:ext cx="110109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414" name="Group 1413">
            <a:extLst>
              <a:ext uri="{FF2B5EF4-FFF2-40B4-BE49-F238E27FC236}">
                <a16:creationId xmlns:a16="http://schemas.microsoft.com/office/drawing/2014/main" id="{B3B04917-5C01-4052-B3A4-90AE28118A3E}"/>
              </a:ext>
            </a:extLst>
          </xdr:cNvPr>
          <xdr:cNvGrpSpPr/>
        </xdr:nvGrpSpPr>
        <xdr:grpSpPr>
          <a:xfrm>
            <a:off x="800100" y="43853100"/>
            <a:ext cx="333375" cy="266700"/>
            <a:chOff x="1285875" y="52568475"/>
            <a:chExt cx="333375" cy="266700"/>
          </a:xfrm>
        </xdr:grpSpPr>
        <xdr:sp macro="" textlink="">
          <xdr:nvSpPr>
            <xdr:cNvPr id="1435" name="Isosceles Triangle 1434">
              <a:extLst>
                <a:ext uri="{FF2B5EF4-FFF2-40B4-BE49-F238E27FC236}">
                  <a16:creationId xmlns:a16="http://schemas.microsoft.com/office/drawing/2014/main" id="{DA328EC3-BC51-48F6-9049-8899795DF317}"/>
                </a:ext>
              </a:extLst>
            </xdr:cNvPr>
            <xdr:cNvSpPr/>
          </xdr:nvSpPr>
          <xdr:spPr>
            <a:xfrm>
              <a:off x="1385887" y="52568475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436" name="Straight Connector 1435">
              <a:extLst>
                <a:ext uri="{FF2B5EF4-FFF2-40B4-BE49-F238E27FC236}">
                  <a16:creationId xmlns:a16="http://schemas.microsoft.com/office/drawing/2014/main" id="{7996E805-89D8-4551-B328-331E11551497}"/>
                </a:ext>
              </a:extLst>
            </xdr:cNvPr>
            <xdr:cNvCxnSpPr/>
          </xdr:nvCxnSpPr>
          <xdr:spPr>
            <a:xfrm>
              <a:off x="1285875" y="52697063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437" name="Rectangle 1436">
              <a:extLst>
                <a:ext uri="{FF2B5EF4-FFF2-40B4-BE49-F238E27FC236}">
                  <a16:creationId xmlns:a16="http://schemas.microsoft.com/office/drawing/2014/main" id="{517945DA-3BC2-4656-AE92-AEF801704B47}"/>
                </a:ext>
              </a:extLst>
            </xdr:cNvPr>
            <xdr:cNvSpPr/>
          </xdr:nvSpPr>
          <xdr:spPr>
            <a:xfrm>
              <a:off x="1295399" y="52711350"/>
              <a:ext cx="319088" cy="123825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</xdr:grpSp>
      <xdr:grpSp>
        <xdr:nvGrpSpPr>
          <xdr:cNvPr id="1415" name="Group 1414">
            <a:extLst>
              <a:ext uri="{FF2B5EF4-FFF2-40B4-BE49-F238E27FC236}">
                <a16:creationId xmlns:a16="http://schemas.microsoft.com/office/drawing/2014/main" id="{20E7279D-34E8-4FE9-949D-C8691EEEADA5}"/>
              </a:ext>
            </a:extLst>
          </xdr:cNvPr>
          <xdr:cNvGrpSpPr/>
        </xdr:nvGrpSpPr>
        <xdr:grpSpPr>
          <a:xfrm>
            <a:off x="2419350" y="43857862"/>
            <a:ext cx="333375" cy="280989"/>
            <a:chOff x="2581275" y="66574987"/>
            <a:chExt cx="333375" cy="280989"/>
          </a:xfrm>
        </xdr:grpSpPr>
        <xdr:sp macro="" textlink="">
          <xdr:nvSpPr>
            <xdr:cNvPr id="1432" name="Isosceles Triangle 1431">
              <a:extLst>
                <a:ext uri="{FF2B5EF4-FFF2-40B4-BE49-F238E27FC236}">
                  <a16:creationId xmlns:a16="http://schemas.microsoft.com/office/drawing/2014/main" id="{8F39C6CD-9EBC-401D-9996-0076E4763DA1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433" name="Rectangle 1432">
              <a:extLst>
                <a:ext uri="{FF2B5EF4-FFF2-40B4-BE49-F238E27FC236}">
                  <a16:creationId xmlns:a16="http://schemas.microsoft.com/office/drawing/2014/main" id="{6647F4EC-927B-446C-BC36-D73E1490445A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434" name="Straight Connector 1433">
              <a:extLst>
                <a:ext uri="{FF2B5EF4-FFF2-40B4-BE49-F238E27FC236}">
                  <a16:creationId xmlns:a16="http://schemas.microsoft.com/office/drawing/2014/main" id="{88ECEF55-01D5-4DAE-AA5C-2DE94CF009C3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416" name="Group 1415">
            <a:extLst>
              <a:ext uri="{FF2B5EF4-FFF2-40B4-BE49-F238E27FC236}">
                <a16:creationId xmlns:a16="http://schemas.microsoft.com/office/drawing/2014/main" id="{A8A0E4B9-3168-4DB7-88E8-01E9F90E777E}"/>
              </a:ext>
            </a:extLst>
          </xdr:cNvPr>
          <xdr:cNvGrpSpPr/>
        </xdr:nvGrpSpPr>
        <xdr:grpSpPr>
          <a:xfrm>
            <a:off x="4038600" y="43857862"/>
            <a:ext cx="333375" cy="280989"/>
            <a:chOff x="2581275" y="66574987"/>
            <a:chExt cx="333375" cy="280989"/>
          </a:xfrm>
        </xdr:grpSpPr>
        <xdr:sp macro="" textlink="">
          <xdr:nvSpPr>
            <xdr:cNvPr id="1429" name="Isosceles Triangle 1428">
              <a:extLst>
                <a:ext uri="{FF2B5EF4-FFF2-40B4-BE49-F238E27FC236}">
                  <a16:creationId xmlns:a16="http://schemas.microsoft.com/office/drawing/2014/main" id="{19F16126-0E0D-4263-88B4-C96DC0A50C03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430" name="Rectangle 1429">
              <a:extLst>
                <a:ext uri="{FF2B5EF4-FFF2-40B4-BE49-F238E27FC236}">
                  <a16:creationId xmlns:a16="http://schemas.microsoft.com/office/drawing/2014/main" id="{1982C376-FC00-41F9-ACA1-A78EC0BCB396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431" name="Straight Connector 1430">
              <a:extLst>
                <a:ext uri="{FF2B5EF4-FFF2-40B4-BE49-F238E27FC236}">
                  <a16:creationId xmlns:a16="http://schemas.microsoft.com/office/drawing/2014/main" id="{DD6FF22A-2AC3-4A1E-9DC9-9A613B102A2E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417" name="Group 1416">
            <a:extLst>
              <a:ext uri="{FF2B5EF4-FFF2-40B4-BE49-F238E27FC236}">
                <a16:creationId xmlns:a16="http://schemas.microsoft.com/office/drawing/2014/main" id="{75902887-E206-4009-95CF-B42DB529C8F9}"/>
              </a:ext>
            </a:extLst>
          </xdr:cNvPr>
          <xdr:cNvGrpSpPr/>
        </xdr:nvGrpSpPr>
        <xdr:grpSpPr>
          <a:xfrm>
            <a:off x="5653088" y="43857862"/>
            <a:ext cx="333375" cy="280989"/>
            <a:chOff x="2581275" y="66574987"/>
            <a:chExt cx="333375" cy="280989"/>
          </a:xfrm>
        </xdr:grpSpPr>
        <xdr:sp macro="" textlink="">
          <xdr:nvSpPr>
            <xdr:cNvPr id="1426" name="Isosceles Triangle 1425">
              <a:extLst>
                <a:ext uri="{FF2B5EF4-FFF2-40B4-BE49-F238E27FC236}">
                  <a16:creationId xmlns:a16="http://schemas.microsoft.com/office/drawing/2014/main" id="{AF7636E9-894E-4AEF-A495-FB751BBB5EAA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427" name="Rectangle 1426">
              <a:extLst>
                <a:ext uri="{FF2B5EF4-FFF2-40B4-BE49-F238E27FC236}">
                  <a16:creationId xmlns:a16="http://schemas.microsoft.com/office/drawing/2014/main" id="{7033540A-8D2E-4589-A5A1-4315E11DDFC6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428" name="Straight Connector 1427">
              <a:extLst>
                <a:ext uri="{FF2B5EF4-FFF2-40B4-BE49-F238E27FC236}">
                  <a16:creationId xmlns:a16="http://schemas.microsoft.com/office/drawing/2014/main" id="{CE71AB63-DBEE-474E-821A-2C255C23A92D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418" name="Group 1417">
            <a:extLst>
              <a:ext uri="{FF2B5EF4-FFF2-40B4-BE49-F238E27FC236}">
                <a16:creationId xmlns:a16="http://schemas.microsoft.com/office/drawing/2014/main" id="{0754C875-7399-413E-8B35-6862E0397538}"/>
              </a:ext>
            </a:extLst>
          </xdr:cNvPr>
          <xdr:cNvGrpSpPr/>
        </xdr:nvGrpSpPr>
        <xdr:grpSpPr>
          <a:xfrm>
            <a:off x="7281863" y="43857862"/>
            <a:ext cx="333375" cy="280989"/>
            <a:chOff x="2581275" y="66574987"/>
            <a:chExt cx="333375" cy="280989"/>
          </a:xfrm>
        </xdr:grpSpPr>
        <xdr:sp macro="" textlink="">
          <xdr:nvSpPr>
            <xdr:cNvPr id="1423" name="Isosceles Triangle 1422">
              <a:extLst>
                <a:ext uri="{FF2B5EF4-FFF2-40B4-BE49-F238E27FC236}">
                  <a16:creationId xmlns:a16="http://schemas.microsoft.com/office/drawing/2014/main" id="{256ADE85-E3E2-42D8-A09C-5BBA6E7B7908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424" name="Rectangle 1423">
              <a:extLst>
                <a:ext uri="{FF2B5EF4-FFF2-40B4-BE49-F238E27FC236}">
                  <a16:creationId xmlns:a16="http://schemas.microsoft.com/office/drawing/2014/main" id="{BA3B0BA4-A0D7-4436-9A56-450AFBBE92CB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425" name="Straight Connector 1424">
              <a:extLst>
                <a:ext uri="{FF2B5EF4-FFF2-40B4-BE49-F238E27FC236}">
                  <a16:creationId xmlns:a16="http://schemas.microsoft.com/office/drawing/2014/main" id="{05F38C5F-C88F-41BF-A689-217D00CDA220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419" name="Group 1418">
            <a:extLst>
              <a:ext uri="{FF2B5EF4-FFF2-40B4-BE49-F238E27FC236}">
                <a16:creationId xmlns:a16="http://schemas.microsoft.com/office/drawing/2014/main" id="{13AC09B6-A6CF-4C96-98BD-6D94AA90B73C}"/>
              </a:ext>
            </a:extLst>
          </xdr:cNvPr>
          <xdr:cNvGrpSpPr/>
        </xdr:nvGrpSpPr>
        <xdr:grpSpPr>
          <a:xfrm>
            <a:off x="8901113" y="43857862"/>
            <a:ext cx="333375" cy="280989"/>
            <a:chOff x="2581275" y="66574987"/>
            <a:chExt cx="333375" cy="280989"/>
          </a:xfrm>
        </xdr:grpSpPr>
        <xdr:sp macro="" textlink="">
          <xdr:nvSpPr>
            <xdr:cNvPr id="1420" name="Isosceles Triangle 1419">
              <a:extLst>
                <a:ext uri="{FF2B5EF4-FFF2-40B4-BE49-F238E27FC236}">
                  <a16:creationId xmlns:a16="http://schemas.microsoft.com/office/drawing/2014/main" id="{588133E0-C809-4EAE-93B6-F38B1DB8B592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421" name="Rectangle 1420">
              <a:extLst>
                <a:ext uri="{FF2B5EF4-FFF2-40B4-BE49-F238E27FC236}">
                  <a16:creationId xmlns:a16="http://schemas.microsoft.com/office/drawing/2014/main" id="{6B5A2B4C-1877-469F-8352-03F56B592B75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422" name="Straight Connector 1421">
              <a:extLst>
                <a:ext uri="{FF2B5EF4-FFF2-40B4-BE49-F238E27FC236}">
                  <a16:creationId xmlns:a16="http://schemas.microsoft.com/office/drawing/2014/main" id="{EF7BA9C8-F71C-4492-BFC1-A7AF1DC9518E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498" name="Straight Connector 1497">
            <a:extLst>
              <a:ext uri="{FF2B5EF4-FFF2-40B4-BE49-F238E27FC236}">
                <a16:creationId xmlns:a16="http://schemas.microsoft.com/office/drawing/2014/main" id="{7E481125-8414-4A23-BF8B-792BAE07E8F7}"/>
              </a:ext>
            </a:extLst>
          </xdr:cNvPr>
          <xdr:cNvCxnSpPr/>
        </xdr:nvCxnSpPr>
        <xdr:spPr>
          <a:xfrm>
            <a:off x="971551" y="44434125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9" name="Straight Connector 1498">
            <a:extLst>
              <a:ext uri="{FF2B5EF4-FFF2-40B4-BE49-F238E27FC236}">
                <a16:creationId xmlns:a16="http://schemas.microsoft.com/office/drawing/2014/main" id="{90365432-89CD-4B1F-8283-F458C0F09BCF}"/>
              </a:ext>
            </a:extLst>
          </xdr:cNvPr>
          <xdr:cNvCxnSpPr/>
        </xdr:nvCxnSpPr>
        <xdr:spPr>
          <a:xfrm flipH="1">
            <a:off x="919164" y="44515087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0" name="Straight Connector 1499">
            <a:extLst>
              <a:ext uri="{FF2B5EF4-FFF2-40B4-BE49-F238E27FC236}">
                <a16:creationId xmlns:a16="http://schemas.microsoft.com/office/drawing/2014/main" id="{410D964F-B219-4419-BBEF-E1CBF55B11B3}"/>
              </a:ext>
            </a:extLst>
          </xdr:cNvPr>
          <xdr:cNvCxnSpPr/>
        </xdr:nvCxnSpPr>
        <xdr:spPr>
          <a:xfrm>
            <a:off x="1781176" y="44329350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1" name="Straight Connector 1500">
            <a:extLst>
              <a:ext uri="{FF2B5EF4-FFF2-40B4-BE49-F238E27FC236}">
                <a16:creationId xmlns:a16="http://schemas.microsoft.com/office/drawing/2014/main" id="{A27918CD-4907-4913-BA4D-20FC5055C65F}"/>
              </a:ext>
            </a:extLst>
          </xdr:cNvPr>
          <xdr:cNvCxnSpPr/>
        </xdr:nvCxnSpPr>
        <xdr:spPr>
          <a:xfrm flipH="1">
            <a:off x="1728789" y="44515087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2" name="Straight Connector 1501">
            <a:extLst>
              <a:ext uri="{FF2B5EF4-FFF2-40B4-BE49-F238E27FC236}">
                <a16:creationId xmlns:a16="http://schemas.microsoft.com/office/drawing/2014/main" id="{6052B349-8EFD-4DDF-A9F7-C68BA784B792}"/>
              </a:ext>
            </a:extLst>
          </xdr:cNvPr>
          <xdr:cNvCxnSpPr/>
        </xdr:nvCxnSpPr>
        <xdr:spPr>
          <a:xfrm>
            <a:off x="2590801" y="44434125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3" name="Straight Connector 1502">
            <a:extLst>
              <a:ext uri="{FF2B5EF4-FFF2-40B4-BE49-F238E27FC236}">
                <a16:creationId xmlns:a16="http://schemas.microsoft.com/office/drawing/2014/main" id="{3DAAA958-CA8F-4FA5-A44D-0364346E9A91}"/>
              </a:ext>
            </a:extLst>
          </xdr:cNvPr>
          <xdr:cNvCxnSpPr/>
        </xdr:nvCxnSpPr>
        <xdr:spPr>
          <a:xfrm flipH="1">
            <a:off x="2538414" y="44515087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4" name="Straight Connector 1503">
            <a:extLst>
              <a:ext uri="{FF2B5EF4-FFF2-40B4-BE49-F238E27FC236}">
                <a16:creationId xmlns:a16="http://schemas.microsoft.com/office/drawing/2014/main" id="{20A24C9C-189A-47DD-B26F-2B2F823AC29A}"/>
              </a:ext>
            </a:extLst>
          </xdr:cNvPr>
          <xdr:cNvCxnSpPr/>
        </xdr:nvCxnSpPr>
        <xdr:spPr>
          <a:xfrm>
            <a:off x="3400426" y="44329350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5" name="Straight Connector 1504">
            <a:extLst>
              <a:ext uri="{FF2B5EF4-FFF2-40B4-BE49-F238E27FC236}">
                <a16:creationId xmlns:a16="http://schemas.microsoft.com/office/drawing/2014/main" id="{3EBC0F35-899B-4717-9B81-CED22E7D603A}"/>
              </a:ext>
            </a:extLst>
          </xdr:cNvPr>
          <xdr:cNvCxnSpPr/>
        </xdr:nvCxnSpPr>
        <xdr:spPr>
          <a:xfrm flipH="1">
            <a:off x="3348039" y="44515087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6" name="Straight Connector 1505">
            <a:extLst>
              <a:ext uri="{FF2B5EF4-FFF2-40B4-BE49-F238E27FC236}">
                <a16:creationId xmlns:a16="http://schemas.microsoft.com/office/drawing/2014/main" id="{A9AC928C-3213-4546-B162-6D498ED66EFB}"/>
              </a:ext>
            </a:extLst>
          </xdr:cNvPr>
          <xdr:cNvCxnSpPr/>
        </xdr:nvCxnSpPr>
        <xdr:spPr>
          <a:xfrm>
            <a:off x="4210051" y="44434125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7" name="Straight Connector 1506">
            <a:extLst>
              <a:ext uri="{FF2B5EF4-FFF2-40B4-BE49-F238E27FC236}">
                <a16:creationId xmlns:a16="http://schemas.microsoft.com/office/drawing/2014/main" id="{C756AEEF-DB9D-4C07-B1BE-1995970B1D73}"/>
              </a:ext>
            </a:extLst>
          </xdr:cNvPr>
          <xdr:cNvCxnSpPr/>
        </xdr:nvCxnSpPr>
        <xdr:spPr>
          <a:xfrm flipH="1">
            <a:off x="4157664" y="44515087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8" name="Straight Connector 1507">
            <a:extLst>
              <a:ext uri="{FF2B5EF4-FFF2-40B4-BE49-F238E27FC236}">
                <a16:creationId xmlns:a16="http://schemas.microsoft.com/office/drawing/2014/main" id="{8E988FD1-65EC-43FC-AC54-7D7114234AD0}"/>
              </a:ext>
            </a:extLst>
          </xdr:cNvPr>
          <xdr:cNvCxnSpPr/>
        </xdr:nvCxnSpPr>
        <xdr:spPr>
          <a:xfrm>
            <a:off x="5019676" y="44329350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9" name="Straight Connector 1508">
            <a:extLst>
              <a:ext uri="{FF2B5EF4-FFF2-40B4-BE49-F238E27FC236}">
                <a16:creationId xmlns:a16="http://schemas.microsoft.com/office/drawing/2014/main" id="{C38FDD68-287E-473A-887F-147C2812039C}"/>
              </a:ext>
            </a:extLst>
          </xdr:cNvPr>
          <xdr:cNvCxnSpPr/>
        </xdr:nvCxnSpPr>
        <xdr:spPr>
          <a:xfrm flipH="1">
            <a:off x="4967289" y="44515087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0" name="Straight Connector 1509">
            <a:extLst>
              <a:ext uri="{FF2B5EF4-FFF2-40B4-BE49-F238E27FC236}">
                <a16:creationId xmlns:a16="http://schemas.microsoft.com/office/drawing/2014/main" id="{C65209DF-D8E8-4EF1-9687-D6E05C746487}"/>
              </a:ext>
            </a:extLst>
          </xdr:cNvPr>
          <xdr:cNvCxnSpPr/>
        </xdr:nvCxnSpPr>
        <xdr:spPr>
          <a:xfrm>
            <a:off x="6638926" y="44329350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1" name="Straight Connector 1510">
            <a:extLst>
              <a:ext uri="{FF2B5EF4-FFF2-40B4-BE49-F238E27FC236}">
                <a16:creationId xmlns:a16="http://schemas.microsoft.com/office/drawing/2014/main" id="{D1F3EB5C-4A6F-434D-A09A-1FCEA1B826B4}"/>
              </a:ext>
            </a:extLst>
          </xdr:cNvPr>
          <xdr:cNvCxnSpPr/>
        </xdr:nvCxnSpPr>
        <xdr:spPr>
          <a:xfrm flipH="1">
            <a:off x="6586539" y="44515087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2" name="Straight Connector 1511">
            <a:extLst>
              <a:ext uri="{FF2B5EF4-FFF2-40B4-BE49-F238E27FC236}">
                <a16:creationId xmlns:a16="http://schemas.microsoft.com/office/drawing/2014/main" id="{259A8757-A8FA-4F00-BFF7-50DBEEB43C8C}"/>
              </a:ext>
            </a:extLst>
          </xdr:cNvPr>
          <xdr:cNvCxnSpPr/>
        </xdr:nvCxnSpPr>
        <xdr:spPr>
          <a:xfrm>
            <a:off x="885825" y="44567475"/>
            <a:ext cx="981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3" name="Straight Connector 1512">
            <a:extLst>
              <a:ext uri="{FF2B5EF4-FFF2-40B4-BE49-F238E27FC236}">
                <a16:creationId xmlns:a16="http://schemas.microsoft.com/office/drawing/2014/main" id="{68A2A905-672D-4348-94D2-80BC75604413}"/>
              </a:ext>
            </a:extLst>
          </xdr:cNvPr>
          <xdr:cNvCxnSpPr/>
        </xdr:nvCxnSpPr>
        <xdr:spPr>
          <a:xfrm>
            <a:off x="2505076" y="44567475"/>
            <a:ext cx="981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4" name="Straight Connector 1513">
            <a:extLst>
              <a:ext uri="{FF2B5EF4-FFF2-40B4-BE49-F238E27FC236}">
                <a16:creationId xmlns:a16="http://schemas.microsoft.com/office/drawing/2014/main" id="{5734C539-B502-41EA-B757-05F07B42382F}"/>
              </a:ext>
            </a:extLst>
          </xdr:cNvPr>
          <xdr:cNvCxnSpPr/>
        </xdr:nvCxnSpPr>
        <xdr:spPr>
          <a:xfrm>
            <a:off x="4114801" y="44567475"/>
            <a:ext cx="981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5" name="Straight Connector 1514">
            <a:extLst>
              <a:ext uri="{FF2B5EF4-FFF2-40B4-BE49-F238E27FC236}">
                <a16:creationId xmlns:a16="http://schemas.microsoft.com/office/drawing/2014/main" id="{0B9C3C0E-EB58-4822-9F68-C007D36719CA}"/>
              </a:ext>
            </a:extLst>
          </xdr:cNvPr>
          <xdr:cNvCxnSpPr/>
        </xdr:nvCxnSpPr>
        <xdr:spPr>
          <a:xfrm>
            <a:off x="5719764" y="44567475"/>
            <a:ext cx="981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6" name="Straight Connector 1515">
            <a:extLst>
              <a:ext uri="{FF2B5EF4-FFF2-40B4-BE49-F238E27FC236}">
                <a16:creationId xmlns:a16="http://schemas.microsoft.com/office/drawing/2014/main" id="{ACF99C3F-9897-4AC5-B6FF-61F9D4152CDD}"/>
              </a:ext>
            </a:extLst>
          </xdr:cNvPr>
          <xdr:cNvCxnSpPr/>
        </xdr:nvCxnSpPr>
        <xdr:spPr>
          <a:xfrm>
            <a:off x="5829301" y="44434125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7" name="Straight Connector 1516">
            <a:extLst>
              <a:ext uri="{FF2B5EF4-FFF2-40B4-BE49-F238E27FC236}">
                <a16:creationId xmlns:a16="http://schemas.microsoft.com/office/drawing/2014/main" id="{81BFD50E-E18F-4F34-8231-39FE62AB6A9A}"/>
              </a:ext>
            </a:extLst>
          </xdr:cNvPr>
          <xdr:cNvCxnSpPr/>
        </xdr:nvCxnSpPr>
        <xdr:spPr>
          <a:xfrm flipH="1">
            <a:off x="5776914" y="44515087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8" name="Straight Connector 1517">
            <a:extLst>
              <a:ext uri="{FF2B5EF4-FFF2-40B4-BE49-F238E27FC236}">
                <a16:creationId xmlns:a16="http://schemas.microsoft.com/office/drawing/2014/main" id="{7A94F45F-FE88-40BC-A49E-1E720FB275C7}"/>
              </a:ext>
            </a:extLst>
          </xdr:cNvPr>
          <xdr:cNvCxnSpPr/>
        </xdr:nvCxnSpPr>
        <xdr:spPr>
          <a:xfrm>
            <a:off x="8262937" y="44329350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9" name="Straight Connector 1518">
            <a:extLst>
              <a:ext uri="{FF2B5EF4-FFF2-40B4-BE49-F238E27FC236}">
                <a16:creationId xmlns:a16="http://schemas.microsoft.com/office/drawing/2014/main" id="{C7BB4D54-1FDC-4CE7-8B05-8F3E555B620F}"/>
              </a:ext>
            </a:extLst>
          </xdr:cNvPr>
          <xdr:cNvCxnSpPr/>
        </xdr:nvCxnSpPr>
        <xdr:spPr>
          <a:xfrm flipH="1">
            <a:off x="8210550" y="44515087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0" name="Straight Connector 1519">
            <a:extLst>
              <a:ext uri="{FF2B5EF4-FFF2-40B4-BE49-F238E27FC236}">
                <a16:creationId xmlns:a16="http://schemas.microsoft.com/office/drawing/2014/main" id="{F4C076A7-FC2C-4AE0-B8D3-28143A3E6AB7}"/>
              </a:ext>
            </a:extLst>
          </xdr:cNvPr>
          <xdr:cNvCxnSpPr/>
        </xdr:nvCxnSpPr>
        <xdr:spPr>
          <a:xfrm>
            <a:off x="7343775" y="44567475"/>
            <a:ext cx="981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1" name="Straight Connector 1520">
            <a:extLst>
              <a:ext uri="{FF2B5EF4-FFF2-40B4-BE49-F238E27FC236}">
                <a16:creationId xmlns:a16="http://schemas.microsoft.com/office/drawing/2014/main" id="{1894E37D-2DEB-45CA-8DEB-C1558A0E296D}"/>
              </a:ext>
            </a:extLst>
          </xdr:cNvPr>
          <xdr:cNvCxnSpPr/>
        </xdr:nvCxnSpPr>
        <xdr:spPr>
          <a:xfrm>
            <a:off x="7453312" y="44434125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2" name="Straight Connector 1521">
            <a:extLst>
              <a:ext uri="{FF2B5EF4-FFF2-40B4-BE49-F238E27FC236}">
                <a16:creationId xmlns:a16="http://schemas.microsoft.com/office/drawing/2014/main" id="{FC3D8F62-70C9-4744-A0ED-75594190EDA2}"/>
              </a:ext>
            </a:extLst>
          </xdr:cNvPr>
          <xdr:cNvCxnSpPr/>
        </xdr:nvCxnSpPr>
        <xdr:spPr>
          <a:xfrm flipH="1">
            <a:off x="7400925" y="44515087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611" name="Group 1610">
            <a:extLst>
              <a:ext uri="{FF2B5EF4-FFF2-40B4-BE49-F238E27FC236}">
                <a16:creationId xmlns:a16="http://schemas.microsoft.com/office/drawing/2014/main" id="{856AF483-7F89-42B0-A0CE-86960483D7BB}"/>
              </a:ext>
            </a:extLst>
          </xdr:cNvPr>
          <xdr:cNvGrpSpPr/>
        </xdr:nvGrpSpPr>
        <xdr:grpSpPr>
          <a:xfrm>
            <a:off x="10525125" y="43862625"/>
            <a:ext cx="333375" cy="280989"/>
            <a:chOff x="2581275" y="66574987"/>
            <a:chExt cx="333375" cy="280989"/>
          </a:xfrm>
        </xdr:grpSpPr>
        <xdr:sp macro="" textlink="">
          <xdr:nvSpPr>
            <xdr:cNvPr id="1612" name="Isosceles Triangle 1611">
              <a:extLst>
                <a:ext uri="{FF2B5EF4-FFF2-40B4-BE49-F238E27FC236}">
                  <a16:creationId xmlns:a16="http://schemas.microsoft.com/office/drawing/2014/main" id="{AD04F670-851D-4B41-9F5A-953B71CF0AD1}"/>
                </a:ext>
              </a:extLst>
            </xdr:cNvPr>
            <xdr:cNvSpPr/>
          </xdr:nvSpPr>
          <xdr:spPr>
            <a:xfrm>
              <a:off x="2681287" y="66574987"/>
              <a:ext cx="138112" cy="128587"/>
            </a:xfrm>
            <a:prstGeom prst="triangle">
              <a:avLst/>
            </a:prstGeom>
            <a:solidFill>
              <a:schemeClr val="bg1">
                <a:lumMod val="7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613" name="Rectangle 1612">
              <a:extLst>
                <a:ext uri="{FF2B5EF4-FFF2-40B4-BE49-F238E27FC236}">
                  <a16:creationId xmlns:a16="http://schemas.microsoft.com/office/drawing/2014/main" id="{1A975F21-56A7-4B1A-8481-777295B1A377}"/>
                </a:ext>
              </a:extLst>
            </xdr:cNvPr>
            <xdr:cNvSpPr/>
          </xdr:nvSpPr>
          <xdr:spPr>
            <a:xfrm>
              <a:off x="2590799" y="66746439"/>
              <a:ext cx="319088" cy="109537"/>
            </a:xfrm>
            <a:prstGeom prst="rect">
              <a:avLst/>
            </a:prstGeom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614" name="Straight Connector 1613">
              <a:extLst>
                <a:ext uri="{FF2B5EF4-FFF2-40B4-BE49-F238E27FC236}">
                  <a16:creationId xmlns:a16="http://schemas.microsoft.com/office/drawing/2014/main" id="{325C6AFC-5EFF-4971-9A63-75B42FF29774}"/>
                </a:ext>
              </a:extLst>
            </xdr:cNvPr>
            <xdr:cNvCxnSpPr/>
          </xdr:nvCxnSpPr>
          <xdr:spPr>
            <a:xfrm>
              <a:off x="2581275" y="66741678"/>
              <a:ext cx="333375" cy="0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78" name="Freeform: Shape 77">
            <a:extLst>
              <a:ext uri="{FF2B5EF4-FFF2-40B4-BE49-F238E27FC236}">
                <a16:creationId xmlns:a16="http://schemas.microsoft.com/office/drawing/2014/main" id="{583DBAA2-6EFF-4E89-8CC2-B8A1CC9318B9}"/>
              </a:ext>
            </a:extLst>
          </xdr:cNvPr>
          <xdr:cNvSpPr/>
        </xdr:nvSpPr>
        <xdr:spPr>
          <a:xfrm>
            <a:off x="323850" y="43424475"/>
            <a:ext cx="11010900" cy="869950"/>
          </a:xfrm>
          <a:custGeom>
            <a:avLst/>
            <a:gdLst>
              <a:gd name="connsiteX0" fmla="*/ 0 w 11226800"/>
              <a:gd name="connsiteY0" fmla="*/ 438150 h 889000"/>
              <a:gd name="connsiteX1" fmla="*/ 0 w 11226800"/>
              <a:gd name="connsiteY1" fmla="*/ 736600 h 889000"/>
              <a:gd name="connsiteX2" fmla="*/ 666750 w 11226800"/>
              <a:gd name="connsiteY2" fmla="*/ 876300 h 889000"/>
              <a:gd name="connsiteX3" fmla="*/ 666750 w 11226800"/>
              <a:gd name="connsiteY3" fmla="*/ 6350 h 889000"/>
              <a:gd name="connsiteX4" fmla="*/ 1485900 w 11226800"/>
              <a:gd name="connsiteY4" fmla="*/ 152400 h 889000"/>
              <a:gd name="connsiteX5" fmla="*/ 1485900 w 11226800"/>
              <a:gd name="connsiteY5" fmla="*/ 736600 h 889000"/>
              <a:gd name="connsiteX6" fmla="*/ 2317750 w 11226800"/>
              <a:gd name="connsiteY6" fmla="*/ 889000 h 889000"/>
              <a:gd name="connsiteX7" fmla="*/ 2317750 w 11226800"/>
              <a:gd name="connsiteY7" fmla="*/ 0 h 889000"/>
              <a:gd name="connsiteX8" fmla="*/ 3143250 w 11226800"/>
              <a:gd name="connsiteY8" fmla="*/ 152400 h 889000"/>
              <a:gd name="connsiteX9" fmla="*/ 3143250 w 11226800"/>
              <a:gd name="connsiteY9" fmla="*/ 736600 h 889000"/>
              <a:gd name="connsiteX10" fmla="*/ 3968750 w 11226800"/>
              <a:gd name="connsiteY10" fmla="*/ 882650 h 889000"/>
              <a:gd name="connsiteX11" fmla="*/ 3968750 w 11226800"/>
              <a:gd name="connsiteY11" fmla="*/ 12700 h 889000"/>
              <a:gd name="connsiteX12" fmla="*/ 4787900 w 11226800"/>
              <a:gd name="connsiteY12" fmla="*/ 152400 h 889000"/>
              <a:gd name="connsiteX13" fmla="*/ 4787900 w 11226800"/>
              <a:gd name="connsiteY13" fmla="*/ 736600 h 889000"/>
              <a:gd name="connsiteX14" fmla="*/ 5613400 w 11226800"/>
              <a:gd name="connsiteY14" fmla="*/ 889000 h 889000"/>
              <a:gd name="connsiteX15" fmla="*/ 5613400 w 11226800"/>
              <a:gd name="connsiteY15" fmla="*/ 0 h 889000"/>
              <a:gd name="connsiteX16" fmla="*/ 6445250 w 11226800"/>
              <a:gd name="connsiteY16" fmla="*/ 158750 h 889000"/>
              <a:gd name="connsiteX17" fmla="*/ 6445250 w 11226800"/>
              <a:gd name="connsiteY17" fmla="*/ 742950 h 889000"/>
              <a:gd name="connsiteX18" fmla="*/ 7270750 w 11226800"/>
              <a:gd name="connsiteY18" fmla="*/ 882650 h 889000"/>
              <a:gd name="connsiteX19" fmla="*/ 7270750 w 11226800"/>
              <a:gd name="connsiteY19" fmla="*/ 12700 h 889000"/>
              <a:gd name="connsiteX20" fmla="*/ 8096250 w 11226800"/>
              <a:gd name="connsiteY20" fmla="*/ 152400 h 889000"/>
              <a:gd name="connsiteX21" fmla="*/ 8096250 w 11226800"/>
              <a:gd name="connsiteY21" fmla="*/ 736600 h 889000"/>
              <a:gd name="connsiteX22" fmla="*/ 8915400 w 11226800"/>
              <a:gd name="connsiteY22" fmla="*/ 869950 h 889000"/>
              <a:gd name="connsiteX23" fmla="*/ 8915400 w 11226800"/>
              <a:gd name="connsiteY23" fmla="*/ 6350 h 889000"/>
              <a:gd name="connsiteX24" fmla="*/ 9747250 w 11226800"/>
              <a:gd name="connsiteY24" fmla="*/ 152400 h 889000"/>
              <a:gd name="connsiteX25" fmla="*/ 9747250 w 11226800"/>
              <a:gd name="connsiteY25" fmla="*/ 723900 h 889000"/>
              <a:gd name="connsiteX26" fmla="*/ 10579100 w 11226800"/>
              <a:gd name="connsiteY26" fmla="*/ 882650 h 889000"/>
              <a:gd name="connsiteX27" fmla="*/ 10579100 w 11226800"/>
              <a:gd name="connsiteY27" fmla="*/ 6350 h 889000"/>
              <a:gd name="connsiteX28" fmla="*/ 11226800 w 11226800"/>
              <a:gd name="connsiteY28" fmla="*/ 158750 h 889000"/>
              <a:gd name="connsiteX29" fmla="*/ 11226800 w 11226800"/>
              <a:gd name="connsiteY29" fmla="*/ 431800 h 889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</a:cxnLst>
            <a:rect l="l" t="t" r="r" b="b"/>
            <a:pathLst>
              <a:path w="11226800" h="889000">
                <a:moveTo>
                  <a:pt x="0" y="438150"/>
                </a:moveTo>
                <a:lnTo>
                  <a:pt x="0" y="736600"/>
                </a:lnTo>
                <a:lnTo>
                  <a:pt x="666750" y="876300"/>
                </a:lnTo>
                <a:lnTo>
                  <a:pt x="666750" y="6350"/>
                </a:lnTo>
                <a:lnTo>
                  <a:pt x="1485900" y="152400"/>
                </a:lnTo>
                <a:lnTo>
                  <a:pt x="1485900" y="736600"/>
                </a:lnTo>
                <a:lnTo>
                  <a:pt x="2317750" y="889000"/>
                </a:lnTo>
                <a:lnTo>
                  <a:pt x="2317750" y="0"/>
                </a:lnTo>
                <a:lnTo>
                  <a:pt x="3143250" y="152400"/>
                </a:lnTo>
                <a:lnTo>
                  <a:pt x="3143250" y="736600"/>
                </a:lnTo>
                <a:lnTo>
                  <a:pt x="3968750" y="882650"/>
                </a:lnTo>
                <a:lnTo>
                  <a:pt x="3968750" y="12700"/>
                </a:lnTo>
                <a:lnTo>
                  <a:pt x="4787900" y="152400"/>
                </a:lnTo>
                <a:lnTo>
                  <a:pt x="4787900" y="736600"/>
                </a:lnTo>
                <a:lnTo>
                  <a:pt x="5613400" y="889000"/>
                </a:lnTo>
                <a:lnTo>
                  <a:pt x="5613400" y="0"/>
                </a:lnTo>
                <a:lnTo>
                  <a:pt x="6445250" y="158750"/>
                </a:lnTo>
                <a:lnTo>
                  <a:pt x="6445250" y="742950"/>
                </a:lnTo>
                <a:lnTo>
                  <a:pt x="7270750" y="882650"/>
                </a:lnTo>
                <a:lnTo>
                  <a:pt x="7270750" y="12700"/>
                </a:lnTo>
                <a:lnTo>
                  <a:pt x="8096250" y="152400"/>
                </a:lnTo>
                <a:lnTo>
                  <a:pt x="8096250" y="736600"/>
                </a:lnTo>
                <a:lnTo>
                  <a:pt x="8915400" y="869950"/>
                </a:lnTo>
                <a:lnTo>
                  <a:pt x="8915400" y="6350"/>
                </a:lnTo>
                <a:lnTo>
                  <a:pt x="9747250" y="152400"/>
                </a:lnTo>
                <a:lnTo>
                  <a:pt x="9747250" y="723900"/>
                </a:lnTo>
                <a:lnTo>
                  <a:pt x="10579100" y="882650"/>
                </a:lnTo>
                <a:lnTo>
                  <a:pt x="10579100" y="6350"/>
                </a:lnTo>
                <a:lnTo>
                  <a:pt x="11226800" y="158750"/>
                </a:lnTo>
                <a:lnTo>
                  <a:pt x="11226800" y="431800"/>
                </a:lnTo>
              </a:path>
            </a:pathLst>
          </a:custGeom>
          <a:ln w="15875">
            <a:solidFill>
              <a:schemeClr val="accent2">
                <a:lumMod val="75000"/>
              </a:schemeClr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619" name="Straight Connector 1618">
            <a:extLst>
              <a:ext uri="{FF2B5EF4-FFF2-40B4-BE49-F238E27FC236}">
                <a16:creationId xmlns:a16="http://schemas.microsoft.com/office/drawing/2014/main" id="{067302E8-7EFE-484A-B1C1-191603A9A622}"/>
              </a:ext>
            </a:extLst>
          </xdr:cNvPr>
          <xdr:cNvCxnSpPr/>
        </xdr:nvCxnSpPr>
        <xdr:spPr>
          <a:xfrm>
            <a:off x="9877426" y="44329350"/>
            <a:ext cx="0" cy="3333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0" name="Straight Connector 1619">
            <a:extLst>
              <a:ext uri="{FF2B5EF4-FFF2-40B4-BE49-F238E27FC236}">
                <a16:creationId xmlns:a16="http://schemas.microsoft.com/office/drawing/2014/main" id="{3FD6A26A-D446-4B4F-B967-21442E39C6BE}"/>
              </a:ext>
            </a:extLst>
          </xdr:cNvPr>
          <xdr:cNvCxnSpPr/>
        </xdr:nvCxnSpPr>
        <xdr:spPr>
          <a:xfrm flipH="1">
            <a:off x="9825039" y="44515087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1" name="Straight Connector 1620">
            <a:extLst>
              <a:ext uri="{FF2B5EF4-FFF2-40B4-BE49-F238E27FC236}">
                <a16:creationId xmlns:a16="http://schemas.microsoft.com/office/drawing/2014/main" id="{A1C2BC39-0B2E-498C-B249-8A6BC6BF5590}"/>
              </a:ext>
            </a:extLst>
          </xdr:cNvPr>
          <xdr:cNvCxnSpPr/>
        </xdr:nvCxnSpPr>
        <xdr:spPr>
          <a:xfrm>
            <a:off x="8958264" y="44567475"/>
            <a:ext cx="9810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2" name="Straight Connector 1621">
            <a:extLst>
              <a:ext uri="{FF2B5EF4-FFF2-40B4-BE49-F238E27FC236}">
                <a16:creationId xmlns:a16="http://schemas.microsoft.com/office/drawing/2014/main" id="{425B929C-2A6D-4DCC-824C-24B8B2211447}"/>
              </a:ext>
            </a:extLst>
          </xdr:cNvPr>
          <xdr:cNvCxnSpPr/>
        </xdr:nvCxnSpPr>
        <xdr:spPr>
          <a:xfrm>
            <a:off x="9067801" y="44434125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3" name="Straight Connector 1622">
            <a:extLst>
              <a:ext uri="{FF2B5EF4-FFF2-40B4-BE49-F238E27FC236}">
                <a16:creationId xmlns:a16="http://schemas.microsoft.com/office/drawing/2014/main" id="{A5B0DFDB-0ABD-4306-8BB8-AA626F96514D}"/>
              </a:ext>
            </a:extLst>
          </xdr:cNvPr>
          <xdr:cNvCxnSpPr/>
        </xdr:nvCxnSpPr>
        <xdr:spPr>
          <a:xfrm flipH="1">
            <a:off x="9015414" y="44515087"/>
            <a:ext cx="104775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12A8B-A4FA-4951-B1E7-3E76A7A3C114}">
  <sheetPr codeName="Sheet1"/>
  <dimension ref="B1:BU288"/>
  <sheetViews>
    <sheetView showGridLines="0" tabSelected="1" zoomScaleNormal="100" workbookViewId="0">
      <selection activeCell="Y10" sqref="Y10"/>
    </sheetView>
  </sheetViews>
  <sheetFormatPr defaultRowHeight="11.25"/>
  <cols>
    <col min="1" max="757" width="2.83203125" style="1" customWidth="1"/>
    <col min="758" max="16384" width="9.33203125" style="1"/>
  </cols>
  <sheetData>
    <row r="1" spans="2:62" ht="12" thickBot="1"/>
    <row r="2" spans="2:62" ht="61.5" customHeight="1">
      <c r="B2" s="21" t="s">
        <v>16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3"/>
    </row>
    <row r="3" spans="2:62">
      <c r="B3" s="6"/>
      <c r="G3" s="2" t="s">
        <v>11</v>
      </c>
      <c r="H3" s="2"/>
      <c r="I3" s="2"/>
      <c r="J3" s="2"/>
      <c r="K3" s="2"/>
      <c r="L3" s="2"/>
      <c r="M3" s="2"/>
      <c r="R3" s="3" t="s">
        <v>10</v>
      </c>
      <c r="AN3" s="5" t="s">
        <v>15</v>
      </c>
      <c r="BJ3" s="7"/>
    </row>
    <row r="4" spans="2:62">
      <c r="B4" s="6"/>
      <c r="BJ4" s="7"/>
    </row>
    <row r="5" spans="2:62">
      <c r="B5" s="6"/>
      <c r="D5" s="19">
        <v>10</v>
      </c>
      <c r="E5" s="19"/>
      <c r="F5" s="19">
        <v>5</v>
      </c>
      <c r="G5" s="19"/>
      <c r="H5" s="2" t="s">
        <v>1</v>
      </c>
      <c r="I5" s="2"/>
      <c r="J5" s="2"/>
      <c r="K5" s="2"/>
      <c r="L5" s="2"/>
      <c r="M5" s="19">
        <v>8</v>
      </c>
      <c r="N5" s="19"/>
      <c r="O5" s="2" t="s">
        <v>0</v>
      </c>
      <c r="P5" s="2"/>
      <c r="Q5" s="2"/>
      <c r="R5" s="19">
        <v>7</v>
      </c>
      <c r="S5" s="19"/>
      <c r="T5" s="2" t="s">
        <v>1</v>
      </c>
      <c r="V5" s="19">
        <v>10</v>
      </c>
      <c r="W5" s="19"/>
      <c r="BJ5" s="7"/>
    </row>
    <row r="6" spans="2:62">
      <c r="B6" s="6"/>
      <c r="G6" s="2"/>
      <c r="H6" s="2"/>
      <c r="I6" s="2"/>
      <c r="J6" s="19">
        <v>8</v>
      </c>
      <c r="K6" s="19"/>
      <c r="L6" s="2" t="s">
        <v>1</v>
      </c>
      <c r="M6" s="2"/>
      <c r="N6" s="2"/>
      <c r="O6" s="2"/>
      <c r="P6" s="2"/>
      <c r="Q6" s="2"/>
      <c r="R6" s="2"/>
      <c r="S6" s="2"/>
      <c r="T6" s="2"/>
      <c r="BJ6" s="7"/>
    </row>
    <row r="7" spans="2:62">
      <c r="B7" s="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BJ7" s="7"/>
    </row>
    <row r="8" spans="2:62">
      <c r="B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BJ8" s="7"/>
    </row>
    <row r="9" spans="2:62">
      <c r="B9" s="6"/>
      <c r="G9" s="2"/>
      <c r="H9" s="2" t="s">
        <v>2</v>
      </c>
      <c r="I9" s="2"/>
      <c r="J9" s="2"/>
      <c r="K9" s="2"/>
      <c r="L9" s="3" t="s">
        <v>3</v>
      </c>
      <c r="M9" s="19">
        <v>1</v>
      </c>
      <c r="N9" s="19"/>
      <c r="O9" s="19"/>
      <c r="P9" s="2"/>
      <c r="Q9" s="2"/>
      <c r="R9" s="2" t="s">
        <v>4</v>
      </c>
      <c r="AB9" s="2"/>
      <c r="AC9" s="2"/>
      <c r="AD9" s="2"/>
      <c r="BJ9" s="7"/>
    </row>
    <row r="10" spans="2:62">
      <c r="B10" s="6"/>
      <c r="G10" s="2"/>
      <c r="H10" s="2"/>
      <c r="I10" s="2"/>
      <c r="J10" s="2"/>
      <c r="K10" s="2"/>
      <c r="L10" s="2"/>
      <c r="M10" s="8"/>
      <c r="N10" s="8"/>
      <c r="O10" s="8"/>
      <c r="P10" s="2"/>
      <c r="Q10" s="2"/>
      <c r="R10" s="2"/>
      <c r="AB10" s="2"/>
      <c r="AC10" s="2"/>
      <c r="AD10" s="2"/>
      <c r="BJ10" s="7"/>
    </row>
    <row r="11" spans="2:62">
      <c r="B11" s="6"/>
      <c r="F11" s="19">
        <v>1.25</v>
      </c>
      <c r="G11" s="19"/>
      <c r="H11" s="2" t="s">
        <v>5</v>
      </c>
      <c r="I11" s="2"/>
      <c r="J11" s="19">
        <v>1</v>
      </c>
      <c r="K11" s="19"/>
      <c r="L11" s="2" t="s">
        <v>5</v>
      </c>
      <c r="M11" s="2"/>
      <c r="N11" s="2"/>
      <c r="O11" s="2"/>
      <c r="P11" s="20">
        <f>+M13-J11</f>
        <v>3</v>
      </c>
      <c r="Q11" s="20"/>
      <c r="R11" s="2" t="s">
        <v>5</v>
      </c>
      <c r="S11" s="2"/>
      <c r="T11" s="19">
        <v>1.25</v>
      </c>
      <c r="U11" s="19"/>
      <c r="V11" s="1" t="s">
        <v>5</v>
      </c>
      <c r="BJ11" s="7"/>
    </row>
    <row r="12" spans="2:62">
      <c r="B12" s="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BJ12" s="7"/>
    </row>
    <row r="13" spans="2:62">
      <c r="B13" s="6"/>
      <c r="G13" s="2"/>
      <c r="H13" s="2"/>
      <c r="I13" s="2"/>
      <c r="J13" s="2"/>
      <c r="K13" s="2"/>
      <c r="L13" s="2"/>
      <c r="M13" s="19">
        <v>4</v>
      </c>
      <c r="N13" s="19"/>
      <c r="O13" s="2" t="s">
        <v>5</v>
      </c>
      <c r="P13" s="2"/>
      <c r="Q13" s="2"/>
      <c r="R13" s="2"/>
      <c r="S13" s="2"/>
      <c r="T13" s="2"/>
      <c r="BJ13" s="7"/>
    </row>
    <row r="14" spans="2:62">
      <c r="B14" s="6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BJ14" s="7"/>
    </row>
    <row r="15" spans="2:62">
      <c r="B15" s="6"/>
      <c r="J15" s="2" t="s">
        <v>6</v>
      </c>
      <c r="BJ15" s="7"/>
    </row>
    <row r="16" spans="2:62">
      <c r="B16" s="6"/>
      <c r="G16" s="24">
        <f>-D5*F11-F5*F11*F11/2</f>
        <v>-16.40625</v>
      </c>
      <c r="H16" s="24"/>
      <c r="I16" s="24"/>
      <c r="Q16" s="24">
        <f>-V5*T11-R5*T11*T11/2</f>
        <v>-17.96875</v>
      </c>
      <c r="R16" s="24"/>
      <c r="S16" s="24"/>
      <c r="BJ16" s="7"/>
    </row>
    <row r="17" spans="2:62">
      <c r="B17" s="6"/>
      <c r="BJ17" s="7"/>
    </row>
    <row r="18" spans="2:62">
      <c r="B18" s="6"/>
      <c r="BJ18" s="7"/>
    </row>
    <row r="19" spans="2:62">
      <c r="B19" s="6"/>
      <c r="H19" s="1" t="s">
        <v>7</v>
      </c>
      <c r="I19" s="9" t="s">
        <v>7</v>
      </c>
      <c r="R19" s="9" t="s">
        <v>7</v>
      </c>
      <c r="S19" s="9" t="s">
        <v>7</v>
      </c>
      <c r="BJ19" s="7"/>
    </row>
    <row r="20" spans="2:62">
      <c r="B20" s="6"/>
      <c r="BJ20" s="7"/>
    </row>
    <row r="21" spans="2:62">
      <c r="B21" s="6"/>
      <c r="N21" s="1" t="s">
        <v>8</v>
      </c>
      <c r="BJ21" s="7"/>
    </row>
    <row r="22" spans="2:62">
      <c r="B22" s="6"/>
      <c r="BJ22" s="7"/>
    </row>
    <row r="23" spans="2:62">
      <c r="B23" s="6"/>
      <c r="BJ23" s="7"/>
    </row>
    <row r="24" spans="2:62">
      <c r="B24" s="6"/>
      <c r="L24" s="20">
        <f>IF(J6*J11&gt;H26,(H26*(IF(J6*J11&gt;H26,(H26*J11)/(J11*J6),IF(AND(J6*J11&lt;H26,M5&gt;H26-J6*J11),J11,IF(AND(J6*J11&lt;H26,M5&lt;H26-J6*J11),((J6-J11)*(H26-J6*J11-M5)/(H26-J6*J11-M5+-Q33))+J11,"HATALI"))))/2)--G16,IF(AND(J6*J11&lt;H26,M5&gt;H26-J6*J11),(((H26+H26-J11*J6)/2)*J11)--G16,IF(AND(J6*J11&lt;H26,M5&lt;H26-J6*J11),(((M13-J11)*(H26-J6*J11-M5)/(H26-J6*J11-M5+-Q33))*(H26-J11*J6-M5)/2+(H26+H26-J11*J6)*J11/2)--G16,"HATALI")))</f>
        <v>3.1696929931640625</v>
      </c>
      <c r="M24" s="20"/>
      <c r="N24" s="20"/>
      <c r="BJ24" s="7"/>
    </row>
    <row r="25" spans="2:62">
      <c r="B25" s="6"/>
      <c r="K25" s="2" t="s">
        <v>9</v>
      </c>
      <c r="BJ25" s="7"/>
    </row>
    <row r="26" spans="2:62">
      <c r="B26" s="6"/>
      <c r="H26" s="20">
        <f>IF(M5&gt;0,J6*M13+M5--Q33,J6*M13--Q33)</f>
        <v>21.609375</v>
      </c>
      <c r="I26" s="20"/>
      <c r="J26" s="20"/>
      <c r="R26" s="24">
        <f>+V27+R5*T11</f>
        <v>18.75</v>
      </c>
      <c r="S26" s="24"/>
      <c r="T26" s="24"/>
      <c r="BJ26" s="7"/>
    </row>
    <row r="27" spans="2:62">
      <c r="B27" s="6"/>
      <c r="M27" s="24">
        <f>+H26-J6*J11</f>
        <v>13.609375</v>
      </c>
      <c r="N27" s="24"/>
      <c r="O27" s="24"/>
      <c r="V27" s="24">
        <f>+V5</f>
        <v>10</v>
      </c>
      <c r="W27" s="24"/>
      <c r="X27" s="24"/>
      <c r="BJ27" s="7"/>
    </row>
    <row r="28" spans="2:62">
      <c r="B28" s="6"/>
      <c r="K28" s="1" t="s">
        <v>8</v>
      </c>
      <c r="T28" s="9" t="s">
        <v>8</v>
      </c>
      <c r="BJ28" s="7"/>
    </row>
    <row r="29" spans="2:62">
      <c r="B29" s="6"/>
      <c r="BJ29" s="7"/>
    </row>
    <row r="30" spans="2:62">
      <c r="B30" s="6"/>
      <c r="BJ30" s="7"/>
    </row>
    <row r="31" spans="2:62">
      <c r="B31" s="6"/>
      <c r="F31" s="10" t="s">
        <v>7</v>
      </c>
      <c r="P31" s="9" t="s">
        <v>7</v>
      </c>
      <c r="BJ31" s="7"/>
    </row>
    <row r="32" spans="2:62">
      <c r="B32" s="6"/>
      <c r="C32" s="24">
        <f>-D5</f>
        <v>-10</v>
      </c>
      <c r="D32" s="24"/>
      <c r="E32" s="24"/>
      <c r="L32" s="24">
        <f>+M27-M5</f>
        <v>5.609375</v>
      </c>
      <c r="M32" s="24"/>
      <c r="N32" s="24"/>
      <c r="BJ32" s="7"/>
    </row>
    <row r="33" spans="2:62">
      <c r="B33" s="6"/>
      <c r="G33" s="24">
        <f>+C32-F5*F11</f>
        <v>-16.25</v>
      </c>
      <c r="H33" s="24"/>
      <c r="I33" s="24"/>
      <c r="Q33" s="20">
        <f>-IF(M5&gt;0,(J6*M13^2*0.5+M5*J11-Q16--G16)/M13,(0.5*J6*M13^2-Q16--G16)/M13)</f>
        <v>-18.390625</v>
      </c>
      <c r="R33" s="20"/>
      <c r="S33" s="20"/>
      <c r="BJ33" s="7"/>
    </row>
    <row r="34" spans="2:62">
      <c r="B34" s="6"/>
      <c r="H34" s="2"/>
      <c r="I34" s="2"/>
      <c r="J34" s="20">
        <f>IF(J6*J11&gt;H26,(H26*J11)/(J11*J6),IF(AND(J6*J11&lt;H26,M5&gt;H26-J6*J11),J11,IF(AND(J6*J11&lt;H26,M5&lt;H26-J6*J11),((M13-J11)*(H26-J6*J11-M5)/(H26-J6*J11-M5-Q33))+J11,"HATALI")))</f>
        <v>1.701171875</v>
      </c>
      <c r="K34" s="20"/>
      <c r="L34" s="2" t="s">
        <v>5</v>
      </c>
      <c r="M34" s="2"/>
      <c r="N34" s="2"/>
      <c r="BJ34" s="7"/>
    </row>
    <row r="35" spans="2:62" ht="12" thickBot="1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3"/>
    </row>
    <row r="36" spans="2:62" ht="12" thickBot="1"/>
    <row r="37" spans="2:62" ht="57.75" customHeight="1">
      <c r="B37" s="21" t="s">
        <v>17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3"/>
    </row>
    <row r="38" spans="2:62">
      <c r="B38" s="6"/>
      <c r="L38" s="2" t="s">
        <v>11</v>
      </c>
      <c r="M38" s="2"/>
      <c r="N38" s="2"/>
      <c r="O38" s="2"/>
      <c r="P38" s="2"/>
      <c r="Q38" s="2"/>
      <c r="R38" s="2"/>
      <c r="S38" s="2"/>
      <c r="T38" s="2"/>
      <c r="U38" s="3" t="s">
        <v>10</v>
      </c>
      <c r="V38" s="2"/>
      <c r="W38" s="2"/>
      <c r="AN38" s="5" t="s">
        <v>15</v>
      </c>
      <c r="BJ38" s="7"/>
    </row>
    <row r="39" spans="2:62">
      <c r="B39" s="6"/>
      <c r="BJ39" s="7"/>
    </row>
    <row r="40" spans="2:62">
      <c r="B40" s="6"/>
      <c r="D40" s="19">
        <v>10</v>
      </c>
      <c r="E40" s="19"/>
      <c r="F40" s="19">
        <v>5</v>
      </c>
      <c r="G40" s="19"/>
      <c r="H40" s="2" t="s">
        <v>1</v>
      </c>
      <c r="I40" s="2"/>
      <c r="J40" s="2"/>
      <c r="K40" s="2"/>
      <c r="L40" s="2"/>
      <c r="M40" s="19">
        <v>15</v>
      </c>
      <c r="N40" s="19"/>
      <c r="O40" s="2" t="s">
        <v>0</v>
      </c>
      <c r="P40" s="2"/>
      <c r="Q40" s="2"/>
      <c r="R40" s="2"/>
      <c r="S40" s="19">
        <v>8</v>
      </c>
      <c r="T40" s="19"/>
      <c r="U40" s="2" t="s">
        <v>1</v>
      </c>
      <c r="V40" s="2"/>
      <c r="W40" s="19">
        <v>15</v>
      </c>
      <c r="X40" s="19"/>
      <c r="Y40" s="2" t="s">
        <v>0</v>
      </c>
      <c r="Z40" s="2"/>
      <c r="AA40" s="2"/>
      <c r="AB40" s="19">
        <v>5</v>
      </c>
      <c r="AC40" s="19"/>
      <c r="AD40" s="2" t="s">
        <v>1</v>
      </c>
      <c r="AF40" s="19">
        <v>10</v>
      </c>
      <c r="AG40" s="19"/>
      <c r="AH40" s="2" t="s">
        <v>0</v>
      </c>
      <c r="BJ40" s="7"/>
    </row>
    <row r="41" spans="2:62">
      <c r="B41" s="6"/>
      <c r="G41" s="2"/>
      <c r="H41" s="2"/>
      <c r="I41" s="2"/>
      <c r="J41" s="19">
        <v>8</v>
      </c>
      <c r="K41" s="19"/>
      <c r="L41" s="2" t="s">
        <v>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BJ41" s="7"/>
    </row>
    <row r="42" spans="2:62">
      <c r="B42" s="6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BJ42" s="7"/>
    </row>
    <row r="43" spans="2:62">
      <c r="B43" s="6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BJ43" s="7"/>
    </row>
    <row r="44" spans="2:62">
      <c r="B44" s="6"/>
      <c r="G44" s="2"/>
      <c r="H44" s="2" t="s">
        <v>2</v>
      </c>
      <c r="I44" s="2"/>
      <c r="J44" s="2"/>
      <c r="K44" s="2"/>
      <c r="L44" s="3" t="s">
        <v>3</v>
      </c>
      <c r="M44" s="19">
        <v>1</v>
      </c>
      <c r="N44" s="19"/>
      <c r="O44" s="19"/>
      <c r="P44" s="2"/>
      <c r="Q44" s="2"/>
      <c r="R44" s="2" t="s">
        <v>4</v>
      </c>
      <c r="S44" s="2"/>
      <c r="T44" s="2"/>
      <c r="U44" s="2"/>
      <c r="V44" s="3" t="s">
        <v>3</v>
      </c>
      <c r="W44" s="19">
        <v>1</v>
      </c>
      <c r="X44" s="19"/>
      <c r="Y44" s="19"/>
      <c r="Z44" s="2"/>
      <c r="AA44" s="2"/>
      <c r="AB44" s="2" t="s">
        <v>14</v>
      </c>
      <c r="AC44" s="2"/>
      <c r="AD44" s="2"/>
      <c r="BJ44" s="7"/>
    </row>
    <row r="45" spans="2:62">
      <c r="B45" s="6"/>
      <c r="G45" s="2"/>
      <c r="H45" s="2"/>
      <c r="I45" s="2"/>
      <c r="J45" s="2"/>
      <c r="K45" s="2"/>
      <c r="L45" s="2"/>
      <c r="M45" s="8"/>
      <c r="N45" s="8"/>
      <c r="O45" s="8"/>
      <c r="P45" s="2"/>
      <c r="Q45" s="2"/>
      <c r="R45" s="2"/>
      <c r="S45" s="2"/>
      <c r="T45" s="2"/>
      <c r="U45" s="2"/>
      <c r="V45" s="2"/>
      <c r="W45" s="8"/>
      <c r="X45" s="8"/>
      <c r="Y45" s="8"/>
      <c r="Z45" s="2"/>
      <c r="AA45" s="2"/>
      <c r="AB45" s="2"/>
      <c r="AC45" s="2"/>
      <c r="AD45" s="2"/>
      <c r="BJ45" s="7"/>
    </row>
    <row r="46" spans="2:62">
      <c r="B46" s="6"/>
      <c r="F46" s="19">
        <v>1.25</v>
      </c>
      <c r="G46" s="19"/>
      <c r="H46" s="2" t="s">
        <v>5</v>
      </c>
      <c r="I46" s="2"/>
      <c r="J46" s="19">
        <v>1</v>
      </c>
      <c r="K46" s="19"/>
      <c r="L46" s="2" t="s">
        <v>5</v>
      </c>
      <c r="M46" s="2"/>
      <c r="N46" s="2"/>
      <c r="O46" s="2"/>
      <c r="P46" s="20">
        <f>+M48-J46</f>
        <v>3</v>
      </c>
      <c r="Q46" s="20"/>
      <c r="R46" s="2" t="s">
        <v>5</v>
      </c>
      <c r="S46" s="2"/>
      <c r="T46" s="19">
        <v>3</v>
      </c>
      <c r="U46" s="19"/>
      <c r="V46" s="2" t="s">
        <v>5</v>
      </c>
      <c r="W46" s="2"/>
      <c r="X46" s="2"/>
      <c r="Y46" s="2"/>
      <c r="Z46" s="20">
        <f>+W48-T46</f>
        <v>1</v>
      </c>
      <c r="AA46" s="20"/>
      <c r="AB46" s="2" t="s">
        <v>5</v>
      </c>
      <c r="AC46" s="2"/>
      <c r="AD46" s="19">
        <v>1.25</v>
      </c>
      <c r="AE46" s="19"/>
      <c r="AF46" s="1" t="s">
        <v>5</v>
      </c>
      <c r="BJ46" s="7"/>
    </row>
    <row r="47" spans="2:62">
      <c r="B47" s="6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BJ47" s="7"/>
    </row>
    <row r="48" spans="2:62">
      <c r="B48" s="6"/>
      <c r="G48" s="2"/>
      <c r="H48" s="2"/>
      <c r="I48" s="2"/>
      <c r="J48" s="2"/>
      <c r="K48" s="2"/>
      <c r="L48" s="2"/>
      <c r="M48" s="19">
        <v>4</v>
      </c>
      <c r="N48" s="19"/>
      <c r="O48" s="2" t="s">
        <v>5</v>
      </c>
      <c r="P48" s="2"/>
      <c r="Q48" s="2"/>
      <c r="R48" s="2"/>
      <c r="S48" s="2"/>
      <c r="T48" s="2"/>
      <c r="U48" s="2"/>
      <c r="V48" s="2"/>
      <c r="W48" s="19">
        <v>4</v>
      </c>
      <c r="X48" s="19"/>
      <c r="Y48" s="2" t="s">
        <v>5</v>
      </c>
      <c r="Z48" s="2"/>
      <c r="AA48" s="2"/>
      <c r="AB48" s="2"/>
      <c r="AC48" s="2"/>
      <c r="AD48" s="2"/>
      <c r="BJ48" s="7"/>
    </row>
    <row r="49" spans="2:62">
      <c r="B49" s="6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BJ49" s="7"/>
    </row>
    <row r="50" spans="2:62">
      <c r="B50" s="6"/>
      <c r="F50" s="28">
        <v>0</v>
      </c>
      <c r="G50" s="29"/>
      <c r="H50" s="30"/>
      <c r="I50" s="28">
        <v>0</v>
      </c>
      <c r="J50" s="29"/>
      <c r="K50" s="30"/>
      <c r="L50" s="2"/>
      <c r="M50" s="2"/>
      <c r="N50" s="2"/>
      <c r="O50" s="2"/>
      <c r="P50" s="28">
        <f>(3*M44/M48)/((3*M44/M48)+(3*W44/W48))</f>
        <v>0.5</v>
      </c>
      <c r="Q50" s="29"/>
      <c r="R50" s="30"/>
      <c r="S50" s="28">
        <f>(3*W44/W48)/((3*M44/M48)+(3*W44/W48))</f>
        <v>0.5</v>
      </c>
      <c r="T50" s="29"/>
      <c r="U50" s="30"/>
      <c r="V50" s="2"/>
      <c r="W50" s="2"/>
      <c r="X50" s="2"/>
      <c r="Y50" s="2"/>
      <c r="Z50" s="28">
        <v>0</v>
      </c>
      <c r="AA50" s="29"/>
      <c r="AB50" s="30"/>
      <c r="AC50" s="28">
        <v>0</v>
      </c>
      <c r="AD50" s="29"/>
      <c r="AE50" s="30"/>
      <c r="BJ50" s="7"/>
    </row>
    <row r="51" spans="2:62">
      <c r="B51" s="6"/>
      <c r="E51" s="24">
        <f>-D40*F46-F40*F46*F46/2</f>
        <v>-16.40625</v>
      </c>
      <c r="F51" s="24"/>
      <c r="G51" s="24"/>
      <c r="H51" s="2"/>
      <c r="I51" s="2"/>
      <c r="J51" s="20">
        <f>-E51</f>
        <v>16.40625</v>
      </c>
      <c r="K51" s="20"/>
      <c r="L51" s="20"/>
      <c r="M51" s="2"/>
      <c r="N51" s="2"/>
      <c r="O51" s="20">
        <f>-J41*M48^2/8-M40*P46*J46*(J46+M48)/(2*M48^2)</f>
        <v>-23.03125</v>
      </c>
      <c r="P51" s="20"/>
      <c r="Q51" s="20"/>
      <c r="R51" s="2"/>
      <c r="S51" s="2"/>
      <c r="T51" s="20">
        <f>S40*W48^2/8+W40*T46*Z46*(Z46+W48)/(2*W48^2)</f>
        <v>23.03125</v>
      </c>
      <c r="U51" s="20"/>
      <c r="V51" s="20"/>
      <c r="W51" s="2"/>
      <c r="X51" s="2"/>
      <c r="Y51" s="20">
        <f>-AD51</f>
        <v>-16.40625</v>
      </c>
      <c r="Z51" s="20"/>
      <c r="AA51" s="20"/>
      <c r="AB51" s="2"/>
      <c r="AC51" s="2"/>
      <c r="AD51" s="20">
        <f>AF40*AD46+AB40*AD46*AD46/2</f>
        <v>16.40625</v>
      </c>
      <c r="AE51" s="20"/>
      <c r="AF51" s="20"/>
      <c r="BJ51" s="7"/>
    </row>
    <row r="52" spans="2:62">
      <c r="B52" s="6"/>
      <c r="E52" s="24"/>
      <c r="F52" s="24"/>
      <c r="G52" s="24"/>
      <c r="H52" s="2"/>
      <c r="I52" s="2"/>
      <c r="J52" s="20"/>
      <c r="K52" s="20"/>
      <c r="L52" s="20"/>
      <c r="M52" s="2"/>
      <c r="N52" s="2"/>
      <c r="O52" s="24">
        <f>+J51/2</f>
        <v>8.203125</v>
      </c>
      <c r="P52" s="24"/>
      <c r="Q52" s="24"/>
      <c r="R52" s="2"/>
      <c r="S52" s="2"/>
      <c r="T52" s="24">
        <f>+Y51/2</f>
        <v>-8.203125</v>
      </c>
      <c r="U52" s="24"/>
      <c r="V52" s="24"/>
      <c r="W52" s="2"/>
      <c r="X52" s="2"/>
      <c r="Y52" s="20"/>
      <c r="Z52" s="20"/>
      <c r="AA52" s="20"/>
      <c r="AB52" s="2"/>
      <c r="AC52" s="2"/>
      <c r="AD52" s="20"/>
      <c r="AE52" s="20"/>
      <c r="AF52" s="20"/>
      <c r="BJ52" s="7"/>
    </row>
    <row r="53" spans="2:62">
      <c r="B53" s="6"/>
      <c r="E53" s="25"/>
      <c r="F53" s="25"/>
      <c r="G53" s="25"/>
      <c r="J53" s="25"/>
      <c r="K53" s="25"/>
      <c r="L53" s="25"/>
      <c r="O53" s="35">
        <f>-(O51+T51+O52+T52)*P50</f>
        <v>0</v>
      </c>
      <c r="P53" s="35"/>
      <c r="Q53" s="35"/>
      <c r="T53" s="35">
        <f>-(O51+T51+O52+T52)*S50</f>
        <v>0</v>
      </c>
      <c r="U53" s="35"/>
      <c r="V53" s="35"/>
      <c r="Y53" s="25"/>
      <c r="Z53" s="25"/>
      <c r="AA53" s="25"/>
      <c r="AD53" s="25"/>
      <c r="AE53" s="25"/>
      <c r="AF53" s="25"/>
      <c r="BJ53" s="7"/>
    </row>
    <row r="54" spans="2:62">
      <c r="B54" s="6"/>
      <c r="E54" s="34">
        <f>SUM(E51:G53)</f>
        <v>-16.40625</v>
      </c>
      <c r="F54" s="34"/>
      <c r="G54" s="34"/>
      <c r="H54" s="2"/>
      <c r="I54" s="2"/>
      <c r="J54" s="34">
        <f>SUM(J51:L53)</f>
        <v>16.40625</v>
      </c>
      <c r="K54" s="34"/>
      <c r="L54" s="34"/>
      <c r="M54" s="2"/>
      <c r="N54" s="2"/>
      <c r="O54" s="34">
        <f>SUM(O51:Q53)</f>
        <v>-14.828125</v>
      </c>
      <c r="P54" s="34"/>
      <c r="Q54" s="34"/>
      <c r="R54" s="2"/>
      <c r="S54" s="2"/>
      <c r="T54" s="34">
        <f>SUM(T51:V53)</f>
        <v>14.828125</v>
      </c>
      <c r="U54" s="34"/>
      <c r="V54" s="34"/>
      <c r="W54" s="2"/>
      <c r="X54" s="2"/>
      <c r="Y54" s="34">
        <f>SUM(Y51:AA53)</f>
        <v>-16.40625</v>
      </c>
      <c r="Z54" s="34"/>
      <c r="AA54" s="34"/>
      <c r="AB54" s="2"/>
      <c r="AC54" s="2"/>
      <c r="AD54" s="34">
        <f>SUM(AD51:AF53)</f>
        <v>16.40625</v>
      </c>
      <c r="AE54" s="34"/>
      <c r="AF54" s="34"/>
      <c r="BJ54" s="7"/>
    </row>
    <row r="55" spans="2:62">
      <c r="B55" s="6"/>
      <c r="G55" s="2"/>
      <c r="H55" s="2"/>
      <c r="I55" s="2"/>
      <c r="J55" s="2"/>
      <c r="K55" s="2" t="s">
        <v>6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BJ55" s="7"/>
    </row>
    <row r="56" spans="2:62">
      <c r="B56" s="6"/>
      <c r="G56" s="20">
        <f>+E54</f>
        <v>-16.40625</v>
      </c>
      <c r="H56" s="20"/>
      <c r="I56" s="20"/>
      <c r="J56" s="2"/>
      <c r="K56" s="2"/>
      <c r="L56" s="2"/>
      <c r="M56" s="2"/>
      <c r="N56" s="2"/>
      <c r="O56" s="2"/>
      <c r="P56" s="2"/>
      <c r="Q56" s="2"/>
      <c r="R56" s="20">
        <f>+O54</f>
        <v>-14.828125</v>
      </c>
      <c r="S56" s="20"/>
      <c r="T56" s="20"/>
      <c r="U56" s="2"/>
      <c r="V56" s="2"/>
      <c r="W56" s="2"/>
      <c r="X56" s="2"/>
      <c r="Y56" s="2"/>
      <c r="Z56" s="2"/>
      <c r="AA56" s="2"/>
      <c r="AB56" s="20">
        <f>+Y54</f>
        <v>-16.40625</v>
      </c>
      <c r="AC56" s="20"/>
      <c r="AD56" s="20"/>
      <c r="BJ56" s="7"/>
    </row>
    <row r="57" spans="2:62">
      <c r="B57" s="6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BJ57" s="7"/>
    </row>
    <row r="58" spans="2:62">
      <c r="B58" s="6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BJ58" s="7"/>
    </row>
    <row r="59" spans="2:62">
      <c r="B59" s="6"/>
      <c r="G59" s="2"/>
      <c r="H59" s="2" t="s">
        <v>7</v>
      </c>
      <c r="I59" s="4" t="s">
        <v>7</v>
      </c>
      <c r="J59" s="2"/>
      <c r="K59" s="2"/>
      <c r="L59" s="2"/>
      <c r="M59" s="2"/>
      <c r="N59" s="2"/>
      <c r="O59" s="2"/>
      <c r="P59" s="2"/>
      <c r="Q59" s="2"/>
      <c r="R59" s="4" t="s">
        <v>7</v>
      </c>
      <c r="S59" s="4" t="s">
        <v>7</v>
      </c>
      <c r="T59" s="2"/>
      <c r="U59" s="2"/>
      <c r="V59" s="2"/>
      <c r="W59" s="2"/>
      <c r="X59" s="2"/>
      <c r="Y59" s="2"/>
      <c r="Z59" s="2"/>
      <c r="AA59" s="2"/>
      <c r="AB59" s="4" t="s">
        <v>7</v>
      </c>
      <c r="AC59" s="4" t="s">
        <v>7</v>
      </c>
      <c r="AD59" s="2"/>
      <c r="BJ59" s="7"/>
    </row>
    <row r="60" spans="2:62">
      <c r="B60" s="6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BJ60" s="7"/>
    </row>
    <row r="61" spans="2:62">
      <c r="B61" s="6"/>
      <c r="G61" s="2"/>
      <c r="H61" s="2"/>
      <c r="I61" s="2"/>
      <c r="J61" s="2"/>
      <c r="K61" s="2"/>
      <c r="L61" s="2"/>
      <c r="M61" s="2" t="s">
        <v>8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 t="s">
        <v>8</v>
      </c>
      <c r="Y61" s="2"/>
      <c r="Z61" s="2"/>
      <c r="AA61" s="2"/>
      <c r="AB61" s="2"/>
      <c r="AC61" s="2"/>
      <c r="AD61" s="2"/>
      <c r="BJ61" s="7"/>
    </row>
    <row r="62" spans="2:62">
      <c r="B62" s="6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BJ62" s="7"/>
    </row>
    <row r="63" spans="2:62">
      <c r="B63" s="6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BJ63" s="7"/>
    </row>
    <row r="64" spans="2:62">
      <c r="B64" s="6"/>
      <c r="G64" s="2"/>
      <c r="H64" s="2"/>
      <c r="I64" s="2"/>
      <c r="J64" s="2"/>
      <c r="K64" s="2"/>
      <c r="L64" s="20">
        <f>IF(J41*J46&gt;H66,(H66*(IF(J41*J46&gt;H66,(H66*J46)/(J46*J41),IF(AND(J41*J46&lt;H66,M40&gt;H66-J41*J46),J46,IF(AND(J41*J46&lt;H66,M40&lt;H66-J41*J46),((J41-J46)*(H66-J41*J46-M40)/(H66-J41*J46-M40+-Q73))+J46,"HATALI"))))/2)--G56,IF(AND(J41*J46&lt;H66,M40&gt;H66-J41*J46),(((H66+H66-J46*J41)/2)*J46)--G56,IF(AND(J41*J46&lt;H66,M40&lt;H66-J41*J46),(((M48-J46)*(H66-J41*J46-M40)/(H66-J41*J46-M40+-Q73))*(H66-J46*J41-M40)/2+(H66+H66-J46*J41)*J46/2)--G56,"HATALI")))</f>
        <v>8.5865106582641602</v>
      </c>
      <c r="M64" s="20"/>
      <c r="N64" s="20"/>
      <c r="O64" s="2"/>
      <c r="P64" s="2"/>
      <c r="Q64" s="2"/>
      <c r="R64" s="2"/>
      <c r="S64" s="2"/>
      <c r="T64" s="2"/>
      <c r="U64" s="2"/>
      <c r="V64" s="2"/>
      <c r="W64" s="20">
        <f>IF(S40*T46&gt;R66,(R66*(IF(S40*T46&gt;R66,(R66*T46)/(T46*S40),IF(AND(S40*T46&lt;R66,W40&gt;R66-S40*T46),T46,IF(AND(S40*T46&lt;R66,W40&lt;R66-S40*T46),((S40-T46)*(R66-S40*T46-W40)/(R66-S40*T46-W40+-AA73))+T46,"HATALI"))))/2)--R56,IF(AND(S40*T46&lt;R66,W40&gt;R66-S40*T46),(((R66+R66-T46*S40)/2)*T46)--R56,IF(AND(S40*T46&lt;R66,W40&lt;R66-S40*T46),(((W48-T46)*(R66-S40*T46-W40)/(R66-S40*T46-W40+-AA73))*(R66-T46*S40-W40)/2+(R66+R66-T46*S40)*T46/2)--R56,"HATALI")))</f>
        <v>8.5865106582641602</v>
      </c>
      <c r="X64" s="20"/>
      <c r="Y64" s="20"/>
      <c r="Z64" s="2"/>
      <c r="AA64" s="2"/>
      <c r="AB64" s="2"/>
      <c r="AC64" s="2"/>
      <c r="AD64" s="2"/>
      <c r="BJ64" s="7"/>
    </row>
    <row r="65" spans="2:62">
      <c r="B65" s="6"/>
      <c r="G65" s="2"/>
      <c r="H65" s="5"/>
      <c r="I65" s="2"/>
      <c r="J65" s="2"/>
      <c r="K65" s="2" t="s">
        <v>9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BJ65" s="7"/>
    </row>
    <row r="66" spans="2:62">
      <c r="B66" s="6"/>
      <c r="G66" s="2"/>
      <c r="H66" s="20">
        <f>IF(M40&gt;0,J41*M48+M40--Q73,J41*M48--Q73)</f>
        <v>27.64453125</v>
      </c>
      <c r="I66" s="20"/>
      <c r="J66" s="20"/>
      <c r="K66" s="2"/>
      <c r="L66" s="2"/>
      <c r="M66" s="2"/>
      <c r="N66" s="2"/>
      <c r="O66" s="2"/>
      <c r="P66" s="2"/>
      <c r="Q66" s="2"/>
      <c r="R66" s="20">
        <f>IF(W40&gt;0,S40*W48+W40--AA73,S40*W48--AA73)</f>
        <v>19.35546875</v>
      </c>
      <c r="S66" s="20"/>
      <c r="T66" s="20"/>
      <c r="U66" s="2"/>
      <c r="V66" s="2"/>
      <c r="W66" s="2"/>
      <c r="X66" s="2"/>
      <c r="Y66" s="2"/>
      <c r="Z66" s="2"/>
      <c r="AA66" s="2"/>
      <c r="AB66" s="20">
        <f>+AF67+AB40*AD46</f>
        <v>16.25</v>
      </c>
      <c r="AC66" s="20"/>
      <c r="AD66" s="20"/>
      <c r="BJ66" s="7"/>
    </row>
    <row r="67" spans="2:62">
      <c r="B67" s="6"/>
      <c r="G67" s="2"/>
      <c r="H67" s="2"/>
      <c r="I67" s="2"/>
      <c r="J67" s="2"/>
      <c r="K67" s="2"/>
      <c r="L67" s="2"/>
      <c r="M67" s="20">
        <f>+H66-J41*J46</f>
        <v>19.64453125</v>
      </c>
      <c r="N67" s="20"/>
      <c r="O67" s="20"/>
      <c r="P67" s="2"/>
      <c r="Q67" s="2"/>
      <c r="R67" s="2"/>
      <c r="S67" s="2"/>
      <c r="T67" s="2"/>
      <c r="U67" s="2"/>
      <c r="V67" s="2"/>
      <c r="W67" s="20">
        <f>+R66-S40*T46</f>
        <v>-4.64453125</v>
      </c>
      <c r="X67" s="20"/>
      <c r="Y67" s="20"/>
      <c r="Z67" s="2"/>
      <c r="AA67" s="2"/>
      <c r="AB67" s="2"/>
      <c r="AC67" s="2"/>
      <c r="AD67" s="2"/>
      <c r="AF67" s="24">
        <f>+AF40</f>
        <v>10</v>
      </c>
      <c r="AG67" s="24"/>
      <c r="AH67" s="24"/>
      <c r="BJ67" s="7"/>
    </row>
    <row r="68" spans="2:62">
      <c r="B68" s="6"/>
      <c r="G68" s="2"/>
      <c r="H68" s="2"/>
      <c r="I68" s="2"/>
      <c r="J68" s="2"/>
      <c r="K68" s="2" t="s">
        <v>8</v>
      </c>
      <c r="L68" s="2"/>
      <c r="M68" s="2"/>
      <c r="N68" s="2"/>
      <c r="O68" s="2"/>
      <c r="P68" s="2"/>
      <c r="Q68" s="2"/>
      <c r="R68" s="2"/>
      <c r="S68" s="2"/>
      <c r="T68" s="2"/>
      <c r="U68" s="2" t="s">
        <v>8</v>
      </c>
      <c r="V68" s="2"/>
      <c r="W68" s="2"/>
      <c r="X68" s="2"/>
      <c r="Y68" s="2"/>
      <c r="Z68" s="2"/>
      <c r="AA68" s="2"/>
      <c r="AB68" s="2"/>
      <c r="AC68" s="2"/>
      <c r="AD68" s="2"/>
      <c r="BJ68" s="7"/>
    </row>
    <row r="69" spans="2:62">
      <c r="B69" s="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BJ69" s="7"/>
    </row>
    <row r="70" spans="2:62">
      <c r="B70" s="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BJ70" s="7"/>
    </row>
    <row r="71" spans="2:62">
      <c r="B71" s="6"/>
      <c r="G71" s="2"/>
      <c r="H71" s="2"/>
      <c r="I71" s="2"/>
      <c r="J71" s="2"/>
      <c r="K71" s="2"/>
      <c r="L71" s="2"/>
      <c r="M71" s="2"/>
      <c r="N71" s="2"/>
      <c r="O71" s="2"/>
      <c r="P71" s="2" t="s">
        <v>7</v>
      </c>
      <c r="Q71" s="2"/>
      <c r="R71" s="2"/>
      <c r="S71" s="2"/>
      <c r="T71" s="2"/>
      <c r="U71" s="2"/>
      <c r="V71" s="2"/>
      <c r="W71" s="2"/>
      <c r="X71" s="2"/>
      <c r="Y71" s="2"/>
      <c r="Z71" s="2" t="s">
        <v>7</v>
      </c>
      <c r="AA71" s="2"/>
      <c r="AB71" s="2"/>
      <c r="AC71" s="2"/>
      <c r="AD71" s="2"/>
      <c r="BJ71" s="7"/>
    </row>
    <row r="72" spans="2:62">
      <c r="B72" s="6"/>
      <c r="C72" s="24">
        <f>-D40</f>
        <v>-10</v>
      </c>
      <c r="D72" s="24"/>
      <c r="E72" s="24"/>
      <c r="G72" s="2"/>
      <c r="H72" s="2"/>
      <c r="I72" s="2"/>
      <c r="J72" s="2"/>
      <c r="K72" s="2"/>
      <c r="L72" s="20">
        <f>+M67-M40</f>
        <v>4.64453125</v>
      </c>
      <c r="M72" s="20"/>
      <c r="N72" s="20"/>
      <c r="O72" s="2"/>
      <c r="P72" s="2"/>
      <c r="Q72" s="2"/>
      <c r="R72" s="2"/>
      <c r="S72" s="2"/>
      <c r="T72" s="2"/>
      <c r="U72" s="2"/>
      <c r="V72" s="20">
        <f>+W67-W40</f>
        <v>-19.64453125</v>
      </c>
      <c r="W72" s="20"/>
      <c r="X72" s="20"/>
      <c r="Y72" s="2"/>
      <c r="Z72" s="2"/>
      <c r="AA72" s="2"/>
      <c r="AB72" s="2"/>
      <c r="AC72" s="2"/>
      <c r="AD72" s="2"/>
      <c r="BJ72" s="7"/>
    </row>
    <row r="73" spans="2:62">
      <c r="B73" s="6"/>
      <c r="G73" s="2"/>
      <c r="H73" s="20">
        <f>+C72-F40*F46</f>
        <v>-16.25</v>
      </c>
      <c r="I73" s="20"/>
      <c r="J73" s="20"/>
      <c r="K73" s="2"/>
      <c r="L73" s="2"/>
      <c r="M73" s="2"/>
      <c r="N73" s="2"/>
      <c r="O73" s="2"/>
      <c r="P73" s="2"/>
      <c r="Q73" s="20">
        <f>-IF(M40&gt;0,(J41*M48^2*0.5+M40*J46-R56--G56)/M48,(0.5*J41*M48^2-R56--G56)/M48)</f>
        <v>-19.35546875</v>
      </c>
      <c r="R73" s="20"/>
      <c r="S73" s="20"/>
      <c r="T73" s="2"/>
      <c r="U73" s="2"/>
      <c r="V73" s="2"/>
      <c r="W73" s="2"/>
      <c r="X73" s="2"/>
      <c r="Y73" s="2"/>
      <c r="Z73" s="2"/>
      <c r="AA73" s="20">
        <f>-IF(W40&gt;0,(S40*W48^2*0.5+W40*T46-AB56--R56)/W48,(0.5*S40*W48^2-AB56--R56)/W48)</f>
        <v>-27.64453125</v>
      </c>
      <c r="AB73" s="20"/>
      <c r="AC73" s="20"/>
      <c r="AD73" s="2"/>
      <c r="BJ73" s="7"/>
    </row>
    <row r="74" spans="2:62">
      <c r="B74" s="6"/>
      <c r="G74" s="2"/>
      <c r="H74" s="2"/>
      <c r="I74" s="2"/>
      <c r="J74" s="20">
        <f>IF(J41*J46&gt;H66,(H66*J46)/(J46*J41),IF(AND(J41*J46&lt;H66,M40&gt;H66-J41*J46),J46,IF(AND(J41*J46&lt;H66,M40&lt;H66-J41*J46),((M48-J46)*(H66-J41*J46-M40)/(H66-J41*J46-M40-Q73))+J46,"HATALI")))</f>
        <v>1.58056640625</v>
      </c>
      <c r="K74" s="20"/>
      <c r="L74" s="2" t="s">
        <v>5</v>
      </c>
      <c r="M74" s="2"/>
      <c r="N74" s="2"/>
      <c r="O74" s="2"/>
      <c r="P74" s="2"/>
      <c r="Q74" s="2"/>
      <c r="R74" s="2"/>
      <c r="S74" s="2"/>
      <c r="T74" s="20">
        <f>IF(S40*T46&gt;R66,(R66*T46)/(T46*S40),IF(AND(S40*T46&lt;R66,W40&gt;R66-S40*T46),T46,IF(AND(S40*T46&lt;R66,W40&lt;R66-S40*T46),((W48-T46)*(R66-S40*T46-W40)/(R66-S40*T46-W40-AA73))+T46,"HATALI")))</f>
        <v>2.41943359375</v>
      </c>
      <c r="U74" s="20"/>
      <c r="V74" s="2" t="s">
        <v>5</v>
      </c>
      <c r="W74" s="2"/>
      <c r="X74" s="2"/>
      <c r="Y74" s="2"/>
      <c r="Z74" s="2"/>
      <c r="AA74" s="2"/>
      <c r="AB74" s="2"/>
      <c r="AC74" s="2"/>
      <c r="AD74" s="2"/>
      <c r="BJ74" s="7"/>
    </row>
    <row r="75" spans="2:62" ht="12" thickBot="1">
      <c r="B75" s="11"/>
      <c r="C75" s="12"/>
      <c r="D75" s="12"/>
      <c r="E75" s="12"/>
      <c r="F75" s="12"/>
      <c r="G75" s="14"/>
      <c r="H75" s="12"/>
      <c r="I75" s="12"/>
      <c r="J75" s="12"/>
      <c r="K75" s="12"/>
      <c r="L75" s="12"/>
      <c r="M75" s="12"/>
      <c r="N75" s="12"/>
      <c r="O75" s="14"/>
      <c r="P75" s="14"/>
      <c r="Q75" s="14"/>
      <c r="R75" s="12"/>
      <c r="S75" s="12"/>
      <c r="T75" s="12"/>
      <c r="U75" s="12"/>
      <c r="V75" s="12"/>
      <c r="W75" s="12"/>
      <c r="X75" s="12"/>
      <c r="Y75" s="14"/>
      <c r="Z75" s="14"/>
      <c r="AA75" s="14"/>
      <c r="AB75" s="14"/>
      <c r="AC75" s="14"/>
      <c r="AD75" s="14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3"/>
    </row>
    <row r="76" spans="2:62" ht="12" thickBot="1"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2:62" ht="54.75" customHeight="1">
      <c r="B77" s="21" t="s">
        <v>18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3"/>
    </row>
    <row r="78" spans="2:62">
      <c r="B78" s="6"/>
      <c r="P78" s="2" t="s">
        <v>11</v>
      </c>
      <c r="Q78" s="2"/>
      <c r="R78" s="2"/>
      <c r="S78" s="2"/>
      <c r="T78" s="2"/>
      <c r="U78" s="2"/>
      <c r="V78" s="2"/>
      <c r="W78" s="2"/>
      <c r="X78" s="2"/>
      <c r="Z78" s="2"/>
      <c r="AA78" s="3" t="s">
        <v>10</v>
      </c>
      <c r="AN78" s="5" t="s">
        <v>15</v>
      </c>
      <c r="BJ78" s="7"/>
    </row>
    <row r="79" spans="2:62">
      <c r="B79" s="6"/>
      <c r="BJ79" s="7"/>
    </row>
    <row r="80" spans="2:62">
      <c r="B80" s="6"/>
      <c r="D80" s="19">
        <v>10</v>
      </c>
      <c r="E80" s="19"/>
      <c r="F80" s="19">
        <v>5</v>
      </c>
      <c r="G80" s="19"/>
      <c r="H80" s="2" t="s">
        <v>1</v>
      </c>
      <c r="I80" s="2"/>
      <c r="J80" s="2"/>
      <c r="K80" s="2"/>
      <c r="L80" s="2"/>
      <c r="M80" s="19">
        <v>65</v>
      </c>
      <c r="N80" s="19"/>
      <c r="O80" s="2" t="s">
        <v>0</v>
      </c>
      <c r="P80" s="2"/>
      <c r="Q80" s="2"/>
      <c r="R80" s="2"/>
      <c r="S80" s="19">
        <v>8</v>
      </c>
      <c r="T80" s="19"/>
      <c r="U80" s="2" t="s">
        <v>1</v>
      </c>
      <c r="V80" s="2"/>
      <c r="W80" s="19">
        <v>50</v>
      </c>
      <c r="X80" s="19"/>
      <c r="Y80" s="2" t="s">
        <v>0</v>
      </c>
      <c r="Z80" s="2"/>
      <c r="AA80" s="2"/>
      <c r="AB80" s="2"/>
      <c r="AC80" s="2"/>
      <c r="AD80" s="2"/>
      <c r="AE80" s="2"/>
      <c r="AF80" s="2"/>
      <c r="AG80" s="19">
        <v>65</v>
      </c>
      <c r="AH80" s="19"/>
      <c r="AI80" s="2" t="s">
        <v>0</v>
      </c>
      <c r="AJ80" s="2"/>
      <c r="AK80" s="2"/>
      <c r="AL80" s="19">
        <v>5</v>
      </c>
      <c r="AM80" s="19"/>
      <c r="AN80" s="2" t="s">
        <v>1</v>
      </c>
      <c r="AP80" s="19">
        <v>10</v>
      </c>
      <c r="AQ80" s="19"/>
      <c r="AR80" s="2" t="s">
        <v>0</v>
      </c>
      <c r="BJ80" s="7"/>
    </row>
    <row r="81" spans="2:62">
      <c r="B81" s="6"/>
      <c r="G81" s="2"/>
      <c r="H81" s="2"/>
      <c r="I81" s="2"/>
      <c r="J81" s="19">
        <v>10</v>
      </c>
      <c r="K81" s="19"/>
      <c r="L81" s="2" t="s">
        <v>1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19">
        <v>10</v>
      </c>
      <c r="AE81" s="19"/>
      <c r="AF81" s="2" t="s">
        <v>1</v>
      </c>
      <c r="AG81" s="2"/>
      <c r="AH81" s="2"/>
      <c r="AI81" s="2"/>
      <c r="AJ81" s="2"/>
      <c r="AK81" s="2"/>
      <c r="AL81" s="2"/>
      <c r="AM81" s="2"/>
      <c r="AN81" s="2"/>
      <c r="BJ81" s="7"/>
    </row>
    <row r="82" spans="2:62">
      <c r="B82" s="6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BJ82" s="7"/>
    </row>
    <row r="83" spans="2:62">
      <c r="B83" s="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BJ83" s="7"/>
    </row>
    <row r="84" spans="2:62">
      <c r="B84" s="6"/>
      <c r="G84" s="2"/>
      <c r="H84" s="2"/>
      <c r="I84" s="2"/>
      <c r="J84" s="2"/>
      <c r="K84" s="2"/>
      <c r="L84" s="3" t="s">
        <v>3</v>
      </c>
      <c r="M84" s="19">
        <v>1</v>
      </c>
      <c r="N84" s="19"/>
      <c r="O84" s="19"/>
      <c r="P84" s="2"/>
      <c r="Q84" s="2"/>
      <c r="R84" s="2"/>
      <c r="S84" s="2"/>
      <c r="T84" s="2"/>
      <c r="U84" s="2"/>
      <c r="V84" s="3" t="s">
        <v>3</v>
      </c>
      <c r="W84" s="19">
        <v>1</v>
      </c>
      <c r="X84" s="19"/>
      <c r="Y84" s="19"/>
      <c r="Z84" s="2"/>
      <c r="AA84" s="2"/>
      <c r="AB84" s="2"/>
      <c r="AC84" s="2"/>
      <c r="AD84" s="2"/>
      <c r="AE84" s="2"/>
      <c r="AF84" s="3" t="s">
        <v>3</v>
      </c>
      <c r="AG84" s="19">
        <v>1</v>
      </c>
      <c r="AH84" s="19"/>
      <c r="AI84" s="19"/>
      <c r="AJ84" s="2"/>
      <c r="AK84" s="2"/>
      <c r="AL84" s="2"/>
      <c r="AM84" s="2"/>
      <c r="AN84" s="2"/>
      <c r="BJ84" s="7"/>
    </row>
    <row r="85" spans="2:62">
      <c r="B85" s="6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BJ85" s="7"/>
    </row>
    <row r="86" spans="2:62">
      <c r="B86" s="6"/>
      <c r="F86" s="19">
        <v>1.25</v>
      </c>
      <c r="G86" s="19"/>
      <c r="H86" s="2" t="s">
        <v>5</v>
      </c>
      <c r="I86" s="2"/>
      <c r="J86" s="19">
        <v>1</v>
      </c>
      <c r="K86" s="19"/>
      <c r="L86" s="2" t="s">
        <v>5</v>
      </c>
      <c r="M86" s="2"/>
      <c r="N86" s="2"/>
      <c r="O86" s="2"/>
      <c r="P86" s="20">
        <f>+M88-J86</f>
        <v>3</v>
      </c>
      <c r="Q86" s="20"/>
      <c r="R86" s="2" t="s">
        <v>5</v>
      </c>
      <c r="S86" s="2"/>
      <c r="T86" s="19">
        <v>1.75</v>
      </c>
      <c r="U86" s="19"/>
      <c r="V86" s="2" t="s">
        <v>5</v>
      </c>
      <c r="W86" s="2"/>
      <c r="X86" s="2"/>
      <c r="Y86" s="2"/>
      <c r="Z86" s="20">
        <f>+W88-T86</f>
        <v>1.75</v>
      </c>
      <c r="AA86" s="20"/>
      <c r="AB86" s="2" t="s">
        <v>5</v>
      </c>
      <c r="AC86" s="2"/>
      <c r="AD86" s="19">
        <v>3</v>
      </c>
      <c r="AE86" s="19"/>
      <c r="AF86" s="2" t="s">
        <v>5</v>
      </c>
      <c r="AG86" s="2"/>
      <c r="AH86" s="2"/>
      <c r="AI86" s="2"/>
      <c r="AJ86" s="20">
        <f>+AG88-AD86</f>
        <v>1</v>
      </c>
      <c r="AK86" s="20"/>
      <c r="AL86" s="2" t="s">
        <v>5</v>
      </c>
      <c r="AM86" s="2"/>
      <c r="AN86" s="19">
        <v>1.25</v>
      </c>
      <c r="AO86" s="19"/>
      <c r="AP86" s="1" t="s">
        <v>5</v>
      </c>
      <c r="BJ86" s="7"/>
    </row>
    <row r="87" spans="2:62">
      <c r="B87" s="6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BJ87" s="7"/>
    </row>
    <row r="88" spans="2:62">
      <c r="B88" s="6"/>
      <c r="G88" s="2"/>
      <c r="H88" s="2"/>
      <c r="I88" s="2"/>
      <c r="J88" s="2"/>
      <c r="K88" s="2"/>
      <c r="L88" s="2"/>
      <c r="M88" s="19">
        <v>4</v>
      </c>
      <c r="N88" s="19"/>
      <c r="O88" s="2" t="s">
        <v>5</v>
      </c>
      <c r="P88" s="2"/>
      <c r="Q88" s="2"/>
      <c r="R88" s="2"/>
      <c r="S88" s="2"/>
      <c r="T88" s="2"/>
      <c r="U88" s="2"/>
      <c r="V88" s="2"/>
      <c r="W88" s="19">
        <v>3.5</v>
      </c>
      <c r="X88" s="19"/>
      <c r="Y88" s="2" t="s">
        <v>5</v>
      </c>
      <c r="Z88" s="2"/>
      <c r="AA88" s="2"/>
      <c r="AB88" s="2"/>
      <c r="AC88" s="2"/>
      <c r="AD88" s="2"/>
      <c r="AE88" s="2"/>
      <c r="AF88" s="2"/>
      <c r="AG88" s="19">
        <v>4</v>
      </c>
      <c r="AH88" s="19"/>
      <c r="AI88" s="2" t="s">
        <v>5</v>
      </c>
      <c r="AJ88" s="2"/>
      <c r="AK88" s="2"/>
      <c r="AL88" s="2"/>
      <c r="AM88" s="2"/>
      <c r="AN88" s="2"/>
      <c r="BJ88" s="7"/>
    </row>
    <row r="89" spans="2:62">
      <c r="B89" s="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BJ89" s="7"/>
    </row>
    <row r="90" spans="2:62">
      <c r="B90" s="6"/>
      <c r="F90" s="28">
        <v>0</v>
      </c>
      <c r="G90" s="29"/>
      <c r="H90" s="30"/>
      <c r="I90" s="28">
        <v>0</v>
      </c>
      <c r="J90" s="29"/>
      <c r="K90" s="30"/>
      <c r="L90" s="2"/>
      <c r="M90" s="2"/>
      <c r="N90" s="2"/>
      <c r="O90" s="2"/>
      <c r="P90" s="28">
        <f>(3*M84/M88)/((3*M84/M88)+(4*W84/W88))</f>
        <v>0.39622641509433965</v>
      </c>
      <c r="Q90" s="29"/>
      <c r="R90" s="30"/>
      <c r="S90" s="28">
        <f>(4*W84/W88)/((3*M84/M88)+(4*W84/W88))</f>
        <v>0.60377358490566035</v>
      </c>
      <c r="T90" s="29"/>
      <c r="U90" s="30"/>
      <c r="V90" s="2"/>
      <c r="W90" s="2"/>
      <c r="X90" s="2"/>
      <c r="Y90" s="2"/>
      <c r="Z90" s="28">
        <f>(4*W84/W88)/((3*AG84/AG88)+(4*W84/W88))</f>
        <v>0.60377358490566035</v>
      </c>
      <c r="AA90" s="29"/>
      <c r="AB90" s="30"/>
      <c r="AC90" s="28">
        <f>(3*AG84/AG88)/((3*AG84/AG88)+(4*W84/W88))</f>
        <v>0.39622641509433965</v>
      </c>
      <c r="AD90" s="29"/>
      <c r="AE90" s="30"/>
      <c r="AF90" s="2"/>
      <c r="AG90" s="2"/>
      <c r="AH90" s="2"/>
      <c r="AI90" s="2"/>
      <c r="AJ90" s="28">
        <v>0</v>
      </c>
      <c r="AK90" s="29"/>
      <c r="AL90" s="30"/>
      <c r="AM90" s="28">
        <v>0</v>
      </c>
      <c r="AN90" s="29"/>
      <c r="AO90" s="30"/>
      <c r="BJ90" s="7"/>
    </row>
    <row r="91" spans="2:62">
      <c r="B91" s="6"/>
      <c r="E91" s="24">
        <f>-D80*F86-F80*F86*F86/2</f>
        <v>-16.40625</v>
      </c>
      <c r="F91" s="24"/>
      <c r="G91" s="24"/>
      <c r="H91" s="2" t="s">
        <v>2</v>
      </c>
      <c r="I91" s="2"/>
      <c r="J91" s="20">
        <f>-E91</f>
        <v>16.40625</v>
      </c>
      <c r="K91" s="20"/>
      <c r="L91" s="20"/>
      <c r="M91" s="2"/>
      <c r="N91" s="2"/>
      <c r="O91" s="20">
        <f>-J81*M88^2/8-M80*P86*J86*(J86+M88)/(2*M88^2)</f>
        <v>-50.46875</v>
      </c>
      <c r="P91" s="20"/>
      <c r="Q91" s="20"/>
      <c r="R91" s="2"/>
      <c r="S91" s="2"/>
      <c r="T91" s="20">
        <f>S80*W88^2/12+W80*T86*Z86^2/W88^2</f>
        <v>30.041666666666664</v>
      </c>
      <c r="U91" s="20"/>
      <c r="V91" s="20"/>
      <c r="W91" s="2"/>
      <c r="X91" s="2"/>
      <c r="Y91" s="20">
        <f>-S80*W88^2/12-W80*Z86*T86^2/W88^2</f>
        <v>-30.041666666666664</v>
      </c>
      <c r="Z91" s="20"/>
      <c r="AA91" s="20"/>
      <c r="AB91" s="2"/>
      <c r="AC91" s="2"/>
      <c r="AD91" s="20">
        <f>AD81*AG88^2/8+AG80*AD86*AJ86*(AJ86+AG88)/(2*AG88^2)</f>
        <v>50.46875</v>
      </c>
      <c r="AE91" s="20"/>
      <c r="AF91" s="20"/>
      <c r="AG91" s="2"/>
      <c r="AH91" s="2"/>
      <c r="AI91" s="20">
        <f>-AN91</f>
        <v>-16.40625</v>
      </c>
      <c r="AJ91" s="20"/>
      <c r="AK91" s="20"/>
      <c r="AL91" s="2"/>
      <c r="AM91" s="2"/>
      <c r="AN91" s="20">
        <f>AP80*AN86+AL80*AN86*AN86/2</f>
        <v>16.40625</v>
      </c>
      <c r="AO91" s="20"/>
      <c r="AP91" s="20"/>
      <c r="AQ91" s="1" t="s">
        <v>12</v>
      </c>
      <c r="BJ91" s="7"/>
    </row>
    <row r="92" spans="2:62">
      <c r="B92" s="6"/>
      <c r="E92" s="20"/>
      <c r="F92" s="20"/>
      <c r="G92" s="20"/>
      <c r="H92" s="2"/>
      <c r="I92" s="2"/>
      <c r="J92" s="20"/>
      <c r="K92" s="20"/>
      <c r="L92" s="20"/>
      <c r="M92" s="2"/>
      <c r="N92" s="2"/>
      <c r="O92" s="20">
        <f>+J91/2</f>
        <v>8.203125</v>
      </c>
      <c r="P92" s="20"/>
      <c r="Q92" s="20"/>
      <c r="R92" s="2"/>
      <c r="S92" s="2"/>
      <c r="T92" s="20"/>
      <c r="U92" s="20"/>
      <c r="V92" s="20"/>
      <c r="W92" s="2"/>
      <c r="X92" s="2"/>
      <c r="Y92" s="20"/>
      <c r="Z92" s="20"/>
      <c r="AA92" s="20"/>
      <c r="AB92" s="2"/>
      <c r="AC92" s="2"/>
      <c r="AD92" s="20">
        <f>+AI91/2</f>
        <v>-8.203125</v>
      </c>
      <c r="AE92" s="20"/>
      <c r="AF92" s="20"/>
      <c r="AG92" s="2"/>
      <c r="AH92" s="2"/>
      <c r="AI92" s="20"/>
      <c r="AJ92" s="20"/>
      <c r="AK92" s="20"/>
      <c r="AL92" s="2"/>
      <c r="AM92" s="2"/>
      <c r="AN92" s="20"/>
      <c r="AO92" s="20"/>
      <c r="AP92" s="20"/>
      <c r="BJ92" s="7"/>
    </row>
    <row r="93" spans="2:62">
      <c r="B93" s="6"/>
      <c r="E93" s="20"/>
      <c r="F93" s="20"/>
      <c r="G93" s="20"/>
      <c r="H93" s="2"/>
      <c r="I93" s="2"/>
      <c r="J93" s="20"/>
      <c r="K93" s="20"/>
      <c r="L93" s="20"/>
      <c r="M93" s="2"/>
      <c r="N93" s="2"/>
      <c r="O93" s="20">
        <f>-(O92+O91+T91)*P90</f>
        <v>4.8434551886792461</v>
      </c>
      <c r="P93" s="20"/>
      <c r="Q93" s="20"/>
      <c r="R93" s="2"/>
      <c r="S93" s="2"/>
      <c r="T93" s="20">
        <f>-(O92+O91+T91)*S90</f>
        <v>7.3805031446540896</v>
      </c>
      <c r="U93" s="20"/>
      <c r="V93" s="20"/>
      <c r="W93" s="2"/>
      <c r="X93" s="2"/>
      <c r="Y93" s="20">
        <f>+T93/2</f>
        <v>3.6902515723270448</v>
      </c>
      <c r="Z93" s="20"/>
      <c r="AA93" s="20"/>
      <c r="AB93" s="2"/>
      <c r="AC93" s="2"/>
      <c r="AD93" s="20"/>
      <c r="AE93" s="20"/>
      <c r="AF93" s="20"/>
      <c r="AG93" s="2"/>
      <c r="AH93" s="2"/>
      <c r="AI93" s="20"/>
      <c r="AJ93" s="20"/>
      <c r="AK93" s="20"/>
      <c r="AL93" s="2"/>
      <c r="AM93" s="2"/>
      <c r="AN93" s="20"/>
      <c r="AO93" s="20"/>
      <c r="AP93" s="20"/>
      <c r="BJ93" s="7"/>
    </row>
    <row r="94" spans="2:62">
      <c r="B94" s="6"/>
      <c r="E94" s="20"/>
      <c r="F94" s="20"/>
      <c r="G94" s="20"/>
      <c r="H94" s="2"/>
      <c r="I94" s="2"/>
      <c r="J94" s="20"/>
      <c r="K94" s="20"/>
      <c r="L94" s="20"/>
      <c r="M94" s="2"/>
      <c r="N94" s="2"/>
      <c r="O94" s="20"/>
      <c r="P94" s="20"/>
      <c r="Q94" s="20"/>
      <c r="R94" s="2"/>
      <c r="S94" s="2"/>
      <c r="T94" s="20">
        <f>+Y94/2</f>
        <v>-4.8042897828408702</v>
      </c>
      <c r="U94" s="20"/>
      <c r="V94" s="20"/>
      <c r="W94" s="2"/>
      <c r="X94" s="2"/>
      <c r="Y94" s="20">
        <f>-(Y93+Y91+AD91+AD92)*Z90</f>
        <v>-9.6085795656817403</v>
      </c>
      <c r="Z94" s="20"/>
      <c r="AA94" s="20"/>
      <c r="AB94" s="2"/>
      <c r="AC94" s="2"/>
      <c r="AD94" s="20">
        <f>-(Y93+Y91+AD91+AD92)*AC90</f>
        <v>-6.3056303399786424</v>
      </c>
      <c r="AE94" s="20"/>
      <c r="AF94" s="20"/>
      <c r="AG94" s="2"/>
      <c r="AH94" s="2"/>
      <c r="AI94" s="20"/>
      <c r="AJ94" s="20"/>
      <c r="AK94" s="20"/>
      <c r="AL94" s="2"/>
      <c r="AM94" s="2"/>
      <c r="AN94" s="20"/>
      <c r="AO94" s="20"/>
      <c r="AP94" s="20"/>
      <c r="BJ94" s="7"/>
    </row>
    <row r="95" spans="2:62">
      <c r="B95" s="6"/>
      <c r="E95" s="20"/>
      <c r="F95" s="20"/>
      <c r="G95" s="20"/>
      <c r="H95" s="2"/>
      <c r="I95" s="2"/>
      <c r="J95" s="20"/>
      <c r="K95" s="20"/>
      <c r="L95" s="20"/>
      <c r="M95" s="2"/>
      <c r="N95" s="2"/>
      <c r="O95" s="20">
        <f>-T94*P90</f>
        <v>1.9035865177294016</v>
      </c>
      <c r="P95" s="20"/>
      <c r="Q95" s="20"/>
      <c r="R95" s="2"/>
      <c r="S95" s="2"/>
      <c r="T95" s="20">
        <f>-T94*S90</f>
        <v>2.9007032651114688</v>
      </c>
      <c r="U95" s="20"/>
      <c r="V95" s="20"/>
      <c r="W95" s="2"/>
      <c r="X95" s="2"/>
      <c r="Y95" s="20">
        <f>+T95/2</f>
        <v>1.4503516325557344</v>
      </c>
      <c r="Z95" s="20"/>
      <c r="AA95" s="20"/>
      <c r="AB95" s="2"/>
      <c r="AC95" s="2"/>
      <c r="AD95" s="20"/>
      <c r="AE95" s="20"/>
      <c r="AF95" s="20"/>
      <c r="AG95" s="2"/>
      <c r="AH95" s="2"/>
      <c r="AI95" s="20"/>
      <c r="AJ95" s="20"/>
      <c r="AK95" s="20"/>
      <c r="AL95" s="2"/>
      <c r="AM95" s="2"/>
      <c r="AN95" s="20"/>
      <c r="AO95" s="20"/>
      <c r="AP95" s="20"/>
      <c r="BJ95" s="7"/>
    </row>
    <row r="96" spans="2:62">
      <c r="B96" s="6"/>
      <c r="E96" s="20"/>
      <c r="F96" s="20"/>
      <c r="G96" s="20"/>
      <c r="H96" s="2"/>
      <c r="I96" s="2"/>
      <c r="J96" s="20"/>
      <c r="K96" s="20"/>
      <c r="L96" s="20"/>
      <c r="M96" s="2"/>
      <c r="N96" s="2"/>
      <c r="O96" s="20"/>
      <c r="P96" s="20"/>
      <c r="Q96" s="20"/>
      <c r="R96" s="2"/>
      <c r="S96" s="2"/>
      <c r="T96" s="20">
        <f>+Y96/2</f>
        <v>-0.43784200228097642</v>
      </c>
      <c r="U96" s="20"/>
      <c r="V96" s="20"/>
      <c r="W96" s="2"/>
      <c r="X96" s="2"/>
      <c r="Y96" s="20">
        <f>-Y95*Z90</f>
        <v>-0.87568400456195283</v>
      </c>
      <c r="Z96" s="20"/>
      <c r="AA96" s="20"/>
      <c r="AB96" s="2"/>
      <c r="AC96" s="2"/>
      <c r="AD96" s="20">
        <f>-Y95*AC90</f>
        <v>-0.57466762799378157</v>
      </c>
      <c r="AE96" s="20"/>
      <c r="AF96" s="20"/>
      <c r="AG96" s="2"/>
      <c r="AH96" s="2"/>
      <c r="AI96" s="20"/>
      <c r="AJ96" s="20"/>
      <c r="AK96" s="20"/>
      <c r="AL96" s="2"/>
      <c r="AM96" s="2"/>
      <c r="AN96" s="20"/>
      <c r="AO96" s="20"/>
      <c r="AP96" s="20"/>
      <c r="BJ96" s="7"/>
    </row>
    <row r="97" spans="2:62">
      <c r="B97" s="6"/>
      <c r="E97" s="20"/>
      <c r="F97" s="20"/>
      <c r="G97" s="20"/>
      <c r="H97" s="2"/>
      <c r="I97" s="2"/>
      <c r="J97" s="20"/>
      <c r="K97" s="20"/>
      <c r="L97" s="20"/>
      <c r="M97" s="2"/>
      <c r="N97" s="2"/>
      <c r="O97" s="20">
        <f>-T96*P90</f>
        <v>0.17348456694151898</v>
      </c>
      <c r="P97" s="20"/>
      <c r="Q97" s="20"/>
      <c r="R97" s="2"/>
      <c r="S97" s="2"/>
      <c r="T97" s="20">
        <f>-T96*S90</f>
        <v>0.26435743533945744</v>
      </c>
      <c r="U97" s="20"/>
      <c r="V97" s="20"/>
      <c r="W97" s="2"/>
      <c r="X97" s="2"/>
      <c r="Y97" s="20">
        <f>+T97/2</f>
        <v>0.13217871766972872</v>
      </c>
      <c r="Z97" s="20"/>
      <c r="AA97" s="20"/>
      <c r="AB97" s="2"/>
      <c r="AC97" s="2"/>
      <c r="AD97" s="20"/>
      <c r="AE97" s="20"/>
      <c r="AF97" s="20"/>
      <c r="AG97" s="2"/>
      <c r="AH97" s="2"/>
      <c r="AI97" s="20"/>
      <c r="AJ97" s="20"/>
      <c r="AK97" s="20"/>
      <c r="AL97" s="2"/>
      <c r="AM97" s="2"/>
      <c r="AN97" s="20"/>
      <c r="AO97" s="20"/>
      <c r="AP97" s="20"/>
      <c r="BJ97" s="7"/>
    </row>
    <row r="98" spans="2:62">
      <c r="B98" s="6"/>
      <c r="E98" s="20"/>
      <c r="F98" s="20"/>
      <c r="G98" s="20"/>
      <c r="H98" s="2"/>
      <c r="I98" s="2"/>
      <c r="J98" s="20"/>
      <c r="K98" s="20"/>
      <c r="L98" s="20"/>
      <c r="M98" s="2"/>
      <c r="N98" s="2"/>
      <c r="O98" s="20"/>
      <c r="P98" s="20"/>
      <c r="Q98" s="20"/>
      <c r="R98" s="2"/>
      <c r="S98" s="2"/>
      <c r="T98" s="20">
        <f>+Y98/2</f>
        <v>-3.9903009107842627E-2</v>
      </c>
      <c r="U98" s="20"/>
      <c r="V98" s="20"/>
      <c r="W98" s="2"/>
      <c r="X98" s="2"/>
      <c r="Y98" s="20">
        <f>-Y97*Z90</f>
        <v>-7.9806018215685254E-2</v>
      </c>
      <c r="Z98" s="20"/>
      <c r="AA98" s="20"/>
      <c r="AB98" s="2"/>
      <c r="AC98" s="2"/>
      <c r="AD98" s="20">
        <f>-Y97*AC90</f>
        <v>-5.2372699454043457E-2</v>
      </c>
      <c r="AE98" s="20"/>
      <c r="AF98" s="20"/>
      <c r="AG98" s="2"/>
      <c r="AH98" s="2"/>
      <c r="AI98" s="20"/>
      <c r="AJ98" s="20"/>
      <c r="AK98" s="20"/>
      <c r="AL98" s="2"/>
      <c r="AM98" s="2"/>
      <c r="AN98" s="20"/>
      <c r="AO98" s="20"/>
      <c r="AP98" s="20"/>
      <c r="BJ98" s="7"/>
    </row>
    <row r="99" spans="2:62">
      <c r="B99" s="6"/>
      <c r="E99" s="20"/>
      <c r="F99" s="20"/>
      <c r="G99" s="20"/>
      <c r="H99" s="2"/>
      <c r="I99" s="2"/>
      <c r="J99" s="20"/>
      <c r="K99" s="20"/>
      <c r="L99" s="20"/>
      <c r="M99" s="2"/>
      <c r="N99" s="2"/>
      <c r="O99" s="20">
        <f>-T98*P90</f>
        <v>1.5810626250277269E-2</v>
      </c>
      <c r="P99" s="20"/>
      <c r="Q99" s="20"/>
      <c r="R99" s="2"/>
      <c r="S99" s="2"/>
      <c r="T99" s="20">
        <f>-T98*S90</f>
        <v>2.4092382857565358E-2</v>
      </c>
      <c r="U99" s="20"/>
      <c r="V99" s="20"/>
      <c r="W99" s="2"/>
      <c r="X99" s="2"/>
      <c r="Y99" s="20">
        <f>+T99/2</f>
        <v>1.2046191428782679E-2</v>
      </c>
      <c r="Z99" s="20"/>
      <c r="AA99" s="20"/>
      <c r="AB99" s="2"/>
      <c r="AC99" s="2"/>
      <c r="AD99" s="20"/>
      <c r="AE99" s="20"/>
      <c r="AF99" s="20"/>
      <c r="AG99" s="2"/>
      <c r="AH99" s="2"/>
      <c r="AI99" s="20"/>
      <c r="AJ99" s="20"/>
      <c r="AK99" s="20"/>
      <c r="AL99" s="2"/>
      <c r="AM99" s="2"/>
      <c r="AN99" s="20"/>
      <c r="AO99" s="20"/>
      <c r="AP99" s="20"/>
      <c r="BJ99" s="7"/>
    </row>
    <row r="100" spans="2:62">
      <c r="B100" s="6"/>
      <c r="E100" s="20"/>
      <c r="F100" s="20"/>
      <c r="G100" s="20"/>
      <c r="H100" s="2"/>
      <c r="I100" s="2"/>
      <c r="J100" s="20"/>
      <c r="K100" s="20"/>
      <c r="L100" s="20"/>
      <c r="M100" s="2"/>
      <c r="N100" s="2"/>
      <c r="O100" s="20"/>
      <c r="P100" s="20"/>
      <c r="Q100" s="20"/>
      <c r="R100" s="2"/>
      <c r="S100" s="2"/>
      <c r="T100" s="20">
        <f>+Y100/2</f>
        <v>-3.6365860917079783E-3</v>
      </c>
      <c r="U100" s="20"/>
      <c r="V100" s="20"/>
      <c r="W100" s="2"/>
      <c r="X100" s="2"/>
      <c r="Y100" s="20">
        <f>-Y99*Z90</f>
        <v>-7.2731721834159565E-3</v>
      </c>
      <c r="Z100" s="20"/>
      <c r="AA100" s="20"/>
      <c r="AB100" s="2"/>
      <c r="AC100" s="2"/>
      <c r="AD100" s="20">
        <f>-Y99*AC90</f>
        <v>-4.7730192453667225E-3</v>
      </c>
      <c r="AE100" s="20"/>
      <c r="AF100" s="20"/>
      <c r="AG100" s="2"/>
      <c r="AH100" s="2"/>
      <c r="AI100" s="20"/>
      <c r="AJ100" s="20"/>
      <c r="AK100" s="20"/>
      <c r="AL100" s="2"/>
      <c r="AM100" s="2"/>
      <c r="AN100" s="20"/>
      <c r="AO100" s="20"/>
      <c r="AP100" s="20"/>
      <c r="BH100" s="15"/>
      <c r="BJ100" s="7"/>
    </row>
    <row r="101" spans="2:62">
      <c r="B101" s="6"/>
      <c r="E101" s="20"/>
      <c r="F101" s="20"/>
      <c r="G101" s="20"/>
      <c r="H101" s="2"/>
      <c r="I101" s="2"/>
      <c r="J101" s="20"/>
      <c r="K101" s="20"/>
      <c r="L101" s="20"/>
      <c r="M101" s="2"/>
      <c r="N101" s="2"/>
      <c r="O101" s="20">
        <f>-T100*P90</f>
        <v>1.4409114702993878E-3</v>
      </c>
      <c r="P101" s="20"/>
      <c r="Q101" s="20"/>
      <c r="R101" s="2"/>
      <c r="S101" s="2"/>
      <c r="T101" s="20">
        <f>-T100*S90</f>
        <v>2.1956746214085907E-3</v>
      </c>
      <c r="U101" s="20"/>
      <c r="V101" s="20"/>
      <c r="W101" s="2"/>
      <c r="X101" s="2"/>
      <c r="Y101" s="20">
        <f>+T101/2</f>
        <v>1.0978373107042954E-3</v>
      </c>
      <c r="Z101" s="20"/>
      <c r="AA101" s="20"/>
      <c r="AB101" s="2"/>
      <c r="AC101" s="2"/>
      <c r="AD101" s="20"/>
      <c r="AE101" s="20"/>
      <c r="AF101" s="20"/>
      <c r="AG101" s="2"/>
      <c r="AH101" s="2"/>
      <c r="AI101" s="20"/>
      <c r="AJ101" s="20"/>
      <c r="AK101" s="20"/>
      <c r="AL101" s="2"/>
      <c r="AM101" s="2"/>
      <c r="AN101" s="20"/>
      <c r="AO101" s="20"/>
      <c r="AP101" s="20"/>
      <c r="BJ101" s="7"/>
    </row>
    <row r="102" spans="2:62">
      <c r="B102" s="6"/>
      <c r="E102" s="20"/>
      <c r="F102" s="20"/>
      <c r="G102" s="20"/>
      <c r="H102" s="2"/>
      <c r="I102" s="2"/>
      <c r="J102" s="36"/>
      <c r="K102" s="36"/>
      <c r="L102" s="36"/>
      <c r="M102" s="2"/>
      <c r="N102" s="2"/>
      <c r="O102" s="20"/>
      <c r="P102" s="20"/>
      <c r="Q102" s="20"/>
      <c r="R102" s="2"/>
      <c r="S102" s="2"/>
      <c r="T102" s="20">
        <f>+Y102/2</f>
        <v>-3.3142258436356085E-4</v>
      </c>
      <c r="U102" s="20"/>
      <c r="V102" s="20"/>
      <c r="W102" s="2"/>
      <c r="X102" s="2"/>
      <c r="Y102" s="20">
        <f>-Y101*Z90</f>
        <v>-6.628451687271217E-4</v>
      </c>
      <c r="Z102" s="20"/>
      <c r="AA102" s="20"/>
      <c r="AB102" s="2"/>
      <c r="AC102" s="2"/>
      <c r="AD102" s="20">
        <f>-Y101*AC90</f>
        <v>-4.3499214197717366E-4</v>
      </c>
      <c r="AE102" s="20"/>
      <c r="AF102" s="20"/>
      <c r="AG102" s="2"/>
      <c r="AH102" s="2"/>
      <c r="AI102" s="20"/>
      <c r="AJ102" s="20"/>
      <c r="AK102" s="20"/>
      <c r="AL102" s="2"/>
      <c r="AM102" s="2"/>
      <c r="AN102" s="36"/>
      <c r="AO102" s="36"/>
      <c r="AP102" s="36"/>
      <c r="BJ102" s="7"/>
    </row>
    <row r="103" spans="2:62">
      <c r="B103" s="6"/>
      <c r="E103" s="35"/>
      <c r="F103" s="35"/>
      <c r="G103" s="35"/>
      <c r="H103" s="2"/>
      <c r="I103" s="2"/>
      <c r="J103" s="37"/>
      <c r="K103" s="37"/>
      <c r="L103" s="37"/>
      <c r="M103" s="2"/>
      <c r="N103" s="2"/>
      <c r="O103" s="35">
        <f>-T102*P90</f>
        <v>1.3131838248367505E-4</v>
      </c>
      <c r="P103" s="35"/>
      <c r="Q103" s="35"/>
      <c r="R103" s="2"/>
      <c r="S103" s="2"/>
      <c r="T103" s="35">
        <f>-T102*S90</f>
        <v>2.0010420187988579E-4</v>
      </c>
      <c r="U103" s="35"/>
      <c r="V103" s="35"/>
      <c r="Y103" s="35"/>
      <c r="Z103" s="35"/>
      <c r="AA103" s="35"/>
      <c r="AB103" s="2"/>
      <c r="AC103" s="2"/>
      <c r="AD103" s="35"/>
      <c r="AE103" s="35"/>
      <c r="AF103" s="35"/>
      <c r="AG103" s="2"/>
      <c r="AH103" s="2"/>
      <c r="AI103" s="35"/>
      <c r="AJ103" s="35"/>
      <c r="AK103" s="35"/>
      <c r="AL103" s="2"/>
      <c r="AM103" s="2"/>
      <c r="AN103" s="37"/>
      <c r="AO103" s="37"/>
      <c r="AP103" s="37"/>
      <c r="BJ103" s="7"/>
    </row>
    <row r="104" spans="2:62">
      <c r="B104" s="6"/>
      <c r="E104" s="34">
        <f>SUM(E91:G103)</f>
        <v>-16.40625</v>
      </c>
      <c r="F104" s="34"/>
      <c r="G104" s="34"/>
      <c r="H104" s="2"/>
      <c r="I104" s="2"/>
      <c r="J104" s="34">
        <f>SUM(J91:L103)</f>
        <v>16.40625</v>
      </c>
      <c r="K104" s="34"/>
      <c r="L104" s="34"/>
      <c r="M104" s="2"/>
      <c r="N104" s="2"/>
      <c r="O104" s="34">
        <f>SUM(O91:Q103)</f>
        <v>-35.327715870546776</v>
      </c>
      <c r="P104" s="34"/>
      <c r="Q104" s="34"/>
      <c r="R104" s="2"/>
      <c r="S104" s="2"/>
      <c r="T104" s="34">
        <f>SUM(T91:V103)</f>
        <v>35.327715870546776</v>
      </c>
      <c r="U104" s="34"/>
      <c r="V104" s="34"/>
      <c r="W104" s="2"/>
      <c r="X104" s="2"/>
      <c r="Y104" s="34">
        <f>SUM(Y91:AA103)</f>
        <v>-35.32774632118619</v>
      </c>
      <c r="Z104" s="34"/>
      <c r="AA104" s="34"/>
      <c r="AB104" s="2"/>
      <c r="AC104" s="2"/>
      <c r="AD104" s="34">
        <f>SUM(AD91:AF103)</f>
        <v>35.327746321186183</v>
      </c>
      <c r="AE104" s="34"/>
      <c r="AF104" s="34"/>
      <c r="AG104" s="2"/>
      <c r="AH104" s="2"/>
      <c r="AI104" s="34">
        <f>SUM(AI91:AK103)</f>
        <v>-16.40625</v>
      </c>
      <c r="AJ104" s="34"/>
      <c r="AK104" s="34"/>
      <c r="AL104" s="2"/>
      <c r="AM104" s="2"/>
      <c r="AN104" s="34">
        <f>SUM(AN91:AP103)</f>
        <v>16.40625</v>
      </c>
      <c r="AO104" s="34"/>
      <c r="AP104" s="34"/>
      <c r="AQ104" s="1" t="s">
        <v>13</v>
      </c>
      <c r="BJ104" s="7"/>
    </row>
    <row r="105" spans="2:62">
      <c r="B105" s="6"/>
      <c r="G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BJ105" s="7"/>
    </row>
    <row r="106" spans="2:62">
      <c r="B106" s="6"/>
      <c r="G106" s="2"/>
      <c r="H106" s="2"/>
      <c r="I106" s="2"/>
      <c r="J106" s="2"/>
      <c r="K106" s="2" t="s">
        <v>6</v>
      </c>
      <c r="L106" s="2"/>
      <c r="M106" s="2"/>
      <c r="N106" s="2"/>
      <c r="O106" s="2"/>
      <c r="P106" s="2"/>
      <c r="Q106" s="2"/>
      <c r="R106" s="2"/>
      <c r="S106" s="2"/>
      <c r="T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BJ106" s="7"/>
    </row>
    <row r="107" spans="2:62">
      <c r="B107" s="6"/>
      <c r="G107" s="20">
        <f>E104</f>
        <v>-16.40625</v>
      </c>
      <c r="H107" s="20"/>
      <c r="I107" s="20"/>
      <c r="J107" s="2"/>
      <c r="K107" s="2"/>
      <c r="L107" s="2"/>
      <c r="M107" s="2"/>
      <c r="N107" s="2"/>
      <c r="O107" s="2"/>
      <c r="P107" s="2"/>
      <c r="Q107" s="20">
        <f>+O104</f>
        <v>-35.327715870546776</v>
      </c>
      <c r="R107" s="20"/>
      <c r="S107" s="20"/>
      <c r="T107" s="2"/>
      <c r="U107" s="2"/>
      <c r="V107" s="2"/>
      <c r="W107" s="2"/>
      <c r="X107" s="2"/>
      <c r="Y107" s="2"/>
      <c r="Z107" s="2"/>
      <c r="AA107" s="20">
        <f>+Y104</f>
        <v>-35.32774632118619</v>
      </c>
      <c r="AB107" s="20"/>
      <c r="AC107" s="20"/>
      <c r="AD107" s="2"/>
      <c r="AE107" s="2"/>
      <c r="AF107" s="2"/>
      <c r="AG107" s="2"/>
      <c r="AH107" s="2"/>
      <c r="AI107" s="2"/>
      <c r="AJ107" s="2"/>
      <c r="AK107" s="20">
        <f>+AI104</f>
        <v>-16.40625</v>
      </c>
      <c r="AL107" s="20"/>
      <c r="AM107" s="20"/>
      <c r="AN107" s="2"/>
      <c r="BJ107" s="7"/>
    </row>
    <row r="108" spans="2:62">
      <c r="B108" s="6"/>
      <c r="G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BJ108" s="7"/>
    </row>
    <row r="109" spans="2:62">
      <c r="B109" s="6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BJ109" s="7"/>
    </row>
    <row r="110" spans="2:62">
      <c r="B110" s="6"/>
      <c r="G110" s="2"/>
      <c r="H110" s="4" t="s">
        <v>7</v>
      </c>
      <c r="I110" s="4" t="s">
        <v>7</v>
      </c>
      <c r="J110" s="2"/>
      <c r="K110" s="2"/>
      <c r="L110" s="2"/>
      <c r="M110" s="2"/>
      <c r="N110" s="2"/>
      <c r="O110" s="2"/>
      <c r="P110" s="2"/>
      <c r="Q110" s="2"/>
      <c r="R110" s="4" t="s">
        <v>7</v>
      </c>
      <c r="S110" s="4" t="s">
        <v>7</v>
      </c>
      <c r="T110" s="2"/>
      <c r="U110" s="2"/>
      <c r="V110" s="2"/>
      <c r="W110" s="2"/>
      <c r="X110" s="2"/>
      <c r="Y110" s="2"/>
      <c r="Z110" s="2"/>
      <c r="AA110" s="2"/>
      <c r="AB110" s="16" t="s">
        <v>7</v>
      </c>
      <c r="AC110" s="2" t="s">
        <v>7</v>
      </c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BJ110" s="7"/>
    </row>
    <row r="111" spans="2:62">
      <c r="B111" s="6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BJ111" s="7"/>
    </row>
    <row r="112" spans="2:62">
      <c r="B112" s="6"/>
      <c r="G112" s="2"/>
      <c r="H112" s="2"/>
      <c r="I112" s="2"/>
      <c r="J112" s="2"/>
      <c r="K112" s="2"/>
      <c r="L112" s="2"/>
      <c r="M112" s="2" t="s">
        <v>8</v>
      </c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 t="s">
        <v>8</v>
      </c>
      <c r="Y112" s="2"/>
      <c r="Z112" s="2"/>
      <c r="AA112" s="2"/>
      <c r="AB112" s="2"/>
      <c r="AC112" s="2"/>
      <c r="AD112" s="2"/>
      <c r="AE112" s="2"/>
      <c r="AF112" s="2"/>
      <c r="AG112" s="2"/>
      <c r="AH112" s="2" t="s">
        <v>8</v>
      </c>
      <c r="AI112" s="2"/>
      <c r="AJ112" s="2"/>
      <c r="AK112" s="2"/>
      <c r="AL112" s="2"/>
      <c r="AM112" s="2"/>
      <c r="AN112" s="2"/>
      <c r="BJ112" s="7"/>
    </row>
    <row r="113" spans="2:62">
      <c r="B113" s="6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BJ113" s="7"/>
    </row>
    <row r="114" spans="2:62">
      <c r="B114" s="6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BJ114" s="7"/>
    </row>
    <row r="115" spans="2:62">
      <c r="B115" s="6"/>
      <c r="G115" s="2"/>
      <c r="H115" s="2"/>
      <c r="I115" s="2"/>
      <c r="J115" s="2"/>
      <c r="K115" s="2"/>
      <c r="L115" s="20">
        <f>IF(J81*J86&gt;H118,(H118*(IF(J81*J86&gt;H118,(H118*J86)/(J86*J81),IF(AND(J81*J86&lt;H118,M80&gt;H118-J81*J86),J86,IF(AND(J81*J86&lt;H118,M80&lt;H118-J81*J86),((J81-J86)*(H118-J81*J86-M80)/(H118-J81*J86-M80+-Q125))+J86,"HATALI"))))/2)--G107,IF(AND(J81*J86&lt;H118,M80&gt;H118-J81*J86),(((H118+H118-J86*J81)/2)*J86)--G107,IF(AND(J81*J86&lt;H118,M80&lt;H118-J81*J86),(((M88-J86)*(H118-J81*J86-M80)/(H118-J81*J86-M80+-Q125))*(H118-J86*J81-M80)/2+(H118+H118-J86*J81)*J86/2)--G107,"HATALI")))</f>
        <v>42.613383532363315</v>
      </c>
      <c r="M115" s="20"/>
      <c r="N115" s="20"/>
      <c r="O115" s="2"/>
      <c r="P115" s="2"/>
      <c r="Q115" s="2"/>
      <c r="R115" s="2"/>
      <c r="S115" s="2"/>
      <c r="T115" s="2"/>
      <c r="U115" s="2"/>
      <c r="V115" s="20">
        <f>IF(S80*T86&gt;R118,(R118*(IF(S80*T86&gt;R118,(R118*T86)/(T86*S80),IF(AND(S80*T86&lt;R118,W80&gt;R118-S80*T86),T86,IF(AND(S80*T86&lt;R118,W80&lt;R118-S80*T86),((S80-T86)*(R118-S80*T86-W80)/(R118-S80*T86-W80+-AA125))+T86,"HATALI"))))/2)--Q107,IF(AND(S80*T86&lt;R118,W80&gt;R118-S80*T86),(((R118+R118-T86*S80)/2)*T86)--Q107,IF(AND(S80*T86&lt;R118,W80&lt;R118-S80*T86),(((W88-T86)*(R118-S80*T86-W80)/(R118-S80*T86-W80+-AA125))*(R118-T86*S80-W80)/2+(R118+R118-T86*S80)*T86/2)--Q107,"HATALI")))</f>
        <v>20.672268904133503</v>
      </c>
      <c r="W115" s="20"/>
      <c r="X115" s="20"/>
      <c r="Y115" s="2"/>
      <c r="Z115" s="2"/>
      <c r="AA115" s="2"/>
      <c r="AB115" s="2"/>
      <c r="AC115" s="2"/>
      <c r="AD115" s="2"/>
      <c r="AE115" s="2"/>
      <c r="AF115" s="2"/>
      <c r="AG115" s="20">
        <f>IF(AD81*AD86&gt;AB118,(AB118*(IF(AD81*AD86&gt;AB118,(AB118*AD86)/(AD86*AD81),IF(AND(AD81*AD86&lt;AB118,AG80&gt;AB118-AD81*AD86),AD86,IF(AND(AD81*AD86&lt;AB118,AG80&lt;AB118-AD81*AD86),((AD81-AD86)*(AB118-AD81*AD86-AG80)/(AB118-AD81*AD86-AG80+-AK125))+AD86,"HATALI"))))/2)--AA107,IF(AND(AD81*AD86&lt;AB118,AG80&gt;AB118-AD81*AD86),(((AB118+AB118-AD86*AD81)/2)*AD86)--AA107,IF(AND(AD81*AD86&lt;AB118,AG80&lt;AB118-AD81*AD86),(((AG88-AD86)*(AB118-AD81*AD86-AG80)/(AB118-AD81*AD86-AG80+-AK125))*(AB118-AD86*AD81-AG80)/2+(AB118+AB118-AD86*AD81)*AD86/2)--AA107,"HATALI")))</f>
        <v>42.613375919703437</v>
      </c>
      <c r="AH115" s="20"/>
      <c r="AI115" s="20"/>
      <c r="AJ115" s="2"/>
      <c r="AK115" s="2"/>
      <c r="AL115" s="2"/>
      <c r="AM115" s="2"/>
      <c r="AN115" s="2"/>
      <c r="BJ115" s="7"/>
    </row>
    <row r="116" spans="2:62">
      <c r="B116" s="6"/>
      <c r="G116" s="2"/>
      <c r="H116" s="2"/>
      <c r="I116" s="5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5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BJ116" s="7"/>
    </row>
    <row r="117" spans="2:62">
      <c r="B117" s="6"/>
      <c r="G117" s="2"/>
      <c r="H117" s="2"/>
      <c r="I117" s="2"/>
      <c r="J117" s="2"/>
      <c r="K117" s="2" t="s">
        <v>9</v>
      </c>
      <c r="L117" s="2"/>
      <c r="M117" s="2"/>
      <c r="N117" s="2"/>
      <c r="O117" s="2"/>
      <c r="P117" s="2"/>
      <c r="Q117" s="2"/>
      <c r="R117" s="2"/>
      <c r="S117" s="2"/>
      <c r="T117" s="2"/>
      <c r="U117" s="5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BJ117" s="7"/>
    </row>
    <row r="118" spans="2:62">
      <c r="B118" s="6"/>
      <c r="G118" s="2"/>
      <c r="H118" s="20">
        <f>IF(M80&gt;0,J81*M88+M80--Q125,J81*M88--Q125)</f>
        <v>64.019633532363315</v>
      </c>
      <c r="I118" s="20"/>
      <c r="J118" s="20"/>
      <c r="K118" s="2"/>
      <c r="L118" s="2"/>
      <c r="M118" s="2"/>
      <c r="N118" s="2"/>
      <c r="O118" s="2"/>
      <c r="P118" s="2"/>
      <c r="Q118" s="2"/>
      <c r="R118" s="20">
        <f>IF(W80&gt;0,S80*W88+W80--AA125,S80*W88--AA125)</f>
        <v>38.999991299817303</v>
      </c>
      <c r="S118" s="20"/>
      <c r="T118" s="20"/>
      <c r="U118" s="2"/>
      <c r="V118" s="2"/>
      <c r="W118" s="2"/>
      <c r="X118" s="2"/>
      <c r="Y118" s="2"/>
      <c r="Z118" s="2"/>
      <c r="AA118" s="2"/>
      <c r="AB118" s="20">
        <f>IF(AG80&gt;0,AD81*AG88+AG80--AK125,AD81*AG88--AK125)</f>
        <v>40.980374080296542</v>
      </c>
      <c r="AC118" s="20"/>
      <c r="AD118" s="20"/>
      <c r="AE118" s="2"/>
      <c r="AF118" s="2"/>
      <c r="AG118" s="2"/>
      <c r="AH118" s="2"/>
      <c r="AI118" s="2"/>
      <c r="AJ118" s="2"/>
      <c r="AK118" s="20">
        <f>+AP119+AL80*AN86</f>
        <v>16.25</v>
      </c>
      <c r="AL118" s="20"/>
      <c r="AM118" s="20"/>
      <c r="AN118" s="2"/>
      <c r="BJ118" s="7"/>
    </row>
    <row r="119" spans="2:62">
      <c r="B119" s="6"/>
      <c r="G119" s="2"/>
      <c r="H119" s="2"/>
      <c r="I119" s="2"/>
      <c r="J119" s="2"/>
      <c r="K119" s="2"/>
      <c r="L119" s="2"/>
      <c r="M119" s="20">
        <f>+H118-J81*J86</f>
        <v>54.019633532363315</v>
      </c>
      <c r="N119" s="20"/>
      <c r="O119" s="20"/>
      <c r="P119" s="2"/>
      <c r="Q119" s="2"/>
      <c r="R119" s="2"/>
      <c r="S119" s="2"/>
      <c r="T119" s="2"/>
      <c r="U119" s="2"/>
      <c r="V119" s="2"/>
      <c r="W119" s="20">
        <f>+R118-S80*T86</f>
        <v>24.999991299817303</v>
      </c>
      <c r="X119" s="20"/>
      <c r="Y119" s="20"/>
      <c r="Z119" s="2"/>
      <c r="AA119" s="2"/>
      <c r="AB119" s="2"/>
      <c r="AC119" s="2"/>
      <c r="AD119" s="2"/>
      <c r="AE119" s="2"/>
      <c r="AF119" s="2"/>
      <c r="AG119" s="20">
        <f>+AB118-AD81*AD86</f>
        <v>10.980374080296542</v>
      </c>
      <c r="AH119" s="20"/>
      <c r="AI119" s="20"/>
      <c r="AJ119" s="2"/>
      <c r="AK119" s="2"/>
      <c r="AL119" s="2"/>
      <c r="AM119" s="2"/>
      <c r="AN119" s="2"/>
      <c r="AP119" s="24">
        <f>+AP80</f>
        <v>10</v>
      </c>
      <c r="AQ119" s="24"/>
      <c r="AR119" s="24"/>
      <c r="BJ119" s="7"/>
    </row>
    <row r="120" spans="2:62">
      <c r="B120" s="6"/>
      <c r="G120" s="2"/>
      <c r="H120" s="2"/>
      <c r="I120" s="2"/>
      <c r="J120" s="2" t="s">
        <v>8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 t="s">
        <v>8</v>
      </c>
      <c r="V120" s="2"/>
      <c r="W120" s="2"/>
      <c r="X120" s="2"/>
      <c r="Y120" s="2"/>
      <c r="Z120" s="2"/>
      <c r="AA120" s="2"/>
      <c r="AB120" s="2"/>
      <c r="AC120" s="2"/>
      <c r="AD120" s="2" t="s">
        <v>8</v>
      </c>
      <c r="AE120" s="2"/>
      <c r="AF120" s="2"/>
      <c r="AG120" s="2"/>
      <c r="AH120" s="2"/>
      <c r="AI120" s="2"/>
      <c r="AJ120" s="2"/>
      <c r="AK120" s="2"/>
      <c r="AL120" s="2"/>
      <c r="AM120" s="2"/>
      <c r="AN120" s="10" t="s">
        <v>8</v>
      </c>
      <c r="BJ120" s="7"/>
    </row>
    <row r="121" spans="2:62">
      <c r="B121" s="6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BJ121" s="7"/>
    </row>
    <row r="122" spans="2:62">
      <c r="B122" s="6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BJ122" s="7"/>
    </row>
    <row r="123" spans="2:62">
      <c r="B123" s="6"/>
      <c r="F123" s="10" t="s">
        <v>7</v>
      </c>
      <c r="G123" s="2"/>
      <c r="H123" s="2"/>
      <c r="I123" s="2"/>
      <c r="J123" s="2"/>
      <c r="K123" s="2"/>
      <c r="L123" s="2"/>
      <c r="M123" s="2"/>
      <c r="N123" s="2"/>
      <c r="O123" s="2"/>
      <c r="P123" s="2" t="s">
        <v>7</v>
      </c>
      <c r="Q123" s="2"/>
      <c r="R123" s="2"/>
      <c r="S123" s="2"/>
      <c r="T123" s="2"/>
      <c r="U123" s="2"/>
      <c r="V123" s="2"/>
      <c r="W123" s="2"/>
      <c r="X123" s="2"/>
      <c r="Y123" s="2"/>
      <c r="Z123" s="2" t="s">
        <v>7</v>
      </c>
      <c r="AA123" s="2"/>
      <c r="AB123" s="2"/>
      <c r="AC123" s="2"/>
      <c r="AD123" s="2"/>
      <c r="AE123" s="2"/>
      <c r="AF123" s="2"/>
      <c r="AG123" s="2"/>
      <c r="AH123" s="2"/>
      <c r="AI123" s="2"/>
      <c r="AJ123" s="2" t="s">
        <v>7</v>
      </c>
      <c r="AK123" s="2"/>
      <c r="AL123" s="2"/>
      <c r="AM123" s="2"/>
      <c r="AN123" s="2"/>
      <c r="BJ123" s="7"/>
    </row>
    <row r="124" spans="2:62">
      <c r="B124" s="6"/>
      <c r="C124" s="24">
        <f>-D80</f>
        <v>-10</v>
      </c>
      <c r="D124" s="24"/>
      <c r="E124" s="24"/>
      <c r="G124" s="2"/>
      <c r="H124" s="2"/>
      <c r="I124" s="2"/>
      <c r="J124" s="2"/>
      <c r="K124" s="2"/>
      <c r="L124" s="20">
        <f>+M119-M80</f>
        <v>-10.980366467636685</v>
      </c>
      <c r="M124" s="20"/>
      <c r="N124" s="20"/>
      <c r="O124" s="2"/>
      <c r="P124" s="2"/>
      <c r="Q124" s="2"/>
      <c r="R124" s="2"/>
      <c r="S124" s="2"/>
      <c r="T124" s="2"/>
      <c r="U124" s="2"/>
      <c r="V124" s="20">
        <f>+W119-W80</f>
        <v>-25.000008700182697</v>
      </c>
      <c r="W124" s="20"/>
      <c r="X124" s="20"/>
      <c r="Y124" s="2"/>
      <c r="Z124" s="2"/>
      <c r="AA124" s="2"/>
      <c r="AB124" s="2"/>
      <c r="AC124" s="2"/>
      <c r="AD124" s="2"/>
      <c r="AE124" s="2"/>
      <c r="AF124" s="20">
        <f>+AG119-AG80</f>
        <v>-54.019625919703458</v>
      </c>
      <c r="AG124" s="20"/>
      <c r="AH124" s="20"/>
      <c r="AI124" s="2"/>
      <c r="AJ124" s="2"/>
      <c r="AK124" s="2"/>
      <c r="AL124" s="2"/>
      <c r="AM124" s="2"/>
      <c r="AN124" s="2"/>
      <c r="BJ124" s="7"/>
    </row>
    <row r="125" spans="2:62">
      <c r="B125" s="6"/>
      <c r="G125" s="2"/>
      <c r="H125" s="20">
        <f>+C124-F80*F86</f>
        <v>-16.25</v>
      </c>
      <c r="I125" s="20"/>
      <c r="J125" s="20"/>
      <c r="K125" s="2"/>
      <c r="L125" s="2"/>
      <c r="M125" s="2"/>
      <c r="N125" s="2"/>
      <c r="O125" s="2"/>
      <c r="P125" s="2"/>
      <c r="Q125" s="20">
        <f>-IF(M80&gt;0,(J81*M88^2*0.5+M80*J86-Q107--G107)/M88,(0.5*J81*M88^2-Q107--G107)/M88)</f>
        <v>-40.980366467636692</v>
      </c>
      <c r="R125" s="20"/>
      <c r="S125" s="20"/>
      <c r="T125" s="2"/>
      <c r="U125" s="2"/>
      <c r="V125" s="2"/>
      <c r="W125" s="2"/>
      <c r="X125" s="2"/>
      <c r="Y125" s="2"/>
      <c r="Z125" s="2"/>
      <c r="AA125" s="20">
        <f>-IF(W80&gt;0,(S80*W88^2*0.5+W80*T86-AA107--Q107)/W88,(0.5*S80*W88^2-AA107--Q107)/W88)</f>
        <v>-39.000008700182697</v>
      </c>
      <c r="AB125" s="20"/>
      <c r="AC125" s="20"/>
      <c r="AD125" s="2"/>
      <c r="AE125" s="2"/>
      <c r="AF125" s="2"/>
      <c r="AG125" s="2"/>
      <c r="AH125" s="2"/>
      <c r="AI125" s="2"/>
      <c r="AJ125" s="2"/>
      <c r="AK125" s="20">
        <f>-IF(AG80&gt;0,(AD81*AG88^2*0.5+AG80*AD86-AK107--AA107)/AG88,(0.5*AD81*AG88^2-AK107--AA107)/AG88)</f>
        <v>-64.019625919703458</v>
      </c>
      <c r="AL125" s="20"/>
      <c r="AM125" s="20"/>
      <c r="AN125" s="2"/>
      <c r="BJ125" s="7"/>
    </row>
    <row r="126" spans="2:62">
      <c r="B126" s="6"/>
      <c r="G126" s="2"/>
      <c r="H126" s="2"/>
      <c r="I126" s="2"/>
      <c r="J126" s="20">
        <f>IF(J81*J86&gt;H118,(H118*J86)/(J86*J81),IF(AND(J81*J86&lt;H118,M80&gt;H118-J81*J86),J86,IF(AND(J81*J86&lt;H118,M80&lt;H118-J81*J86),((M88-J86)*(H118-J81*J86-M80)/(H118-J81*J86-M80-Q125))+J86,"HATALI")))</f>
        <v>1</v>
      </c>
      <c r="K126" s="20"/>
      <c r="L126" s="2" t="s">
        <v>5</v>
      </c>
      <c r="M126" s="2"/>
      <c r="N126" s="2"/>
      <c r="O126" s="2"/>
      <c r="P126" s="2"/>
      <c r="Q126" s="2"/>
      <c r="R126" s="2"/>
      <c r="S126" s="2"/>
      <c r="T126" s="20">
        <f>IF(S80*T86&gt;R118,(R118*T86)/(T86*S80),IF(AND(S80*T86&lt;R118,W80&gt;R118-S80*T86),T86,IF(AND(S80*T86&lt;R118,W80&lt;R118-S80*T86),((W88-T86)*(R118-S80*T86-W80)/(R118-S80*T86-W80-AA125))+T86,"HATALI")))</f>
        <v>1.75</v>
      </c>
      <c r="U126" s="20"/>
      <c r="V126" s="2" t="s">
        <v>5</v>
      </c>
      <c r="W126" s="2"/>
      <c r="X126" s="2"/>
      <c r="Y126" s="2"/>
      <c r="Z126" s="2"/>
      <c r="AA126" s="2"/>
      <c r="AB126" s="2"/>
      <c r="AC126" s="2"/>
      <c r="AD126" s="20">
        <f>IF(AD81*AD86&gt;AB118,(AB118*AD86)/(AD86*AD81),IF(AND(AD81*AD86&lt;AB118,AG80&gt;AB118-AD81*AD86),AD86,IF(AND(AD81*AD86&lt;AB118,AG80&lt;AB118-AD81*AD86),((AG88-AD86)*(AB118-AD81*AD86-AG80)/(AB118-AD81*AD86-AG80-AK125))+AD86,"HATALI")))</f>
        <v>3</v>
      </c>
      <c r="AE126" s="20"/>
      <c r="AF126" s="2" t="s">
        <v>5</v>
      </c>
      <c r="AG126" s="2"/>
      <c r="AH126" s="2"/>
      <c r="AI126" s="2"/>
      <c r="AJ126" s="2"/>
      <c r="AK126" s="2"/>
      <c r="AL126" s="2"/>
      <c r="AM126" s="2"/>
      <c r="AN126" s="2"/>
      <c r="BJ126" s="7"/>
    </row>
    <row r="127" spans="2:62" ht="12" thickBot="1">
      <c r="B127" s="11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3"/>
    </row>
    <row r="128" spans="2:62" ht="12" thickBot="1"/>
    <row r="129" spans="2:62" ht="45.75" customHeight="1">
      <c r="B129" s="21" t="s">
        <v>19</v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3"/>
    </row>
    <row r="130" spans="2:62">
      <c r="B130" s="6"/>
      <c r="P130" s="2" t="s">
        <v>11</v>
      </c>
      <c r="Q130" s="2"/>
      <c r="R130" s="2"/>
      <c r="S130" s="2"/>
      <c r="T130" s="2"/>
      <c r="U130" s="2"/>
      <c r="V130" s="2"/>
      <c r="W130" s="2"/>
      <c r="X130" s="2"/>
      <c r="Z130" s="2"/>
      <c r="AA130" s="3" t="s">
        <v>10</v>
      </c>
      <c r="AK130" s="5" t="s">
        <v>15</v>
      </c>
      <c r="BJ130" s="7"/>
    </row>
    <row r="131" spans="2:62">
      <c r="B131" s="6"/>
      <c r="BJ131" s="7"/>
    </row>
    <row r="132" spans="2:62">
      <c r="B132" s="6"/>
      <c r="D132" s="19">
        <v>10</v>
      </c>
      <c r="E132" s="19"/>
      <c r="F132" s="19">
        <v>5</v>
      </c>
      <c r="G132" s="19"/>
      <c r="H132" s="2" t="s">
        <v>1</v>
      </c>
      <c r="I132" s="2"/>
      <c r="J132" s="2"/>
      <c r="K132" s="2"/>
      <c r="L132" s="2"/>
      <c r="M132" s="19">
        <v>65</v>
      </c>
      <c r="N132" s="19"/>
      <c r="O132" s="2" t="s">
        <v>0</v>
      </c>
      <c r="P132" s="2"/>
      <c r="Q132" s="2"/>
      <c r="R132" s="2"/>
      <c r="S132" s="19">
        <v>8</v>
      </c>
      <c r="T132" s="19"/>
      <c r="U132" s="2" t="s">
        <v>1</v>
      </c>
      <c r="V132" s="2"/>
      <c r="W132" s="19">
        <v>50</v>
      </c>
      <c r="X132" s="19"/>
      <c r="Y132" s="2" t="s">
        <v>0</v>
      </c>
      <c r="Z132" s="2"/>
      <c r="AA132" s="2"/>
      <c r="AB132" s="2"/>
      <c r="AC132" s="2"/>
      <c r="AD132" s="2"/>
      <c r="AE132" s="2"/>
      <c r="AF132" s="2"/>
      <c r="AG132" s="19">
        <v>50</v>
      </c>
      <c r="AH132" s="19"/>
      <c r="AI132" s="2" t="s">
        <v>0</v>
      </c>
      <c r="AJ132" s="2"/>
      <c r="AK132" s="2"/>
      <c r="AM132" s="19">
        <v>10</v>
      </c>
      <c r="AN132" s="19"/>
      <c r="AO132" s="2" t="s">
        <v>1</v>
      </c>
      <c r="AP132" s="2"/>
      <c r="AQ132" s="19">
        <v>65</v>
      </c>
      <c r="AR132" s="19"/>
      <c r="AS132" s="2" t="s">
        <v>0</v>
      </c>
      <c r="AZ132" s="19">
        <v>10</v>
      </c>
      <c r="BA132" s="19"/>
      <c r="BB132" s="2" t="s">
        <v>0</v>
      </c>
      <c r="BJ132" s="7"/>
    </row>
    <row r="133" spans="2:62">
      <c r="B133" s="6"/>
      <c r="G133" s="2"/>
      <c r="H133" s="2"/>
      <c r="I133" s="2"/>
      <c r="J133" s="19">
        <v>10</v>
      </c>
      <c r="K133" s="19"/>
      <c r="L133" s="2" t="s">
        <v>1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19">
        <v>8</v>
      </c>
      <c r="AE133" s="19"/>
      <c r="AF133" s="2" t="s">
        <v>1</v>
      </c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W133" s="19">
        <v>5</v>
      </c>
      <c r="AX133" s="19"/>
      <c r="AY133" s="2" t="s">
        <v>1</v>
      </c>
      <c r="BJ133" s="7"/>
    </row>
    <row r="134" spans="2:62">
      <c r="B134" s="6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BJ134" s="7"/>
    </row>
    <row r="135" spans="2:62">
      <c r="B135" s="6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BJ135" s="7"/>
    </row>
    <row r="136" spans="2:62">
      <c r="B136" s="6"/>
      <c r="G136" s="2"/>
      <c r="H136" s="2"/>
      <c r="I136" s="2"/>
      <c r="J136" s="2"/>
      <c r="K136" s="2"/>
      <c r="L136" s="3" t="s">
        <v>3</v>
      </c>
      <c r="M136" s="19">
        <v>1</v>
      </c>
      <c r="N136" s="19"/>
      <c r="O136" s="19"/>
      <c r="P136" s="2"/>
      <c r="Q136" s="2"/>
      <c r="R136" s="2"/>
      <c r="S136" s="2"/>
      <c r="T136" s="2"/>
      <c r="U136" s="2"/>
      <c r="V136" s="3" t="s">
        <v>3</v>
      </c>
      <c r="W136" s="19">
        <v>1</v>
      </c>
      <c r="X136" s="19"/>
      <c r="Y136" s="19"/>
      <c r="Z136" s="2"/>
      <c r="AA136" s="2"/>
      <c r="AB136" s="2"/>
      <c r="AC136" s="2"/>
      <c r="AD136" s="2"/>
      <c r="AE136" s="2"/>
      <c r="AF136" s="3" t="s">
        <v>3</v>
      </c>
      <c r="AG136" s="19">
        <v>1</v>
      </c>
      <c r="AH136" s="19"/>
      <c r="AI136" s="19"/>
      <c r="AJ136" s="2"/>
      <c r="AK136" s="2"/>
      <c r="AL136" s="2"/>
      <c r="AM136" s="2"/>
      <c r="AN136" s="2"/>
      <c r="AP136" s="3" t="s">
        <v>3</v>
      </c>
      <c r="AQ136" s="19">
        <v>1</v>
      </c>
      <c r="AR136" s="19"/>
      <c r="AS136" s="19"/>
      <c r="AX136" s="2"/>
      <c r="BJ136" s="7"/>
    </row>
    <row r="137" spans="2:62">
      <c r="B137" s="6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X137" s="2"/>
      <c r="BJ137" s="7"/>
    </row>
    <row r="138" spans="2:62">
      <c r="B138" s="6"/>
      <c r="F138" s="19">
        <v>1.25</v>
      </c>
      <c r="G138" s="19"/>
      <c r="H138" s="2" t="s">
        <v>5</v>
      </c>
      <c r="I138" s="2"/>
      <c r="J138" s="19">
        <v>1</v>
      </c>
      <c r="K138" s="19"/>
      <c r="L138" s="2" t="s">
        <v>5</v>
      </c>
      <c r="M138" s="2"/>
      <c r="N138" s="2"/>
      <c r="O138" s="2"/>
      <c r="P138" s="20">
        <f>+M140-J138</f>
        <v>3</v>
      </c>
      <c r="Q138" s="20"/>
      <c r="R138" s="2" t="s">
        <v>5</v>
      </c>
      <c r="S138" s="2"/>
      <c r="T138" s="19">
        <v>1.75</v>
      </c>
      <c r="U138" s="19"/>
      <c r="V138" s="2" t="s">
        <v>5</v>
      </c>
      <c r="W138" s="2"/>
      <c r="X138" s="2"/>
      <c r="Y138" s="2"/>
      <c r="Z138" s="20">
        <f>+W140-T138</f>
        <v>1.75</v>
      </c>
      <c r="AA138" s="20"/>
      <c r="AB138" s="2" t="s">
        <v>5</v>
      </c>
      <c r="AC138" s="2"/>
      <c r="AD138" s="19">
        <v>1.75</v>
      </c>
      <c r="AE138" s="19"/>
      <c r="AF138" s="2" t="s">
        <v>5</v>
      </c>
      <c r="AG138" s="2"/>
      <c r="AH138" s="2"/>
      <c r="AI138" s="2"/>
      <c r="AJ138" s="20">
        <f>+AG140-AD138</f>
        <v>1.75</v>
      </c>
      <c r="AK138" s="20"/>
      <c r="AL138" s="2" t="s">
        <v>5</v>
      </c>
      <c r="AM138" s="2"/>
      <c r="AN138" s="19">
        <v>3</v>
      </c>
      <c r="AO138" s="19"/>
      <c r="AP138" s="2" t="s">
        <v>5</v>
      </c>
      <c r="AQ138" s="2"/>
      <c r="AR138" s="2"/>
      <c r="AS138" s="2"/>
      <c r="AT138" s="20">
        <f>+AQ140-AN138</f>
        <v>1</v>
      </c>
      <c r="AU138" s="20"/>
      <c r="AV138" s="2" t="s">
        <v>5</v>
      </c>
      <c r="AX138" s="19">
        <v>1.25</v>
      </c>
      <c r="AY138" s="19"/>
      <c r="AZ138" s="1" t="s">
        <v>5</v>
      </c>
      <c r="BJ138" s="7"/>
    </row>
    <row r="139" spans="2:62">
      <c r="B139" s="6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X139" s="2"/>
      <c r="BJ139" s="7"/>
    </row>
    <row r="140" spans="2:62">
      <c r="B140" s="6"/>
      <c r="G140" s="2"/>
      <c r="H140" s="2"/>
      <c r="I140" s="2"/>
      <c r="J140" s="2"/>
      <c r="K140" s="2"/>
      <c r="L140" s="2"/>
      <c r="M140" s="19">
        <v>4</v>
      </c>
      <c r="N140" s="19"/>
      <c r="O140" s="2" t="s">
        <v>5</v>
      </c>
      <c r="P140" s="2"/>
      <c r="Q140" s="2"/>
      <c r="R140" s="2"/>
      <c r="S140" s="2"/>
      <c r="T140" s="2"/>
      <c r="U140" s="2"/>
      <c r="V140" s="2"/>
      <c r="W140" s="19">
        <v>3.5</v>
      </c>
      <c r="X140" s="19"/>
      <c r="Y140" s="2" t="s">
        <v>5</v>
      </c>
      <c r="Z140" s="2"/>
      <c r="AA140" s="2"/>
      <c r="AB140" s="2"/>
      <c r="AC140" s="2"/>
      <c r="AD140" s="2"/>
      <c r="AE140" s="2"/>
      <c r="AF140" s="2"/>
      <c r="AG140" s="19">
        <v>3.5</v>
      </c>
      <c r="AH140" s="19"/>
      <c r="AI140" s="2" t="s">
        <v>5</v>
      </c>
      <c r="AJ140" s="2"/>
      <c r="AK140" s="2"/>
      <c r="AL140" s="2"/>
      <c r="AM140" s="2"/>
      <c r="AN140" s="2"/>
      <c r="AO140" s="2"/>
      <c r="AP140" s="2"/>
      <c r="AQ140" s="19">
        <v>4</v>
      </c>
      <c r="AR140" s="19"/>
      <c r="AS140" s="2" t="s">
        <v>5</v>
      </c>
      <c r="AT140" s="2"/>
      <c r="AU140" s="2"/>
      <c r="AV140" s="2"/>
      <c r="BJ140" s="7"/>
    </row>
    <row r="141" spans="2:62">
      <c r="B141" s="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BJ141" s="7"/>
    </row>
    <row r="142" spans="2:62">
      <c r="B142" s="6"/>
      <c r="F142" s="28">
        <v>0</v>
      </c>
      <c r="G142" s="29"/>
      <c r="H142" s="30"/>
      <c r="I142" s="28">
        <v>0</v>
      </c>
      <c r="J142" s="29"/>
      <c r="K142" s="30"/>
      <c r="P142" s="28">
        <f>(3*M136/M140)/((3*M136/M140)+(4*W136/W140))</f>
        <v>0.39622641509433965</v>
      </c>
      <c r="Q142" s="29"/>
      <c r="R142" s="30"/>
      <c r="S142" s="28">
        <f>(4*W136/W140)/((3*M136/M140)+(4*W136/W140))</f>
        <v>0.60377358490566035</v>
      </c>
      <c r="T142" s="29"/>
      <c r="U142" s="30"/>
      <c r="Z142" s="28">
        <f>(4*W136/W140)/((4*AG136/AG140)+(4*W136/W140))</f>
        <v>0.5</v>
      </c>
      <c r="AA142" s="29"/>
      <c r="AB142" s="30"/>
      <c r="AC142" s="28">
        <f>(4*AG136/AG140)/((4*AG136/AG140)+(4*W136/W140))</f>
        <v>0.5</v>
      </c>
      <c r="AD142" s="29"/>
      <c r="AE142" s="30"/>
      <c r="AJ142" s="28">
        <f>(4*AG136/AG140)/((3*AQ136/AQ140)+(4*AG136/AG140))</f>
        <v>0.60377358490566035</v>
      </c>
      <c r="AK142" s="29"/>
      <c r="AL142" s="30"/>
      <c r="AM142" s="28">
        <f>(3*AQ136/AQ140)/((3*AQ136/AQ140)+(4*AG136/AG140))</f>
        <v>0.39622641509433965</v>
      </c>
      <c r="AN142" s="29"/>
      <c r="AO142" s="30"/>
      <c r="AT142" s="28">
        <v>0</v>
      </c>
      <c r="AU142" s="29"/>
      <c r="AV142" s="30"/>
      <c r="AW142" s="28">
        <v>0</v>
      </c>
      <c r="AX142" s="29"/>
      <c r="AY142" s="30"/>
      <c r="BJ142" s="7"/>
    </row>
    <row r="143" spans="2:62">
      <c r="B143" s="6"/>
      <c r="E143" s="24">
        <f>-D132*F138-F132*F138*F138/2</f>
        <v>-16.40625</v>
      </c>
      <c r="F143" s="24"/>
      <c r="G143" s="24"/>
      <c r="J143" s="20">
        <f>-E143</f>
        <v>16.40625</v>
      </c>
      <c r="K143" s="20"/>
      <c r="L143" s="20"/>
      <c r="O143" s="20">
        <f>-J133*M140^2/8-M132*P138*J138*(J138+M140)/(2*M140^2)</f>
        <v>-50.46875</v>
      </c>
      <c r="P143" s="20"/>
      <c r="Q143" s="20"/>
      <c r="T143" s="20">
        <f>S132*W140^2/12+W132*T138*Z138^2/W140^2</f>
        <v>30.041666666666664</v>
      </c>
      <c r="U143" s="20"/>
      <c r="V143" s="20"/>
      <c r="W143" s="2"/>
      <c r="X143" s="2"/>
      <c r="Y143" s="20">
        <f>-S132*W140^2/12-W132*Z138*T138^2/W140^2</f>
        <v>-30.041666666666664</v>
      </c>
      <c r="Z143" s="20"/>
      <c r="AA143" s="20"/>
      <c r="AD143" s="20">
        <f>AD133*AG140^2/12+AG132*AD138*AJ138^2/AG140^2</f>
        <v>30.041666666666664</v>
      </c>
      <c r="AE143" s="20"/>
      <c r="AF143" s="20"/>
      <c r="AG143" s="2"/>
      <c r="AH143" s="2"/>
      <c r="AI143" s="20">
        <f>-AD133*AG140^2/12-AG132*AJ138*AD138^2/AG140^2</f>
        <v>-30.041666666666664</v>
      </c>
      <c r="AJ143" s="20"/>
      <c r="AK143" s="20"/>
      <c r="AN143" s="20">
        <f>AM132*AQ140^2/8+AQ132*AN138*AT138*(AT138+AQ140)/(2*AQ140^2)</f>
        <v>50.46875</v>
      </c>
      <c r="AO143" s="20"/>
      <c r="AP143" s="20"/>
      <c r="AQ143" s="2"/>
      <c r="AR143" s="2"/>
      <c r="AS143" s="20">
        <f>-AX143</f>
        <v>-16.40625</v>
      </c>
      <c r="AT143" s="20"/>
      <c r="AU143" s="20"/>
      <c r="AX143" s="20">
        <f>AZ132*AX138+AW133*AX138*AX138/2</f>
        <v>16.40625</v>
      </c>
      <c r="AY143" s="20"/>
      <c r="AZ143" s="20"/>
      <c r="BJ143" s="7"/>
    </row>
    <row r="144" spans="2:62">
      <c r="B144" s="6"/>
      <c r="E144" s="24"/>
      <c r="F144" s="24"/>
      <c r="G144" s="24"/>
      <c r="J144" s="24"/>
      <c r="K144" s="24"/>
      <c r="L144" s="24"/>
      <c r="O144" s="24">
        <f>+J143/2</f>
        <v>8.203125</v>
      </c>
      <c r="P144" s="24"/>
      <c r="Q144" s="24"/>
      <c r="T144" s="24"/>
      <c r="U144" s="24"/>
      <c r="V144" s="24"/>
      <c r="Y144" s="24"/>
      <c r="Z144" s="24"/>
      <c r="AA144" s="24"/>
      <c r="AD144" s="24"/>
      <c r="AE144" s="24"/>
      <c r="AF144" s="24"/>
      <c r="AI144" s="24"/>
      <c r="AJ144" s="24"/>
      <c r="AK144" s="24"/>
      <c r="AN144" s="24">
        <f>+AS143/2</f>
        <v>-8.203125</v>
      </c>
      <c r="AO144" s="24"/>
      <c r="AP144" s="24"/>
      <c r="AS144" s="24"/>
      <c r="AT144" s="24"/>
      <c r="AU144" s="24"/>
      <c r="AX144" s="24"/>
      <c r="AY144" s="24"/>
      <c r="AZ144" s="24"/>
      <c r="BJ144" s="7"/>
    </row>
    <row r="145" spans="2:62">
      <c r="B145" s="6"/>
      <c r="E145" s="24"/>
      <c r="F145" s="24"/>
      <c r="G145" s="24"/>
      <c r="J145" s="24"/>
      <c r="K145" s="24"/>
      <c r="L145" s="24"/>
      <c r="O145" s="24">
        <f>-(O144+O143+T143)*P142</f>
        <v>4.8434551886792461</v>
      </c>
      <c r="P145" s="24"/>
      <c r="Q145" s="24"/>
      <c r="T145" s="24">
        <f>-(O144+O143+T143)*S142</f>
        <v>7.3805031446540896</v>
      </c>
      <c r="U145" s="24"/>
      <c r="V145" s="24"/>
      <c r="W145" s="2"/>
      <c r="X145" s="2"/>
      <c r="Y145" s="24">
        <f>+T145/2</f>
        <v>3.6902515723270448</v>
      </c>
      <c r="Z145" s="24"/>
      <c r="AA145" s="24"/>
      <c r="AD145" s="24">
        <f>+AI145/2</f>
        <v>-3.6902515723270448</v>
      </c>
      <c r="AE145" s="24"/>
      <c r="AF145" s="24"/>
      <c r="AG145" s="2"/>
      <c r="AH145" s="2"/>
      <c r="AI145" s="24">
        <f>-(AI143+AN143+AN144)*AJ142</f>
        <v>-7.3805031446540896</v>
      </c>
      <c r="AJ145" s="24"/>
      <c r="AK145" s="24"/>
      <c r="AN145" s="24">
        <f>-(AI143+AN143+AN144)*AM142</f>
        <v>-4.8434551886792461</v>
      </c>
      <c r="AO145" s="24"/>
      <c r="AP145" s="24"/>
      <c r="AS145" s="24"/>
      <c r="AT145" s="24"/>
      <c r="AU145" s="24"/>
      <c r="AX145" s="24"/>
      <c r="AY145" s="24"/>
      <c r="AZ145" s="24"/>
      <c r="BJ145" s="7"/>
    </row>
    <row r="146" spans="2:62">
      <c r="B146" s="6"/>
      <c r="E146" s="24"/>
      <c r="F146" s="24"/>
      <c r="G146" s="24"/>
      <c r="J146" s="24"/>
      <c r="K146" s="24"/>
      <c r="L146" s="24"/>
      <c r="O146" s="24"/>
      <c r="P146" s="24"/>
      <c r="Q146" s="24"/>
      <c r="T146" s="24">
        <f>+Y146/2</f>
        <v>-3.3306690738754696E-16</v>
      </c>
      <c r="U146" s="24"/>
      <c r="V146" s="24"/>
      <c r="W146" s="2"/>
      <c r="X146" s="2"/>
      <c r="Y146" s="24">
        <f>-(Y145+Y143+AD143+AD145)*Z142</f>
        <v>-6.6613381477509392E-16</v>
      </c>
      <c r="Z146" s="24"/>
      <c r="AA146" s="24"/>
      <c r="AD146" s="24">
        <f>-(Y145+Y143+AD143+AD145)*AC142</f>
        <v>-6.6613381477509392E-16</v>
      </c>
      <c r="AE146" s="24"/>
      <c r="AF146" s="24"/>
      <c r="AG146" s="2"/>
      <c r="AH146" s="2"/>
      <c r="AI146" s="24">
        <f>+AD146/2</f>
        <v>-3.3306690738754696E-16</v>
      </c>
      <c r="AJ146" s="24"/>
      <c r="AK146" s="24"/>
      <c r="AN146" s="24"/>
      <c r="AO146" s="24"/>
      <c r="AP146" s="24"/>
      <c r="AS146" s="24"/>
      <c r="AT146" s="24"/>
      <c r="AU146" s="24"/>
      <c r="AX146" s="24"/>
      <c r="AY146" s="24"/>
      <c r="AZ146" s="24"/>
      <c r="BJ146" s="7"/>
    </row>
    <row r="147" spans="2:62">
      <c r="B147" s="6"/>
      <c r="E147" s="24"/>
      <c r="F147" s="24"/>
      <c r="G147" s="24"/>
      <c r="J147" s="24"/>
      <c r="K147" s="24"/>
      <c r="L147" s="24"/>
      <c r="O147" s="24">
        <f>-T146*P142</f>
        <v>1.3196990670072615E-16</v>
      </c>
      <c r="P147" s="24"/>
      <c r="Q147" s="24"/>
      <c r="T147" s="24">
        <f>-T146*S142</f>
        <v>2.0109700068682081E-16</v>
      </c>
      <c r="U147" s="24"/>
      <c r="V147" s="24"/>
      <c r="W147" s="2"/>
      <c r="X147" s="2"/>
      <c r="Y147" s="24">
        <f>+T147/2</f>
        <v>1.0054850034341041E-16</v>
      </c>
      <c r="Z147" s="24"/>
      <c r="AA147" s="24"/>
      <c r="AD147" s="24">
        <f>+AI147/2</f>
        <v>1.0054850034341041E-16</v>
      </c>
      <c r="AE147" s="24"/>
      <c r="AF147" s="24"/>
      <c r="AG147" s="2"/>
      <c r="AH147" s="2"/>
      <c r="AI147" s="24">
        <f>-AI146*AJ142</f>
        <v>2.0109700068682081E-16</v>
      </c>
      <c r="AJ147" s="24"/>
      <c r="AK147" s="24"/>
      <c r="AN147" s="24">
        <f>-AI146*AM142</f>
        <v>1.3196990670072615E-16</v>
      </c>
      <c r="AO147" s="24"/>
      <c r="AP147" s="24"/>
      <c r="AS147" s="24"/>
      <c r="AT147" s="24"/>
      <c r="AU147" s="24"/>
      <c r="AX147" s="24"/>
      <c r="AY147" s="24"/>
      <c r="AZ147" s="24"/>
      <c r="BJ147" s="7"/>
    </row>
    <row r="148" spans="2:62">
      <c r="B148" s="6"/>
      <c r="E148" s="24"/>
      <c r="F148" s="24"/>
      <c r="G148" s="24"/>
      <c r="J148" s="24"/>
      <c r="K148" s="24"/>
      <c r="L148" s="24"/>
      <c r="O148" s="24"/>
      <c r="P148" s="24"/>
      <c r="Q148" s="24"/>
      <c r="T148" s="24">
        <f>+Y148/2</f>
        <v>-5.0274250171705203E-17</v>
      </c>
      <c r="U148" s="24"/>
      <c r="V148" s="24"/>
      <c r="W148" s="2"/>
      <c r="X148" s="2"/>
      <c r="Y148" s="24">
        <f>-(Y147+AD147)*Z142</f>
        <v>-1.0054850034341041E-16</v>
      </c>
      <c r="Z148" s="24"/>
      <c r="AA148" s="24"/>
      <c r="AD148" s="24">
        <f>-(Y147+AD147)*AC142</f>
        <v>-1.0054850034341041E-16</v>
      </c>
      <c r="AE148" s="24"/>
      <c r="AF148" s="24"/>
      <c r="AG148" s="2"/>
      <c r="AH148" s="2"/>
      <c r="AI148" s="24">
        <f>+AD148/2</f>
        <v>-5.0274250171705203E-17</v>
      </c>
      <c r="AJ148" s="24"/>
      <c r="AK148" s="24"/>
      <c r="AN148" s="24"/>
      <c r="AO148" s="24"/>
      <c r="AP148" s="24"/>
      <c r="AS148" s="24"/>
      <c r="AT148" s="24"/>
      <c r="AU148" s="24"/>
      <c r="AX148" s="24"/>
      <c r="AY148" s="24"/>
      <c r="AZ148" s="24"/>
      <c r="BJ148" s="7"/>
    </row>
    <row r="149" spans="2:62">
      <c r="B149" s="6"/>
      <c r="E149" s="24"/>
      <c r="F149" s="24"/>
      <c r="G149" s="24"/>
      <c r="J149" s="24"/>
      <c r="K149" s="24"/>
      <c r="L149" s="24"/>
      <c r="O149" s="24">
        <f>-T148*P142</f>
        <v>1.9919985917090743E-17</v>
      </c>
      <c r="P149" s="24"/>
      <c r="Q149" s="24"/>
      <c r="T149" s="24">
        <f>-T148*S142</f>
        <v>3.0354264254614463E-17</v>
      </c>
      <c r="U149" s="24"/>
      <c r="V149" s="24"/>
      <c r="W149" s="2"/>
      <c r="X149" s="2"/>
      <c r="Y149" s="24">
        <f>+T149/2</f>
        <v>1.5177132127307232E-17</v>
      </c>
      <c r="Z149" s="24"/>
      <c r="AA149" s="24"/>
      <c r="AD149" s="24">
        <f>+AI149/2</f>
        <v>1.5177132127307232E-17</v>
      </c>
      <c r="AE149" s="24"/>
      <c r="AF149" s="24"/>
      <c r="AG149" s="2"/>
      <c r="AH149" s="2"/>
      <c r="AI149" s="24">
        <f>-AI148*AJ142</f>
        <v>3.0354264254614463E-17</v>
      </c>
      <c r="AJ149" s="24"/>
      <c r="AK149" s="24"/>
      <c r="AN149" s="24">
        <f>-AI148*AM142</f>
        <v>1.9919985917090743E-17</v>
      </c>
      <c r="AO149" s="24"/>
      <c r="AP149" s="24"/>
      <c r="AS149" s="24"/>
      <c r="AT149" s="24"/>
      <c r="AU149" s="24"/>
      <c r="AX149" s="24"/>
      <c r="AY149" s="24"/>
      <c r="AZ149" s="24"/>
      <c r="BJ149" s="7"/>
    </row>
    <row r="150" spans="2:62">
      <c r="B150" s="6"/>
      <c r="E150" s="24"/>
      <c r="F150" s="24"/>
      <c r="G150" s="24"/>
      <c r="J150" s="24"/>
      <c r="K150" s="24"/>
      <c r="L150" s="24"/>
      <c r="O150" s="24"/>
      <c r="P150" s="24"/>
      <c r="Q150" s="24"/>
      <c r="T150" s="24">
        <f>+Y150/2</f>
        <v>-7.5885660636536158E-18</v>
      </c>
      <c r="U150" s="24"/>
      <c r="V150" s="24"/>
      <c r="W150" s="2"/>
      <c r="X150" s="2"/>
      <c r="Y150" s="24">
        <f>-(Y149+AD149)*Z142</f>
        <v>-1.5177132127307232E-17</v>
      </c>
      <c r="Z150" s="24"/>
      <c r="AA150" s="24"/>
      <c r="AD150" s="24">
        <f>-(Y149+AD149)*AC142</f>
        <v>-1.5177132127307232E-17</v>
      </c>
      <c r="AE150" s="24"/>
      <c r="AF150" s="24"/>
      <c r="AG150" s="2"/>
      <c r="AH150" s="2"/>
      <c r="AI150" s="24">
        <f>+AD150/2</f>
        <v>-7.5885660636536158E-18</v>
      </c>
      <c r="AJ150" s="24"/>
      <c r="AK150" s="24"/>
      <c r="AN150" s="24"/>
      <c r="AO150" s="24"/>
      <c r="AP150" s="24"/>
      <c r="AS150" s="24"/>
      <c r="AT150" s="24"/>
      <c r="AU150" s="24"/>
      <c r="AX150" s="24"/>
      <c r="AY150" s="24"/>
      <c r="AZ150" s="24"/>
      <c r="BJ150" s="7"/>
    </row>
    <row r="151" spans="2:62">
      <c r="B151" s="6"/>
      <c r="E151" s="24"/>
      <c r="F151" s="24"/>
      <c r="G151" s="24"/>
      <c r="J151" s="24"/>
      <c r="K151" s="24"/>
      <c r="L151" s="24"/>
      <c r="O151" s="24">
        <f>-T150*P142</f>
        <v>3.0067903271080368E-18</v>
      </c>
      <c r="P151" s="24"/>
      <c r="Q151" s="24"/>
      <c r="T151" s="24">
        <f>-T150*S142</f>
        <v>4.5817757365455794E-18</v>
      </c>
      <c r="U151" s="24"/>
      <c r="V151" s="24"/>
      <c r="W151" s="2"/>
      <c r="X151" s="2"/>
      <c r="Y151" s="24">
        <f>+T151/2</f>
        <v>2.2908878682727897E-18</v>
      </c>
      <c r="Z151" s="24"/>
      <c r="AA151" s="24"/>
      <c r="AD151" s="24">
        <f>+AI151/2</f>
        <v>2.2908878682727897E-18</v>
      </c>
      <c r="AE151" s="24"/>
      <c r="AF151" s="24"/>
      <c r="AG151" s="2"/>
      <c r="AH151" s="2"/>
      <c r="AI151" s="24">
        <f>-AI150*AJ142</f>
        <v>4.5817757365455794E-18</v>
      </c>
      <c r="AJ151" s="24"/>
      <c r="AK151" s="24"/>
      <c r="AN151" s="24">
        <f>-AI150*AM142</f>
        <v>3.0067903271080368E-18</v>
      </c>
      <c r="AO151" s="24"/>
      <c r="AP151" s="24"/>
      <c r="AS151" s="24"/>
      <c r="AT151" s="24"/>
      <c r="AU151" s="24"/>
      <c r="AX151" s="24"/>
      <c r="AY151" s="24"/>
      <c r="AZ151" s="24"/>
      <c r="BJ151" s="7"/>
    </row>
    <row r="152" spans="2:62">
      <c r="B152" s="6"/>
      <c r="E152" s="24"/>
      <c r="F152" s="24"/>
      <c r="G152" s="24"/>
      <c r="J152" s="24"/>
      <c r="K152" s="24"/>
      <c r="L152" s="24"/>
      <c r="O152" s="24"/>
      <c r="P152" s="24"/>
      <c r="Q152" s="24"/>
      <c r="T152" s="24">
        <f>+Y152/2</f>
        <v>-1.1454439341363949E-18</v>
      </c>
      <c r="U152" s="24"/>
      <c r="V152" s="24"/>
      <c r="W152" s="2"/>
      <c r="X152" s="2"/>
      <c r="Y152" s="24">
        <f>-(Y151+AD151)*Z142</f>
        <v>-2.2908878682727897E-18</v>
      </c>
      <c r="Z152" s="24"/>
      <c r="AA152" s="24"/>
      <c r="AD152" s="24">
        <f>-(Y151+AD151)*AC142</f>
        <v>-2.2908878682727897E-18</v>
      </c>
      <c r="AE152" s="24"/>
      <c r="AF152" s="24"/>
      <c r="AG152" s="2"/>
      <c r="AH152" s="2"/>
      <c r="AI152" s="24">
        <f>+AD152/2</f>
        <v>-1.1454439341363949E-18</v>
      </c>
      <c r="AJ152" s="24"/>
      <c r="AK152" s="24"/>
      <c r="AN152" s="24"/>
      <c r="AO152" s="24"/>
      <c r="AP152" s="24"/>
      <c r="AS152" s="24"/>
      <c r="AT152" s="24"/>
      <c r="AU152" s="24"/>
      <c r="AX152" s="24"/>
      <c r="AY152" s="24"/>
      <c r="AZ152" s="24"/>
      <c r="BJ152" s="7"/>
    </row>
    <row r="153" spans="2:62">
      <c r="B153" s="6"/>
      <c r="E153" s="24"/>
      <c r="F153" s="24"/>
      <c r="G153" s="24"/>
      <c r="J153" s="24"/>
      <c r="K153" s="24"/>
      <c r="L153" s="24"/>
      <c r="O153" s="24">
        <f>-T152*P142</f>
        <v>4.5385514371442064E-19</v>
      </c>
      <c r="P153" s="24"/>
      <c r="Q153" s="24"/>
      <c r="T153" s="24">
        <f>-T152*S142</f>
        <v>6.9158879042197421E-19</v>
      </c>
      <c r="U153" s="24"/>
      <c r="V153" s="24"/>
      <c r="W153" s="2"/>
      <c r="X153" s="2"/>
      <c r="Y153" s="24">
        <f>+T153/2</f>
        <v>3.4579439521098711E-19</v>
      </c>
      <c r="Z153" s="24"/>
      <c r="AA153" s="24"/>
      <c r="AD153" s="24">
        <f>+AI153/2</f>
        <v>3.4579439521098711E-19</v>
      </c>
      <c r="AE153" s="24"/>
      <c r="AF153" s="24"/>
      <c r="AG153" s="2"/>
      <c r="AH153" s="2"/>
      <c r="AI153" s="24">
        <f>-AI152*AJ142</f>
        <v>6.9158879042197421E-19</v>
      </c>
      <c r="AJ153" s="24"/>
      <c r="AK153" s="24"/>
      <c r="AN153" s="24">
        <f>-AI152*AM142</f>
        <v>4.5385514371442064E-19</v>
      </c>
      <c r="AO153" s="24"/>
      <c r="AP153" s="24"/>
      <c r="AS153" s="24"/>
      <c r="AT153" s="24"/>
      <c r="AU153" s="24"/>
      <c r="AX153" s="24"/>
      <c r="AY153" s="24"/>
      <c r="AZ153" s="24"/>
      <c r="BJ153" s="7"/>
    </row>
    <row r="154" spans="2:62">
      <c r="B154" s="6"/>
      <c r="E154" s="24"/>
      <c r="F154" s="24"/>
      <c r="G154" s="24"/>
      <c r="J154" s="24"/>
      <c r="K154" s="24"/>
      <c r="L154" s="24"/>
      <c r="O154" s="24"/>
      <c r="P154" s="24"/>
      <c r="Q154" s="24"/>
      <c r="T154" s="24">
        <f>+Y154/2</f>
        <v>-1.7289719760549355E-19</v>
      </c>
      <c r="U154" s="24"/>
      <c r="V154" s="24"/>
      <c r="W154" s="2"/>
      <c r="X154" s="2"/>
      <c r="Y154" s="24">
        <f>-(Y153+AD153)*Z142</f>
        <v>-3.4579439521098711E-19</v>
      </c>
      <c r="Z154" s="24"/>
      <c r="AA154" s="24"/>
      <c r="AD154" s="24">
        <f>-(Y153+AD153)*AC142</f>
        <v>-3.4579439521098711E-19</v>
      </c>
      <c r="AE154" s="24"/>
      <c r="AF154" s="24"/>
      <c r="AG154" s="2"/>
      <c r="AH154" s="2"/>
      <c r="AI154" s="24">
        <f>+AD154/2</f>
        <v>-1.7289719760549355E-19</v>
      </c>
      <c r="AJ154" s="24"/>
      <c r="AK154" s="24"/>
      <c r="AN154" s="24"/>
      <c r="AO154" s="24"/>
      <c r="AP154" s="24"/>
      <c r="AS154" s="24"/>
      <c r="AT154" s="24"/>
      <c r="AU154" s="24"/>
      <c r="AX154" s="24"/>
      <c r="AY154" s="24"/>
      <c r="AZ154" s="24"/>
      <c r="BJ154" s="7"/>
    </row>
    <row r="155" spans="2:62">
      <c r="B155" s="6"/>
      <c r="E155" s="24"/>
      <c r="F155" s="24"/>
      <c r="G155" s="24"/>
      <c r="J155" s="24"/>
      <c r="K155" s="24"/>
      <c r="L155" s="24"/>
      <c r="O155" s="24">
        <f>-T154*P142</f>
        <v>6.850643678708235E-20</v>
      </c>
      <c r="P155" s="24"/>
      <c r="Q155" s="24"/>
      <c r="T155" s="24">
        <f>-T154*S142</f>
        <v>1.043907608184112E-19</v>
      </c>
      <c r="U155" s="24"/>
      <c r="V155" s="24"/>
      <c r="W155" s="2"/>
      <c r="X155" s="2"/>
      <c r="Y155" s="24">
        <f>+T155/2</f>
        <v>5.2195380409205602E-20</v>
      </c>
      <c r="Z155" s="24"/>
      <c r="AA155" s="24"/>
      <c r="AD155" s="24">
        <f>+AI155/2</f>
        <v>5.2195380409205602E-20</v>
      </c>
      <c r="AE155" s="24"/>
      <c r="AF155" s="24"/>
      <c r="AG155" s="2"/>
      <c r="AH155" s="2"/>
      <c r="AI155" s="24">
        <f>-AI154*AJ142</f>
        <v>1.043907608184112E-19</v>
      </c>
      <c r="AJ155" s="24"/>
      <c r="AK155" s="24"/>
      <c r="AN155" s="24">
        <f>-AI154*AM142</f>
        <v>6.850643678708235E-20</v>
      </c>
      <c r="AO155" s="24"/>
      <c r="AP155" s="24"/>
      <c r="AS155" s="24"/>
      <c r="AT155" s="24"/>
      <c r="AU155" s="24"/>
      <c r="AX155" s="24"/>
      <c r="AY155" s="24"/>
      <c r="AZ155" s="24"/>
      <c r="BJ155" s="7"/>
    </row>
    <row r="156" spans="2:62">
      <c r="B156" s="6"/>
      <c r="E156" s="24"/>
      <c r="F156" s="24"/>
      <c r="G156" s="24"/>
      <c r="J156" s="24"/>
      <c r="K156" s="24"/>
      <c r="L156" s="24"/>
      <c r="O156" s="24"/>
      <c r="P156" s="24"/>
      <c r="Q156" s="24"/>
      <c r="T156" s="24">
        <f>+Y156/2</f>
        <v>-2.6097690204602801E-20</v>
      </c>
      <c r="U156" s="24"/>
      <c r="V156" s="24"/>
      <c r="W156" s="2"/>
      <c r="X156" s="2"/>
      <c r="Y156" s="24">
        <f>-(Y155+AD155)*Z142</f>
        <v>-5.2195380409205602E-20</v>
      </c>
      <c r="Z156" s="24"/>
      <c r="AA156" s="24"/>
      <c r="AD156" s="24">
        <f>-(Y155+AD155)*AC142</f>
        <v>-5.2195380409205602E-20</v>
      </c>
      <c r="AE156" s="24"/>
      <c r="AF156" s="24"/>
      <c r="AG156" s="2"/>
      <c r="AH156" s="2"/>
      <c r="AI156" s="24">
        <f>+AD156/2</f>
        <v>-2.6097690204602801E-20</v>
      </c>
      <c r="AJ156" s="24"/>
      <c r="AK156" s="24"/>
      <c r="AN156" s="24"/>
      <c r="AO156" s="24"/>
      <c r="AP156" s="24"/>
      <c r="AS156" s="24"/>
      <c r="AT156" s="24"/>
      <c r="AU156" s="24"/>
      <c r="AX156" s="24"/>
      <c r="AY156" s="24"/>
      <c r="AZ156" s="24"/>
      <c r="BJ156" s="7"/>
    </row>
    <row r="157" spans="2:62">
      <c r="B157" s="6"/>
      <c r="E157" s="25"/>
      <c r="F157" s="25"/>
      <c r="G157" s="25"/>
      <c r="J157" s="25"/>
      <c r="K157" s="25"/>
      <c r="L157" s="25"/>
      <c r="O157" s="25">
        <f>-T156*P142</f>
        <v>1.0340594232012432E-20</v>
      </c>
      <c r="P157" s="25"/>
      <c r="Q157" s="25"/>
      <c r="T157" s="25">
        <f>-T156*S142</f>
        <v>1.5757095972590371E-20</v>
      </c>
      <c r="U157" s="25"/>
      <c r="V157" s="25"/>
      <c r="W157" s="2"/>
      <c r="X157" s="2"/>
      <c r="Y157" s="25"/>
      <c r="Z157" s="25"/>
      <c r="AA157" s="25"/>
      <c r="AD157" s="25"/>
      <c r="AE157" s="25"/>
      <c r="AF157" s="25"/>
      <c r="AG157" s="2"/>
      <c r="AH157" s="2"/>
      <c r="AI157" s="25">
        <f>-AI156*AJ142</f>
        <v>1.5757095972590371E-20</v>
      </c>
      <c r="AJ157" s="25"/>
      <c r="AK157" s="25"/>
      <c r="AN157" s="25">
        <f>-AI156*AM142</f>
        <v>1.0340594232012432E-20</v>
      </c>
      <c r="AO157" s="25"/>
      <c r="AP157" s="25"/>
      <c r="AS157" s="25"/>
      <c r="AT157" s="25"/>
      <c r="AU157" s="25"/>
      <c r="AX157" s="25"/>
      <c r="AY157" s="25"/>
      <c r="AZ157" s="25"/>
      <c r="BJ157" s="7"/>
    </row>
    <row r="158" spans="2:62">
      <c r="B158" s="6"/>
      <c r="E158" s="18">
        <f>SUM(E143:G157)</f>
        <v>-16.40625</v>
      </c>
      <c r="F158" s="18"/>
      <c r="G158" s="18"/>
      <c r="J158" s="18">
        <f>SUM(J143:L157)</f>
        <v>16.40625</v>
      </c>
      <c r="K158" s="18"/>
      <c r="L158" s="18"/>
      <c r="O158" s="18">
        <f>SUM(O143:Q157)</f>
        <v>-37.422169811320757</v>
      </c>
      <c r="P158" s="18"/>
      <c r="Q158" s="18"/>
      <c r="T158" s="18">
        <f>SUM(T143:V157)</f>
        <v>37.422169811320757</v>
      </c>
      <c r="U158" s="18"/>
      <c r="V158" s="18"/>
      <c r="W158" s="2"/>
      <c r="X158" s="2"/>
      <c r="Y158" s="18">
        <f>SUM(Y143:AA157)</f>
        <v>-26.351415094339618</v>
      </c>
      <c r="Z158" s="18"/>
      <c r="AA158" s="18"/>
      <c r="AD158" s="18">
        <f>SUM(AD143:AF157)</f>
        <v>26.351415094339618</v>
      </c>
      <c r="AE158" s="18"/>
      <c r="AF158" s="18"/>
      <c r="AI158" s="18">
        <f>SUM(AI143:AK157)</f>
        <v>-37.422169811320757</v>
      </c>
      <c r="AJ158" s="18"/>
      <c r="AK158" s="18"/>
      <c r="AN158" s="18">
        <f>SUM(AN143:AP157)</f>
        <v>37.422169811320757</v>
      </c>
      <c r="AO158" s="18"/>
      <c r="AP158" s="18"/>
      <c r="AS158" s="18">
        <f>SUM(AS143:AU157)</f>
        <v>-16.40625</v>
      </c>
      <c r="AT158" s="18"/>
      <c r="AU158" s="18"/>
      <c r="AX158" s="18">
        <f>SUM(AX143:AZ157)</f>
        <v>16.40625</v>
      </c>
      <c r="AY158" s="18"/>
      <c r="AZ158" s="18"/>
      <c r="BJ158" s="7"/>
    </row>
    <row r="159" spans="2:62">
      <c r="B159" s="6"/>
      <c r="E159" s="17"/>
      <c r="F159" s="17"/>
      <c r="G159" s="17"/>
      <c r="I159" s="2" t="s">
        <v>6</v>
      </c>
      <c r="J159" s="17"/>
      <c r="K159" s="17"/>
      <c r="L159" s="17"/>
      <c r="O159" s="17"/>
      <c r="P159" s="17"/>
      <c r="Q159" s="17"/>
      <c r="T159" s="17"/>
      <c r="U159" s="17"/>
      <c r="V159" s="17"/>
      <c r="W159" s="2"/>
      <c r="X159" s="2"/>
      <c r="Y159" s="17"/>
      <c r="Z159" s="17"/>
      <c r="AA159" s="17"/>
      <c r="AD159" s="17"/>
      <c r="AE159" s="17"/>
      <c r="AF159" s="17"/>
      <c r="AI159" s="17"/>
      <c r="AJ159" s="17"/>
      <c r="AK159" s="17"/>
      <c r="AN159" s="17"/>
      <c r="AO159" s="17"/>
      <c r="AP159" s="17"/>
      <c r="AS159" s="17"/>
      <c r="AT159" s="17"/>
      <c r="AU159" s="17"/>
      <c r="AX159" s="17"/>
      <c r="AY159" s="17"/>
      <c r="AZ159" s="17"/>
      <c r="BJ159" s="7"/>
    </row>
    <row r="160" spans="2:62">
      <c r="B160" s="6"/>
      <c r="E160" s="9"/>
      <c r="F160" s="9"/>
      <c r="G160" s="20">
        <f>+E158</f>
        <v>-16.40625</v>
      </c>
      <c r="H160" s="20"/>
      <c r="I160" s="20"/>
      <c r="J160" s="2"/>
      <c r="K160" s="2"/>
      <c r="L160" s="2"/>
      <c r="M160" s="2"/>
      <c r="N160" s="2"/>
      <c r="O160" s="2"/>
      <c r="P160" s="2"/>
      <c r="Q160" s="20">
        <f>+O158</f>
        <v>-37.422169811320757</v>
      </c>
      <c r="R160" s="20"/>
      <c r="S160" s="20"/>
      <c r="T160" s="2"/>
      <c r="U160" s="2"/>
      <c r="V160" s="2"/>
      <c r="W160" s="2"/>
      <c r="X160" s="2"/>
      <c r="Y160" s="2"/>
      <c r="Z160" s="2"/>
      <c r="AA160" s="20">
        <f>+Y158</f>
        <v>-26.351415094339618</v>
      </c>
      <c r="AB160" s="20"/>
      <c r="AC160" s="20"/>
      <c r="AD160" s="17"/>
      <c r="AE160" s="17"/>
      <c r="AF160" s="17"/>
      <c r="AI160" s="17"/>
      <c r="AJ160" s="17"/>
      <c r="AK160" s="20">
        <f>+AI158</f>
        <v>-37.422169811320757</v>
      </c>
      <c r="AL160" s="20"/>
      <c r="AM160" s="20"/>
      <c r="AN160" s="17"/>
      <c r="AO160" s="17"/>
      <c r="AP160" s="17"/>
      <c r="AS160" s="9"/>
      <c r="AT160" s="9"/>
      <c r="AU160" s="20">
        <f>+AS158</f>
        <v>-16.40625</v>
      </c>
      <c r="AV160" s="20"/>
      <c r="AW160" s="20"/>
      <c r="AX160" s="9"/>
      <c r="AY160" s="9"/>
      <c r="AZ160" s="9"/>
      <c r="BJ160" s="7"/>
    </row>
    <row r="161" spans="2:62">
      <c r="B161" s="6"/>
      <c r="E161" s="9"/>
      <c r="F161" s="9"/>
      <c r="G161" s="9"/>
      <c r="J161" s="9"/>
      <c r="K161" s="9"/>
      <c r="L161" s="9"/>
      <c r="O161" s="17"/>
      <c r="P161" s="17"/>
      <c r="Q161" s="17"/>
      <c r="T161" s="17"/>
      <c r="U161" s="17"/>
      <c r="V161" s="17"/>
      <c r="W161" s="2"/>
      <c r="X161" s="2"/>
      <c r="Y161" s="17"/>
      <c r="Z161" s="17"/>
      <c r="AA161" s="17"/>
      <c r="AD161" s="17"/>
      <c r="AE161" s="17"/>
      <c r="AF161" s="17"/>
      <c r="AI161" s="17"/>
      <c r="AJ161" s="17"/>
      <c r="AK161" s="17"/>
      <c r="AN161" s="17"/>
      <c r="AO161" s="17"/>
      <c r="AP161" s="17"/>
      <c r="AS161" s="9"/>
      <c r="AT161" s="9"/>
      <c r="AU161" s="9"/>
      <c r="AX161" s="9"/>
      <c r="AY161" s="9"/>
      <c r="AZ161" s="9"/>
      <c r="BJ161" s="7"/>
    </row>
    <row r="162" spans="2:62">
      <c r="B162" s="6"/>
      <c r="BJ162" s="7"/>
    </row>
    <row r="163" spans="2:62">
      <c r="B163" s="6"/>
      <c r="H163" s="9" t="s">
        <v>7</v>
      </c>
      <c r="I163" s="9" t="s">
        <v>7</v>
      </c>
      <c r="R163" s="9" t="s">
        <v>7</v>
      </c>
      <c r="S163" s="9" t="s">
        <v>7</v>
      </c>
      <c r="AB163" s="9" t="s">
        <v>7</v>
      </c>
      <c r="AC163" s="9" t="s">
        <v>7</v>
      </c>
      <c r="AL163" s="9" t="s">
        <v>7</v>
      </c>
      <c r="AM163" s="9" t="s">
        <v>7</v>
      </c>
      <c r="AV163" s="9" t="s">
        <v>7</v>
      </c>
      <c r="AW163" s="9" t="s">
        <v>7</v>
      </c>
      <c r="BJ163" s="7"/>
    </row>
    <row r="164" spans="2:62">
      <c r="B164" s="6"/>
      <c r="BJ164" s="7"/>
    </row>
    <row r="165" spans="2:62">
      <c r="B165" s="6"/>
      <c r="M165" s="10" t="s">
        <v>8</v>
      </c>
      <c r="W165" s="10" t="s">
        <v>8</v>
      </c>
      <c r="AG165" s="10" t="s">
        <v>8</v>
      </c>
      <c r="AQ165" s="10" t="s">
        <v>8</v>
      </c>
      <c r="BJ165" s="7"/>
    </row>
    <row r="166" spans="2:62">
      <c r="B166" s="6"/>
      <c r="BJ166" s="7"/>
    </row>
    <row r="167" spans="2:62">
      <c r="B167" s="6"/>
      <c r="BJ167" s="7"/>
    </row>
    <row r="168" spans="2:62">
      <c r="B168" s="6"/>
      <c r="L168" s="20">
        <f>IF(J133*J138&gt;H171,(H171*(IF(J133*J138&gt;H171,(H171*J138)/(J138*J133),IF(AND(J133*J138&lt;H171,M132&gt;H171-J133*J138),J138,IF(AND(J133*J138&lt;H171,M132&lt;H171-J133*J138),((J133-J138)*(H171-J133*J138-M132)/(H171-J133*J138-M132+-Q178))+J138,"HATALI"))))/2)--G160,IF(AND(J133*J138&lt;H171,M132&gt;H171-J133*J138),(((H171+H171-J138*J133)/2)*J138)--G160,IF(AND(J133*J138&lt;H171,M132&lt;H171-J133*J138),(((M140-J138)*(H171-J133*J138-M132)/(H171-J133*J138-M132+-Q178))*(H171-J138*J133-M132)/2+(H171+H171-J138*J133)*J138/2)--G160,"HATALI")))</f>
        <v>42.089770047169807</v>
      </c>
      <c r="M168" s="20"/>
      <c r="N168" s="20"/>
      <c r="O168" s="2"/>
      <c r="P168" s="2"/>
      <c r="Q168" s="2"/>
      <c r="R168" s="2"/>
      <c r="S168" s="2"/>
      <c r="T168" s="2"/>
      <c r="U168" s="2"/>
      <c r="V168" s="20">
        <f>IF(S132*T138&gt;R171,(R171*(IF(S132*T138&gt;R171,(R171*T138)/(T138*S132),IF(AND(S132*T138&lt;R171,W132&gt;R171-S132*T138),T138,IF(AND(S132*T138&lt;R171,W132&lt;R171-S132*T138),((S132-T138)*(R171-S132*T138-W132)/(R171-S132*T138-W132+-AA178))+T138,"HATALI"))))/2)--Q160,IF(AND(S132*T138&lt;R171,W132&gt;R171-S132*T138),(((R171+R171-T138*S132)/2)*T138)--Q160,IF(AND(S132*T138&lt;R171,W132&lt;R171-S132*T138),(((W140-T138)*(R171-S132*T138-W132)/(R171-S132*T138-W132+-AA178))*(R171-T138*S132-W132)/2+(R171+R171-T138*S132)*T138/2)--Q160,"HATALI")))</f>
        <v>24.113207547169807</v>
      </c>
      <c r="W168" s="20"/>
      <c r="X168" s="20"/>
      <c r="Y168" s="2"/>
      <c r="Z168" s="2"/>
      <c r="AA168" s="2"/>
      <c r="AB168" s="2"/>
      <c r="AC168" s="2"/>
      <c r="AD168" s="2"/>
      <c r="AE168" s="2"/>
      <c r="AF168" s="2"/>
      <c r="AG168" s="20">
        <f>IF(AD133*AD138&gt;AB171,(AB171*(IF(AD133*AD138&gt;AB171,(AB171*AD138)/(AD138*AD133),IF(AND(AD133*AD138&lt;AB171,AG132&gt;AB171-AD133*AD138),AD138,IF(AND(AD133*AD138&lt;AB171,AG132&lt;AB171-AD133*AD138),((AD133-AD138)*(AB171-AD133*AD138-AG132)/(AB171-AD133*AD138-AG132+-AK178))+AD138,"HATALI"))))/2)--AA160,IF(AND(AD133*AD138&lt;AB171,AG132&gt;AB171-AD133*AD138),(((AB171+AB171-AD138*AD133)/2)*AD138)--AA160,IF(AND(AD133*AD138&lt;AB171,AG132&lt;AB171-AD133*AD138),(((AG140-AD138)*(AB171-AD133*AD138-AG132)/(AB171-AD133*AD138-AG132+-AK178))*(AB171-AD138*AD133-AG132)/2+(AB171+AB171-AD138*AD133)*AD138/2)--AA160,"HATALI")))</f>
        <v>24.113207547169804</v>
      </c>
      <c r="AH168" s="20"/>
      <c r="AI168" s="20"/>
      <c r="AP168" s="20">
        <f>IF(AM132*AN138&gt;AL171,(AL171*(IF(AM132*AN138&gt;AL171,(AL171*AN138)/(AN138*AM132),IF(AND(AM132*AN138&lt;AL171,AQ132&gt;AL171-AM132*AN138),AN138,IF(AND(AM132*AN138&lt;AL171,AQ132&lt;AL171-AM132*AN138),((AM132-AN138)*(AL171-AM132*AN138-AQ132)/(AL171-AM132*AN138-AQ132+-AU178))+AN138,"HATALI"))))/2)--AK160,IF(AND(AM132*AN138&lt;AL171,AQ132&gt;AL171-AM132*AN138),(((AL171+AL171-AN138*AM132)/2)*AN138)--AK160,IF(AND(AM132*AN138&lt;AL171,AQ132&lt;AL171-AM132*AN138),(((AQ140-AN138)*(AL171-AM132*AN138-AQ132)/(AL171-AM132*AN138-AQ132+-AU178))*(AL171-AN138*AM132-AQ132)/2+(AL171+AL171-AN138*AM132)*AN138/2)--AK160,"HATALI")))</f>
        <v>42.089770047169822</v>
      </c>
      <c r="AQ168" s="20"/>
      <c r="AR168" s="20"/>
      <c r="BJ168" s="7"/>
    </row>
    <row r="169" spans="2:62">
      <c r="B169" s="6"/>
      <c r="BJ169" s="7"/>
    </row>
    <row r="170" spans="2:62">
      <c r="B170" s="6"/>
      <c r="J170" s="2" t="s">
        <v>9</v>
      </c>
      <c r="BJ170" s="7"/>
    </row>
    <row r="171" spans="2:62">
      <c r="B171" s="6"/>
      <c r="H171" s="20">
        <f>IF(M132&gt;0,J133*M140+M132--Q178,J133*M140--Q178)</f>
        <v>63.496020047169807</v>
      </c>
      <c r="I171" s="20"/>
      <c r="J171" s="20"/>
      <c r="K171" s="2"/>
      <c r="L171" s="2"/>
      <c r="M171" s="2"/>
      <c r="N171" s="2"/>
      <c r="O171" s="2"/>
      <c r="P171" s="2"/>
      <c r="Q171" s="2"/>
      <c r="R171" s="20">
        <f>IF(W132&gt;0,S132*W140+W132--AA178,S132*W140--AA178)</f>
        <v>42.163072776280323</v>
      </c>
      <c r="S171" s="20"/>
      <c r="T171" s="20"/>
      <c r="U171" s="2"/>
      <c r="V171" s="2"/>
      <c r="W171" s="2"/>
      <c r="X171" s="2"/>
      <c r="Y171" s="2"/>
      <c r="Z171" s="2"/>
      <c r="AA171" s="2"/>
      <c r="AB171" s="20">
        <f>IF(AG132&gt;0,AD133*AG140+AG132--AK178,AD133*AG140--AK178)</f>
        <v>35.83692722371967</v>
      </c>
      <c r="AC171" s="20"/>
      <c r="AD171" s="20"/>
      <c r="AE171" s="2"/>
      <c r="AF171" s="2"/>
      <c r="AG171" s="2"/>
      <c r="AH171" s="2"/>
      <c r="AI171" s="2"/>
      <c r="AL171" s="20">
        <f>IF(AQ132&gt;0,AM132*AQ140+AQ132--AU178,AM132*AQ140--AU178)</f>
        <v>41.503979952830193</v>
      </c>
      <c r="AM171" s="20"/>
      <c r="AN171" s="20"/>
      <c r="AO171" s="2"/>
      <c r="AP171" s="2"/>
      <c r="AQ171" s="2"/>
      <c r="AR171" s="2"/>
      <c r="AS171" s="2"/>
      <c r="AU171" s="20">
        <f>+AZ172+AV132*AX138</f>
        <v>10</v>
      </c>
      <c r="AV171" s="20"/>
      <c r="AW171" s="20"/>
      <c r="AX171" s="2"/>
      <c r="BJ171" s="7"/>
    </row>
    <row r="172" spans="2:62">
      <c r="B172" s="6"/>
      <c r="H172" s="2"/>
      <c r="I172" s="2"/>
      <c r="J172" s="2"/>
      <c r="K172" s="2"/>
      <c r="L172" s="2"/>
      <c r="M172" s="20">
        <f>+H171-J133*J138</f>
        <v>53.496020047169807</v>
      </c>
      <c r="N172" s="20"/>
      <c r="O172" s="20"/>
      <c r="P172" s="2"/>
      <c r="Q172" s="2"/>
      <c r="R172" s="2"/>
      <c r="S172" s="2"/>
      <c r="T172" s="2"/>
      <c r="U172" s="2"/>
      <c r="V172" s="2"/>
      <c r="W172" s="20">
        <f>+R171-S132*T138</f>
        <v>28.163072776280323</v>
      </c>
      <c r="X172" s="20"/>
      <c r="Y172" s="20"/>
      <c r="Z172" s="2"/>
      <c r="AA172" s="2"/>
      <c r="AB172" s="2"/>
      <c r="AC172" s="2"/>
      <c r="AD172" s="2"/>
      <c r="AE172" s="2"/>
      <c r="AF172" s="2"/>
      <c r="AG172" s="20">
        <f>+AB171-AD133*AD138</f>
        <v>21.83692722371967</v>
      </c>
      <c r="AH172" s="20"/>
      <c r="AI172" s="20"/>
      <c r="AL172" s="2"/>
      <c r="AM172" s="2"/>
      <c r="AN172" s="2"/>
      <c r="AO172" s="2"/>
      <c r="AP172" s="2"/>
      <c r="AQ172" s="20">
        <f>+AL171-AM132*AN138</f>
        <v>11.503979952830193</v>
      </c>
      <c r="AR172" s="20"/>
      <c r="AS172" s="20"/>
      <c r="AU172" s="2"/>
      <c r="AV172" s="2"/>
      <c r="AW172" s="2"/>
      <c r="AX172" s="2"/>
      <c r="AZ172" s="24">
        <f>+AZ132</f>
        <v>10</v>
      </c>
      <c r="BA172" s="24"/>
      <c r="BB172" s="24"/>
      <c r="BJ172" s="7"/>
    </row>
    <row r="173" spans="2:62">
      <c r="B173" s="6"/>
      <c r="K173" s="1" t="s">
        <v>8</v>
      </c>
      <c r="U173" s="1" t="s">
        <v>8</v>
      </c>
      <c r="AD173" s="10" t="s">
        <v>8</v>
      </c>
      <c r="AN173" s="10" t="s">
        <v>8</v>
      </c>
      <c r="AX173" s="10" t="s">
        <v>8</v>
      </c>
      <c r="BJ173" s="7"/>
    </row>
    <row r="174" spans="2:62">
      <c r="B174" s="6"/>
      <c r="BJ174" s="7"/>
    </row>
    <row r="175" spans="2:62">
      <c r="B175" s="6"/>
      <c r="BJ175" s="7"/>
    </row>
    <row r="176" spans="2:62">
      <c r="B176" s="6"/>
      <c r="F176" s="9" t="s">
        <v>7</v>
      </c>
      <c r="P176" s="1" t="s">
        <v>7</v>
      </c>
      <c r="Z176" s="1" t="s">
        <v>7</v>
      </c>
      <c r="AJ176" s="1" t="s">
        <v>7</v>
      </c>
      <c r="AT176" s="1" t="s">
        <v>7</v>
      </c>
      <c r="BJ176" s="7"/>
    </row>
    <row r="177" spans="2:62">
      <c r="B177" s="6"/>
      <c r="C177" s="24">
        <f>-D132</f>
        <v>-10</v>
      </c>
      <c r="D177" s="24"/>
      <c r="E177" s="24"/>
      <c r="G177" s="2"/>
      <c r="H177" s="2"/>
      <c r="I177" s="2"/>
      <c r="J177" s="2"/>
      <c r="K177" s="2"/>
      <c r="L177" s="20">
        <f>+M172-M132</f>
        <v>-11.503979952830193</v>
      </c>
      <c r="M177" s="20"/>
      <c r="N177" s="20"/>
      <c r="O177" s="2"/>
      <c r="P177" s="2"/>
      <c r="Q177" s="2"/>
      <c r="R177" s="2"/>
      <c r="S177" s="2"/>
      <c r="T177" s="2"/>
      <c r="U177" s="2"/>
      <c r="V177" s="20">
        <f>+W172-W132</f>
        <v>-21.836927223719677</v>
      </c>
      <c r="W177" s="20"/>
      <c r="X177" s="20"/>
      <c r="Y177" s="2"/>
      <c r="Z177" s="2"/>
      <c r="AA177" s="2"/>
      <c r="AB177" s="2"/>
      <c r="AC177" s="2"/>
      <c r="AD177" s="2"/>
      <c r="AE177" s="2"/>
      <c r="AF177" s="20">
        <f>+AG172-AG132</f>
        <v>-28.16307277628033</v>
      </c>
      <c r="AG177" s="20"/>
      <c r="AH177" s="20"/>
      <c r="AI177" s="2"/>
      <c r="AJ177" s="2"/>
      <c r="AK177" s="2"/>
      <c r="AL177" s="2"/>
      <c r="AM177" s="2"/>
      <c r="AN177" s="2"/>
      <c r="AO177" s="2"/>
      <c r="AP177" s="20">
        <f>+AQ172-AQ132</f>
        <v>-53.496020047169807</v>
      </c>
      <c r="AQ177" s="20"/>
      <c r="AR177" s="20"/>
      <c r="AS177" s="2"/>
      <c r="AT177" s="2"/>
      <c r="AU177" s="2"/>
      <c r="AV177" s="2"/>
      <c r="AW177" s="2"/>
      <c r="BJ177" s="7"/>
    </row>
    <row r="178" spans="2:62">
      <c r="B178" s="6"/>
      <c r="G178" s="2"/>
      <c r="H178" s="20">
        <f>+C177-F132*F138</f>
        <v>-16.25</v>
      </c>
      <c r="I178" s="20"/>
      <c r="J178" s="20"/>
      <c r="K178" s="2"/>
      <c r="L178" s="2"/>
      <c r="M178" s="2"/>
      <c r="N178" s="2"/>
      <c r="O178" s="2"/>
      <c r="P178" s="2"/>
      <c r="Q178" s="20">
        <f>-IF(M132&gt;0,(J133*M140^2*0.5+M132*J138-Q160--G160)/M140,(0.5*J133*M140^2-Q160--G160)/M140)</f>
        <v>-41.503979952830193</v>
      </c>
      <c r="R178" s="20"/>
      <c r="S178" s="20"/>
      <c r="T178" s="2"/>
      <c r="U178" s="2"/>
      <c r="V178" s="2"/>
      <c r="W178" s="2"/>
      <c r="X178" s="2"/>
      <c r="Y178" s="2"/>
      <c r="Z178" s="2"/>
      <c r="AA178" s="20">
        <f>-IF(W132&gt;0,(S132*W140^2*0.5+W132*T138-AA160--Q160)/W140,(0.5*S132*W140^2-AA160--Q160)/W140)</f>
        <v>-35.836927223719677</v>
      </c>
      <c r="AB178" s="20"/>
      <c r="AC178" s="20"/>
      <c r="AD178" s="2"/>
      <c r="AE178" s="2"/>
      <c r="AF178" s="2"/>
      <c r="AG178" s="2"/>
      <c r="AH178" s="2"/>
      <c r="AI178" s="2"/>
      <c r="AJ178" s="2"/>
      <c r="AK178" s="20">
        <f>-IF(AG132&gt;0,(AD133*AG140^2*0.5+AG132*AD138-AK160--AA160)/AG140,(0.5*AD133*AG140^2-AK160--AA160)/AG140)</f>
        <v>-42.16307277628033</v>
      </c>
      <c r="AL178" s="20"/>
      <c r="AM178" s="20"/>
      <c r="AN178" s="2"/>
      <c r="AO178" s="2"/>
      <c r="AP178" s="2"/>
      <c r="AQ178" s="2"/>
      <c r="AR178" s="2"/>
      <c r="AS178" s="2"/>
      <c r="AT178" s="2"/>
      <c r="AU178" s="20">
        <f>-IF(AQ132&gt;0,(AM132*AQ140^2*0.5+AQ132*AN138-AU160--AK160)/AQ140,(0.5*AM132*AQ140^2-AU160--AK160)/AQ140)</f>
        <v>-63.496020047169807</v>
      </c>
      <c r="AV178" s="20"/>
      <c r="AW178" s="20"/>
      <c r="BJ178" s="7"/>
    </row>
    <row r="179" spans="2:62">
      <c r="B179" s="6"/>
      <c r="G179" s="2"/>
      <c r="H179" s="2"/>
      <c r="I179" s="2"/>
      <c r="J179" s="20">
        <f>IF(J133*J138&gt;H171,(H171*J138)/(J138*J133),IF(AND(J133*J138&lt;H171,M132&gt;H171-J133*J138),J138,IF(AND(J133*J138&lt;H171,M132&lt;H171-J133*J138),((M140-J138)*(H171-J133*J138-M132)/(H171-J133*J138-M132-Q178))+J138,"HATALI")))</f>
        <v>1</v>
      </c>
      <c r="K179" s="20"/>
      <c r="L179" s="2" t="s">
        <v>5</v>
      </c>
      <c r="M179" s="2"/>
      <c r="N179" s="2"/>
      <c r="O179" s="2"/>
      <c r="P179" s="2"/>
      <c r="Q179" s="2"/>
      <c r="R179" s="2"/>
      <c r="S179" s="2"/>
      <c r="T179" s="20">
        <f>IF(S132*T138&gt;R171,(R171*T138)/(T138*S132),IF(AND(S132*T138&lt;R171,W132&gt;R171-S132*T138),T138,IF(AND(S132*T138&lt;R171,W132&lt;R171-S132*T138),((W140-T138)*(R171-S132*T138-W132)/(R171-S132*T138-W132-AA178))+T138,"HATALI")))</f>
        <v>1.75</v>
      </c>
      <c r="U179" s="20"/>
      <c r="V179" s="2" t="s">
        <v>5</v>
      </c>
      <c r="W179" s="2"/>
      <c r="X179" s="2"/>
      <c r="Y179" s="2"/>
      <c r="Z179" s="2"/>
      <c r="AA179" s="2"/>
      <c r="AB179" s="2"/>
      <c r="AC179" s="2"/>
      <c r="AD179" s="20">
        <f>IF(AD133*AD138&gt;AB171,(AB171*AD138)/(AD138*AD133),IF(AND(AD133*AD138&lt;AB171,AG132&gt;AB171-AD133*AD138),AD138,IF(AND(AD133*AD138&lt;AB171,AG132&lt;AB171-AD133*AD138),((AG140-AD138)*(AB171-AD133*AD138-AG132)/(AB171-AD133*AD138-AG132-AK178))+AD138,"HATALI")))</f>
        <v>1.75</v>
      </c>
      <c r="AE179" s="20"/>
      <c r="AF179" s="2" t="s">
        <v>5</v>
      </c>
      <c r="AG179" s="2"/>
      <c r="AH179" s="2"/>
      <c r="AI179" s="2"/>
      <c r="AJ179" s="2"/>
      <c r="AK179" s="2"/>
      <c r="AL179" s="2"/>
      <c r="AM179" s="2"/>
      <c r="AN179" s="20">
        <f>IF(AN133*AN138&gt;AL171,(AL171*AN138)/(AN138*AN133),IF(AND(AN133*AN138&lt;AL171,AQ132&gt;AL171-AN133*AN138),AN138,IF(AND(AN133*AN138&lt;AL171,AQ132&lt;AL171-AN133*AN138),((AQ140-AN138)*(AL171-AN133*AN138-AQ132)/(AL171-AN133*AN138-AQ132-AU178))+AN138,"HATALI")))</f>
        <v>3</v>
      </c>
      <c r="AO179" s="20"/>
      <c r="AP179" s="2" t="s">
        <v>5</v>
      </c>
      <c r="AQ179" s="2"/>
      <c r="AR179" s="2"/>
      <c r="AS179" s="2"/>
      <c r="AT179" s="2"/>
      <c r="AU179" s="2"/>
      <c r="AV179" s="2"/>
      <c r="AW179" s="2"/>
      <c r="BJ179" s="7"/>
    </row>
    <row r="180" spans="2:62" ht="12" thickBot="1">
      <c r="B180" s="11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3"/>
    </row>
    <row r="181" spans="2:62" ht="12" thickBot="1"/>
    <row r="182" spans="2:62" ht="60" customHeight="1">
      <c r="B182" s="21" t="s">
        <v>20</v>
      </c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  <c r="BH182" s="32"/>
      <c r="BI182" s="32"/>
      <c r="BJ182" s="33"/>
    </row>
    <row r="183" spans="2:62">
      <c r="B183" s="6"/>
      <c r="N183" s="2" t="s">
        <v>11</v>
      </c>
      <c r="O183" s="2"/>
      <c r="P183" s="2"/>
      <c r="Q183" s="2"/>
      <c r="R183" s="2"/>
      <c r="S183" s="2"/>
      <c r="T183" s="2"/>
      <c r="U183" s="2"/>
      <c r="V183" s="2"/>
      <c r="X183" s="2"/>
      <c r="Y183" s="3" t="s">
        <v>10</v>
      </c>
      <c r="AI183" s="5" t="s">
        <v>15</v>
      </c>
      <c r="BJ183" s="7"/>
    </row>
    <row r="184" spans="2:62">
      <c r="B184" s="6"/>
      <c r="BJ184" s="7"/>
    </row>
    <row r="185" spans="2:62">
      <c r="B185" s="31">
        <v>10</v>
      </c>
      <c r="C185" s="19"/>
      <c r="D185" s="19">
        <v>5</v>
      </c>
      <c r="E185" s="19"/>
      <c r="F185" s="2" t="s">
        <v>1</v>
      </c>
      <c r="G185" s="2"/>
      <c r="H185" s="2"/>
      <c r="I185" s="2"/>
      <c r="J185" s="2"/>
      <c r="K185" s="19">
        <v>65</v>
      </c>
      <c r="L185" s="19"/>
      <c r="M185" s="2" t="s">
        <v>0</v>
      </c>
      <c r="N185" s="2"/>
      <c r="O185" s="2"/>
      <c r="P185" s="2"/>
      <c r="Q185" s="19">
        <v>8</v>
      </c>
      <c r="R185" s="19"/>
      <c r="S185" s="2" t="s">
        <v>1</v>
      </c>
      <c r="T185" s="2"/>
      <c r="U185" s="19">
        <v>50</v>
      </c>
      <c r="V185" s="19"/>
      <c r="W185" s="2" t="s">
        <v>0</v>
      </c>
      <c r="X185" s="2"/>
      <c r="Y185" s="2"/>
      <c r="Z185" s="2"/>
      <c r="AA185" s="2"/>
      <c r="AB185" s="2"/>
      <c r="AC185" s="2"/>
      <c r="AD185" s="2"/>
      <c r="AE185" s="19">
        <v>45</v>
      </c>
      <c r="AF185" s="19"/>
      <c r="AG185" s="2" t="s">
        <v>0</v>
      </c>
      <c r="AH185" s="2"/>
      <c r="AI185" s="2"/>
      <c r="AK185" s="19">
        <v>8</v>
      </c>
      <c r="AL185" s="19"/>
      <c r="AM185" s="2" t="s">
        <v>1</v>
      </c>
      <c r="AN185" s="2"/>
      <c r="AO185" s="19">
        <v>50</v>
      </c>
      <c r="AP185" s="19"/>
      <c r="AQ185" s="2" t="s">
        <v>0</v>
      </c>
      <c r="AU185" s="2"/>
      <c r="AV185" s="2"/>
      <c r="AW185" s="2"/>
      <c r="AX185" s="2"/>
      <c r="AY185" s="19">
        <v>65</v>
      </c>
      <c r="AZ185" s="19"/>
      <c r="BA185" s="2" t="s">
        <v>0</v>
      </c>
      <c r="BB185" s="2"/>
      <c r="BC185" s="2"/>
      <c r="BD185" s="19">
        <v>5</v>
      </c>
      <c r="BE185" s="19"/>
      <c r="BF185" s="2" t="s">
        <v>1</v>
      </c>
      <c r="BH185" s="19">
        <v>10</v>
      </c>
      <c r="BI185" s="19"/>
      <c r="BJ185" s="7"/>
    </row>
    <row r="186" spans="2:62">
      <c r="B186" s="6"/>
      <c r="E186" s="2"/>
      <c r="F186" s="2"/>
      <c r="G186" s="2"/>
      <c r="H186" s="19">
        <v>10</v>
      </c>
      <c r="I186" s="19"/>
      <c r="J186" s="2" t="s">
        <v>1</v>
      </c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19">
        <v>6</v>
      </c>
      <c r="AC186" s="19"/>
      <c r="AD186" s="2" t="s">
        <v>1</v>
      </c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U186" s="2"/>
      <c r="AV186" s="19">
        <v>10</v>
      </c>
      <c r="AW186" s="19"/>
      <c r="AX186" s="2" t="s">
        <v>1</v>
      </c>
      <c r="AY186" s="2"/>
      <c r="AZ186" s="2"/>
      <c r="BA186" s="2"/>
      <c r="BB186" s="2"/>
      <c r="BC186" s="2"/>
      <c r="BD186" s="2"/>
      <c r="BE186" s="2"/>
      <c r="BF186" s="2"/>
      <c r="BJ186" s="7"/>
    </row>
    <row r="187" spans="2:62">
      <c r="B187" s="6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J187" s="7"/>
    </row>
    <row r="188" spans="2:62">
      <c r="B188" s="6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J188" s="7"/>
    </row>
    <row r="189" spans="2:62">
      <c r="B189" s="6"/>
      <c r="E189" s="2"/>
      <c r="F189" s="2"/>
      <c r="G189" s="2"/>
      <c r="H189" s="2"/>
      <c r="I189" s="2"/>
      <c r="J189" s="3" t="s">
        <v>3</v>
      </c>
      <c r="K189" s="19">
        <v>1</v>
      </c>
      <c r="L189" s="19"/>
      <c r="M189" s="19"/>
      <c r="N189" s="2"/>
      <c r="O189" s="2"/>
      <c r="P189" s="2"/>
      <c r="Q189" s="2"/>
      <c r="R189" s="2"/>
      <c r="S189" s="2"/>
      <c r="T189" s="3" t="s">
        <v>3</v>
      </c>
      <c r="U189" s="19">
        <v>1</v>
      </c>
      <c r="V189" s="19"/>
      <c r="W189" s="19"/>
      <c r="X189" s="2"/>
      <c r="Y189" s="2"/>
      <c r="Z189" s="2"/>
      <c r="AA189" s="2"/>
      <c r="AB189" s="2"/>
      <c r="AC189" s="2"/>
      <c r="AD189" s="3" t="s">
        <v>3</v>
      </c>
      <c r="AE189" s="19">
        <v>1</v>
      </c>
      <c r="AF189" s="19"/>
      <c r="AG189" s="19"/>
      <c r="AH189" s="2"/>
      <c r="AI189" s="2"/>
      <c r="AJ189" s="2"/>
      <c r="AK189" s="2"/>
      <c r="AL189" s="2"/>
      <c r="AN189" s="3" t="s">
        <v>3</v>
      </c>
      <c r="AO189" s="19">
        <v>1</v>
      </c>
      <c r="AP189" s="19"/>
      <c r="AQ189" s="19"/>
      <c r="AU189" s="2"/>
      <c r="AV189" s="2"/>
      <c r="AW189" s="2"/>
      <c r="AX189" s="3" t="s">
        <v>3</v>
      </c>
      <c r="AY189" s="19">
        <v>1</v>
      </c>
      <c r="AZ189" s="19"/>
      <c r="BA189" s="19"/>
      <c r="BB189" s="2"/>
      <c r="BC189" s="2"/>
      <c r="BD189" s="2"/>
      <c r="BE189" s="2"/>
      <c r="BF189" s="2"/>
      <c r="BJ189" s="7"/>
    </row>
    <row r="190" spans="2:62">
      <c r="B190" s="6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BF190" s="2"/>
      <c r="BJ190" s="7"/>
    </row>
    <row r="191" spans="2:62">
      <c r="B191" s="6"/>
      <c r="D191" s="19">
        <v>1.25</v>
      </c>
      <c r="E191" s="19"/>
      <c r="F191" s="2" t="s">
        <v>5</v>
      </c>
      <c r="G191" s="2"/>
      <c r="H191" s="19">
        <v>1</v>
      </c>
      <c r="I191" s="19"/>
      <c r="J191" s="2" t="s">
        <v>5</v>
      </c>
      <c r="K191" s="2"/>
      <c r="L191" s="2"/>
      <c r="M191" s="2"/>
      <c r="N191" s="20">
        <f>+K193-H191</f>
        <v>3</v>
      </c>
      <c r="O191" s="20"/>
      <c r="P191" s="2" t="s">
        <v>5</v>
      </c>
      <c r="Q191" s="2"/>
      <c r="R191" s="19">
        <v>1.75</v>
      </c>
      <c r="S191" s="19"/>
      <c r="T191" s="2" t="s">
        <v>5</v>
      </c>
      <c r="U191" s="2"/>
      <c r="V191" s="2"/>
      <c r="W191" s="2"/>
      <c r="X191" s="20">
        <f>+U193-R191</f>
        <v>1.75</v>
      </c>
      <c r="Y191" s="20"/>
      <c r="Z191" s="2" t="s">
        <v>5</v>
      </c>
      <c r="AA191" s="2"/>
      <c r="AB191" s="19">
        <v>2</v>
      </c>
      <c r="AC191" s="19"/>
      <c r="AD191" s="2" t="s">
        <v>5</v>
      </c>
      <c r="AE191" s="2"/>
      <c r="AF191" s="2"/>
      <c r="AG191" s="2"/>
      <c r="AH191" s="20">
        <f>+AE193-AB191</f>
        <v>2</v>
      </c>
      <c r="AI191" s="20"/>
      <c r="AJ191" s="2" t="s">
        <v>5</v>
      </c>
      <c r="AK191" s="2"/>
      <c r="AL191" s="19">
        <v>1.75</v>
      </c>
      <c r="AM191" s="19"/>
      <c r="AN191" s="2" t="s">
        <v>5</v>
      </c>
      <c r="AO191" s="2"/>
      <c r="AP191" s="2"/>
      <c r="AQ191" s="2"/>
      <c r="AR191" s="20">
        <f>+AO193-AL191</f>
        <v>1.75</v>
      </c>
      <c r="AS191" s="20"/>
      <c r="AT191" s="2" t="s">
        <v>5</v>
      </c>
      <c r="AU191" s="2"/>
      <c r="AV191" s="19">
        <v>3</v>
      </c>
      <c r="AW191" s="19"/>
      <c r="AX191" s="2" t="s">
        <v>5</v>
      </c>
      <c r="AY191" s="2"/>
      <c r="AZ191" s="2"/>
      <c r="BA191" s="2"/>
      <c r="BB191" s="20">
        <f>+AY193-AV191</f>
        <v>1</v>
      </c>
      <c r="BC191" s="20"/>
      <c r="BD191" s="2" t="s">
        <v>5</v>
      </c>
      <c r="BE191" s="2"/>
      <c r="BF191" s="19">
        <v>1.25</v>
      </c>
      <c r="BG191" s="19"/>
      <c r="BH191" s="1" t="s">
        <v>5</v>
      </c>
      <c r="BJ191" s="7"/>
    </row>
    <row r="192" spans="2:62">
      <c r="B192" s="6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J192" s="7"/>
    </row>
    <row r="193" spans="2:62">
      <c r="B193" s="6"/>
      <c r="E193" s="2"/>
      <c r="F193" s="2"/>
      <c r="G193" s="2"/>
      <c r="H193" s="2"/>
      <c r="I193" s="2"/>
      <c r="J193" s="2"/>
      <c r="K193" s="19">
        <v>4</v>
      </c>
      <c r="L193" s="19"/>
      <c r="M193" s="2" t="s">
        <v>5</v>
      </c>
      <c r="N193" s="2"/>
      <c r="O193" s="2"/>
      <c r="P193" s="2"/>
      <c r="Q193" s="2"/>
      <c r="R193" s="2"/>
      <c r="S193" s="2"/>
      <c r="T193" s="2"/>
      <c r="U193" s="19">
        <v>3.5</v>
      </c>
      <c r="V193" s="19"/>
      <c r="W193" s="2" t="s">
        <v>5</v>
      </c>
      <c r="X193" s="2"/>
      <c r="Y193" s="2"/>
      <c r="Z193" s="2"/>
      <c r="AA193" s="2"/>
      <c r="AB193" s="2"/>
      <c r="AC193" s="2"/>
      <c r="AD193" s="2"/>
      <c r="AE193" s="19">
        <v>4</v>
      </c>
      <c r="AF193" s="19"/>
      <c r="AG193" s="2" t="s">
        <v>5</v>
      </c>
      <c r="AH193" s="2"/>
      <c r="AI193" s="2"/>
      <c r="AJ193" s="2"/>
      <c r="AK193" s="2"/>
      <c r="AL193" s="2"/>
      <c r="AM193" s="2"/>
      <c r="AN193" s="2"/>
      <c r="AO193" s="19">
        <v>3.5</v>
      </c>
      <c r="AP193" s="19"/>
      <c r="AQ193" s="2" t="s">
        <v>5</v>
      </c>
      <c r="AR193" s="2"/>
      <c r="AS193" s="2"/>
      <c r="AT193" s="2"/>
      <c r="AU193" s="2"/>
      <c r="AV193" s="2"/>
      <c r="AW193" s="2"/>
      <c r="AX193" s="2"/>
      <c r="AY193" s="19">
        <v>4</v>
      </c>
      <c r="AZ193" s="19"/>
      <c r="BA193" s="2" t="s">
        <v>5</v>
      </c>
      <c r="BB193" s="2"/>
      <c r="BC193" s="2"/>
      <c r="BD193" s="2"/>
      <c r="BE193" s="2"/>
      <c r="BJ193" s="7"/>
    </row>
    <row r="194" spans="2:62">
      <c r="B194" s="6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J194" s="7"/>
    </row>
    <row r="195" spans="2:62">
      <c r="B195" s="6"/>
      <c r="D195" s="28">
        <v>0</v>
      </c>
      <c r="E195" s="29"/>
      <c r="F195" s="30"/>
      <c r="G195" s="28">
        <v>0</v>
      </c>
      <c r="H195" s="29"/>
      <c r="I195" s="30"/>
      <c r="N195" s="28">
        <f>(3*K189/K193)/((3*K189/K193)+(4*U189/U193))</f>
        <v>0.39622641509433965</v>
      </c>
      <c r="O195" s="29"/>
      <c r="P195" s="30"/>
      <c r="Q195" s="28">
        <f>(4*U189/U193)/((3*K189/K193)+(4*U189/U193))</f>
        <v>0.60377358490566035</v>
      </c>
      <c r="R195" s="29"/>
      <c r="S195" s="30"/>
      <c r="X195" s="28">
        <f>(4*U189/U193)/((4*AE189/AE193)+(4*U189/U193))</f>
        <v>0.53333333333333333</v>
      </c>
      <c r="Y195" s="29"/>
      <c r="Z195" s="30"/>
      <c r="AA195" s="28">
        <f>(4*AE189/AE193)/((4*AE189/AE193)+(4*U189/U193))</f>
        <v>0.46666666666666667</v>
      </c>
      <c r="AB195" s="29"/>
      <c r="AC195" s="30"/>
      <c r="AH195" s="28">
        <f>(4*AE189/AE193)/((4*AO189/AO193)+(4*AE189/AE193))</f>
        <v>0.46666666666666667</v>
      </c>
      <c r="AI195" s="29"/>
      <c r="AJ195" s="30"/>
      <c r="AK195" s="28">
        <f>(4*AO189/AO193)/((4*AO189/AO193)+(4*AE189/AE193))</f>
        <v>0.53333333333333333</v>
      </c>
      <c r="AL195" s="29"/>
      <c r="AM195" s="30"/>
      <c r="AR195" s="28">
        <f>(4*AO189/AO193)/((3*AY189/AY193)+(4*AO189/AO193))</f>
        <v>0.60377358490566035</v>
      </c>
      <c r="AS195" s="29"/>
      <c r="AT195" s="30"/>
      <c r="AU195" s="28">
        <f>(3*AY189/AY193)/((3*AY189/AY193)+(4*AO189/AO193))</f>
        <v>0.39622641509433965</v>
      </c>
      <c r="AV195" s="29"/>
      <c r="AW195" s="30"/>
      <c r="BB195" s="28">
        <v>0</v>
      </c>
      <c r="BC195" s="29"/>
      <c r="BD195" s="30"/>
      <c r="BE195" s="28">
        <v>0</v>
      </c>
      <c r="BF195" s="29"/>
      <c r="BG195" s="30"/>
      <c r="BJ195" s="7"/>
    </row>
    <row r="196" spans="2:62">
      <c r="B196" s="6"/>
      <c r="C196" s="24">
        <f>-B185*D191-D185*D191*D191/2</f>
        <v>-16.40625</v>
      </c>
      <c r="D196" s="24"/>
      <c r="E196" s="24"/>
      <c r="H196" s="20">
        <f>-C196</f>
        <v>16.40625</v>
      </c>
      <c r="I196" s="20"/>
      <c r="J196" s="20"/>
      <c r="M196" s="20">
        <f>-H186*K193^2/8-K185*N191*H191*(H191+K193)/(2*K193^2)</f>
        <v>-50.46875</v>
      </c>
      <c r="N196" s="20"/>
      <c r="O196" s="20"/>
      <c r="R196" s="20">
        <f>Q185*U193^2/12+U185*R191*X191^2/U193^2</f>
        <v>30.041666666666664</v>
      </c>
      <c r="S196" s="20"/>
      <c r="T196" s="20"/>
      <c r="U196" s="2"/>
      <c r="V196" s="2"/>
      <c r="W196" s="20">
        <f>-Q185*U193^2/12-U185*X191*R191^2/U193^2</f>
        <v>-30.041666666666664</v>
      </c>
      <c r="X196" s="20"/>
      <c r="Y196" s="20"/>
      <c r="AB196" s="20">
        <f>AB186*AE193^2/12+AE185*AB191*AH191^2/AE193^2</f>
        <v>30.5</v>
      </c>
      <c r="AC196" s="20"/>
      <c r="AD196" s="20"/>
      <c r="AE196" s="2"/>
      <c r="AF196" s="2"/>
      <c r="AG196" s="20">
        <f>-AB186*AE193^2/12-AE185*AH191*AB191^2/AE193^2</f>
        <v>-30.5</v>
      </c>
      <c r="AH196" s="20"/>
      <c r="AI196" s="20"/>
      <c r="AL196" s="20">
        <f>AK185*AO193^2/12+AO185*AL191*AR191^2/AO193^2</f>
        <v>30.041666666666664</v>
      </c>
      <c r="AM196" s="20"/>
      <c r="AN196" s="20"/>
      <c r="AO196" s="2"/>
      <c r="AP196" s="2"/>
      <c r="AQ196" s="20">
        <f>-AK185*AO193^2/12-AO185*AR191*AL191^2/AO193^2</f>
        <v>-30.041666666666664</v>
      </c>
      <c r="AR196" s="20"/>
      <c r="AS196" s="20"/>
      <c r="AV196" s="20">
        <f>AV186*AY193^2/8+AY185*AV191*BB191*(BB191+AY193)/(2*AY193^2)</f>
        <v>50.46875</v>
      </c>
      <c r="AW196" s="20"/>
      <c r="AX196" s="20"/>
      <c r="AY196" s="2"/>
      <c r="AZ196" s="2"/>
      <c r="BA196" s="20">
        <f>-BF196</f>
        <v>-16.40625</v>
      </c>
      <c r="BB196" s="20"/>
      <c r="BC196" s="20"/>
      <c r="BF196" s="20">
        <f>BH185*BF191+BD185*BF191*BF191/2</f>
        <v>16.40625</v>
      </c>
      <c r="BG196" s="20"/>
      <c r="BH196" s="20"/>
      <c r="BJ196" s="7"/>
    </row>
    <row r="197" spans="2:62">
      <c r="B197" s="6"/>
      <c r="C197" s="24"/>
      <c r="D197" s="24"/>
      <c r="E197" s="24"/>
      <c r="H197" s="24"/>
      <c r="I197" s="24"/>
      <c r="J197" s="24"/>
      <c r="M197" s="24">
        <f>+H196/2</f>
        <v>8.203125</v>
      </c>
      <c r="N197" s="24"/>
      <c r="O197" s="24"/>
      <c r="R197" s="24"/>
      <c r="S197" s="24"/>
      <c r="T197" s="24"/>
      <c r="W197" s="24"/>
      <c r="X197" s="24"/>
      <c r="Y197" s="24"/>
      <c r="AB197" s="24"/>
      <c r="AC197" s="24"/>
      <c r="AD197" s="24"/>
      <c r="AG197" s="24"/>
      <c r="AH197" s="24"/>
      <c r="AI197" s="24"/>
      <c r="AL197" s="24"/>
      <c r="AM197" s="24"/>
      <c r="AN197" s="24"/>
      <c r="AQ197" s="24"/>
      <c r="AR197" s="24"/>
      <c r="AS197" s="24"/>
      <c r="AV197" s="24">
        <f>+BA196/2</f>
        <v>-8.203125</v>
      </c>
      <c r="AW197" s="24"/>
      <c r="AX197" s="24"/>
      <c r="BA197" s="24"/>
      <c r="BB197" s="24"/>
      <c r="BC197" s="24"/>
      <c r="BF197" s="24"/>
      <c r="BG197" s="24"/>
      <c r="BH197" s="24"/>
      <c r="BJ197" s="7"/>
    </row>
    <row r="198" spans="2:62">
      <c r="B198" s="6"/>
      <c r="C198" s="24"/>
      <c r="D198" s="24"/>
      <c r="E198" s="24"/>
      <c r="H198" s="24"/>
      <c r="I198" s="24"/>
      <c r="J198" s="24"/>
      <c r="M198" s="24">
        <f>-(M197+M196+R196)*N195</f>
        <v>4.8434551886792461</v>
      </c>
      <c r="N198" s="24"/>
      <c r="O198" s="24"/>
      <c r="R198" s="24">
        <f>-(M197+M196+R196)*Q195</f>
        <v>7.3805031446540896</v>
      </c>
      <c r="S198" s="24"/>
      <c r="T198" s="24"/>
      <c r="U198" s="2"/>
      <c r="V198" s="2"/>
      <c r="W198" s="24">
        <f>+R198/2</f>
        <v>3.6902515723270448</v>
      </c>
      <c r="X198" s="24"/>
      <c r="Y198" s="24"/>
      <c r="AB198" s="24"/>
      <c r="AC198" s="24"/>
      <c r="AD198" s="24"/>
      <c r="AG198" s="24"/>
      <c r="AH198" s="24"/>
      <c r="AI198" s="24"/>
      <c r="AL198" s="24">
        <f>+AQ198/2</f>
        <v>-3.6902515723270448</v>
      </c>
      <c r="AM198" s="24"/>
      <c r="AN198" s="24"/>
      <c r="AO198" s="2"/>
      <c r="AP198" s="2"/>
      <c r="AQ198" s="24">
        <f>-(AQ196+AV196+AV197)*AR195</f>
        <v>-7.3805031446540896</v>
      </c>
      <c r="AR198" s="24"/>
      <c r="AS198" s="24"/>
      <c r="AV198" s="24">
        <f>-(AQ196+AV196+AV197)*AU195</f>
        <v>-4.8434551886792461</v>
      </c>
      <c r="AW198" s="24"/>
      <c r="AX198" s="24"/>
      <c r="BA198" s="24"/>
      <c r="BB198" s="24"/>
      <c r="BC198" s="24"/>
      <c r="BF198" s="24"/>
      <c r="BG198" s="24"/>
      <c r="BH198" s="24"/>
      <c r="BJ198" s="7"/>
    </row>
    <row r="199" spans="2:62">
      <c r="B199" s="6"/>
      <c r="C199" s="24"/>
      <c r="D199" s="24"/>
      <c r="E199" s="24"/>
      <c r="H199" s="24"/>
      <c r="I199" s="24"/>
      <c r="J199" s="24"/>
      <c r="M199" s="24"/>
      <c r="N199" s="24"/>
      <c r="O199" s="24"/>
      <c r="R199" s="24"/>
      <c r="S199" s="24"/>
      <c r="T199" s="24"/>
      <c r="W199" s="24"/>
      <c r="X199" s="24"/>
      <c r="Y199" s="24"/>
      <c r="AB199" s="24">
        <f>+AG199/2</f>
        <v>0.9680031446540891</v>
      </c>
      <c r="AC199" s="24"/>
      <c r="AD199" s="24"/>
      <c r="AE199" s="2"/>
      <c r="AF199" s="2"/>
      <c r="AG199" s="24">
        <f>-(AL198+AL196+AG196)*AH195</f>
        <v>1.9360062893081782</v>
      </c>
      <c r="AH199" s="24"/>
      <c r="AI199" s="24"/>
      <c r="AL199" s="24">
        <f>-(AL198+AL196+AG196)*AK195</f>
        <v>2.2125786163522037</v>
      </c>
      <c r="AM199" s="24"/>
      <c r="AN199" s="24"/>
      <c r="AO199" s="2"/>
      <c r="AP199" s="2"/>
      <c r="AQ199" s="24">
        <f>+AL199/2</f>
        <v>1.1062893081761018</v>
      </c>
      <c r="AR199" s="24"/>
      <c r="AS199" s="24"/>
      <c r="AV199" s="24"/>
      <c r="AW199" s="24"/>
      <c r="AX199" s="24"/>
      <c r="BA199" s="24"/>
      <c r="BB199" s="24"/>
      <c r="BC199" s="24"/>
      <c r="BF199" s="24"/>
      <c r="BG199" s="24"/>
      <c r="BH199" s="24"/>
      <c r="BJ199" s="7"/>
    </row>
    <row r="200" spans="2:62">
      <c r="B200" s="6"/>
      <c r="C200" s="24"/>
      <c r="D200" s="24"/>
      <c r="E200" s="24"/>
      <c r="H200" s="24"/>
      <c r="I200" s="24"/>
      <c r="J200" s="24"/>
      <c r="M200" s="24"/>
      <c r="N200" s="24"/>
      <c r="O200" s="24"/>
      <c r="R200" s="24">
        <f>+W200/2</f>
        <v>-1.3644234800838588</v>
      </c>
      <c r="S200" s="24"/>
      <c r="T200" s="24"/>
      <c r="U200" s="2"/>
      <c r="V200" s="2"/>
      <c r="W200" s="24">
        <f>-(W198+W196+AB196+AB199)*X195</f>
        <v>-2.7288469601677177</v>
      </c>
      <c r="X200" s="24"/>
      <c r="Y200" s="24"/>
      <c r="AB200" s="24">
        <f>-(W198+W196+AB196+AB199)*AA195</f>
        <v>-2.3877410901467533</v>
      </c>
      <c r="AC200" s="24"/>
      <c r="AD200" s="24"/>
      <c r="AE200" s="2"/>
      <c r="AF200" s="2"/>
      <c r="AG200" s="24">
        <f>+AB200/2</f>
        <v>-1.1938705450733766</v>
      </c>
      <c r="AH200" s="24"/>
      <c r="AI200" s="24"/>
      <c r="AL200" s="24">
        <f>+AQ200/2</f>
        <v>-0.33397413077014393</v>
      </c>
      <c r="AM200" s="24"/>
      <c r="AN200" s="24"/>
      <c r="AO200" s="2"/>
      <c r="AP200" s="2"/>
      <c r="AQ200" s="24">
        <f>-AQ199*AR195</f>
        <v>-0.66794826154028786</v>
      </c>
      <c r="AR200" s="24"/>
      <c r="AS200" s="24"/>
      <c r="AV200" s="24">
        <f>-AQ199*AU195</f>
        <v>-0.43834104663581397</v>
      </c>
      <c r="AW200" s="24"/>
      <c r="AX200" s="24"/>
      <c r="BA200" s="24"/>
      <c r="BB200" s="24"/>
      <c r="BC200" s="24"/>
      <c r="BF200" s="24"/>
      <c r="BG200" s="24"/>
      <c r="BH200" s="24"/>
      <c r="BJ200" s="7"/>
    </row>
    <row r="201" spans="2:62">
      <c r="B201" s="6"/>
      <c r="C201" s="24"/>
      <c r="D201" s="24"/>
      <c r="E201" s="24"/>
      <c r="H201" s="24"/>
      <c r="I201" s="24"/>
      <c r="J201" s="24"/>
      <c r="M201" s="24">
        <f>-R200*N195</f>
        <v>0.54062062418417056</v>
      </c>
      <c r="N201" s="24"/>
      <c r="O201" s="24"/>
      <c r="R201" s="24">
        <f>-R200*Q195</f>
        <v>0.82380285589968827</v>
      </c>
      <c r="S201" s="24"/>
      <c r="T201" s="24"/>
      <c r="U201" s="2"/>
      <c r="V201" s="2"/>
      <c r="W201" s="24">
        <f>+R201/2</f>
        <v>0.41190142794984413</v>
      </c>
      <c r="X201" s="24"/>
      <c r="Y201" s="24"/>
      <c r="AB201" s="24">
        <f>+AG201/2</f>
        <v>0.35649709103015481</v>
      </c>
      <c r="AC201" s="24"/>
      <c r="AD201" s="24"/>
      <c r="AE201" s="2"/>
      <c r="AF201" s="2"/>
      <c r="AG201" s="24">
        <f>-(AG200+AL200)*AH195</f>
        <v>0.71299418206030962</v>
      </c>
      <c r="AH201" s="24"/>
      <c r="AI201" s="24"/>
      <c r="AL201" s="24">
        <f>-(AG200+AL200)*AK195</f>
        <v>0.81485049378321106</v>
      </c>
      <c r="AM201" s="24"/>
      <c r="AN201" s="24"/>
      <c r="AO201" s="2"/>
      <c r="AP201" s="2"/>
      <c r="AQ201" s="24">
        <f>+AL201/2</f>
        <v>0.40742524689160553</v>
      </c>
      <c r="AR201" s="24"/>
      <c r="AS201" s="24"/>
      <c r="AV201" s="24"/>
      <c r="AW201" s="24"/>
      <c r="AX201" s="24"/>
      <c r="BA201" s="24"/>
      <c r="BB201" s="24"/>
      <c r="BC201" s="24"/>
      <c r="BF201" s="24"/>
      <c r="BG201" s="24"/>
      <c r="BH201" s="24"/>
      <c r="BJ201" s="7"/>
    </row>
    <row r="202" spans="2:62">
      <c r="B202" s="6"/>
      <c r="C202" s="24"/>
      <c r="D202" s="24"/>
      <c r="E202" s="24"/>
      <c r="H202" s="24"/>
      <c r="I202" s="24"/>
      <c r="J202" s="24"/>
      <c r="M202" s="24"/>
      <c r="N202" s="24"/>
      <c r="O202" s="24"/>
      <c r="R202" s="24">
        <f>+W202/2</f>
        <v>-0.20490627172799969</v>
      </c>
      <c r="S202" s="24"/>
      <c r="T202" s="24"/>
      <c r="U202" s="2"/>
      <c r="V202" s="2"/>
      <c r="W202" s="24">
        <f>-(W201+AB201)*X195</f>
        <v>-0.40981254345599938</v>
      </c>
      <c r="X202" s="24"/>
      <c r="Y202" s="24"/>
      <c r="AB202" s="24">
        <f>-(W201+AB201)*AA195</f>
        <v>-0.35858597552399951</v>
      </c>
      <c r="AC202" s="24"/>
      <c r="AD202" s="24"/>
      <c r="AE202" s="2"/>
      <c r="AF202" s="2"/>
      <c r="AG202" s="24">
        <f>+AB202/2</f>
        <v>-0.17929298776199976</v>
      </c>
      <c r="AH202" s="24"/>
      <c r="AI202" s="24"/>
      <c r="AL202" s="24">
        <f>+AQ202/2</f>
        <v>-0.12299630094840922</v>
      </c>
      <c r="AM202" s="24"/>
      <c r="AN202" s="24"/>
      <c r="AO202" s="2"/>
      <c r="AP202" s="2"/>
      <c r="AQ202" s="24">
        <f>-AQ201*AR195</f>
        <v>-0.24599260189681843</v>
      </c>
      <c r="AR202" s="24"/>
      <c r="AS202" s="24"/>
      <c r="AV202" s="24">
        <f>-AQ201*AU195</f>
        <v>-0.1614326449947871</v>
      </c>
      <c r="AW202" s="24"/>
      <c r="AX202" s="24"/>
      <c r="BA202" s="24"/>
      <c r="BB202" s="24"/>
      <c r="BC202" s="24"/>
      <c r="BF202" s="24"/>
      <c r="BG202" s="24"/>
      <c r="BH202" s="24"/>
      <c r="BJ202" s="7"/>
    </row>
    <row r="203" spans="2:62">
      <c r="B203" s="6"/>
      <c r="C203" s="24"/>
      <c r="D203" s="24"/>
      <c r="E203" s="24"/>
      <c r="H203" s="24"/>
      <c r="I203" s="24"/>
      <c r="J203" s="24"/>
      <c r="M203" s="24">
        <f>-R202*N195</f>
        <v>8.1189277477131963E-2</v>
      </c>
      <c r="N203" s="24"/>
      <c r="O203" s="24"/>
      <c r="R203" s="24">
        <f>-R202*Q195</f>
        <v>0.12371699425086773</v>
      </c>
      <c r="S203" s="24"/>
      <c r="T203" s="24"/>
      <c r="U203" s="2"/>
      <c r="V203" s="2"/>
      <c r="W203" s="24">
        <f>+R203/2</f>
        <v>6.1858497125433863E-2</v>
      </c>
      <c r="X203" s="24"/>
      <c r="Y203" s="24"/>
      <c r="AB203" s="24">
        <f>+AG203/2</f>
        <v>7.0534167365762082E-2</v>
      </c>
      <c r="AC203" s="24"/>
      <c r="AD203" s="24"/>
      <c r="AE203" s="2"/>
      <c r="AF203" s="2"/>
      <c r="AG203" s="24">
        <f>-(AG202+AL202)*AH195</f>
        <v>0.14106833473152416</v>
      </c>
      <c r="AH203" s="24"/>
      <c r="AI203" s="24"/>
      <c r="AL203" s="24">
        <f>-(AG202+AL202)*AK195</f>
        <v>0.16122095397888478</v>
      </c>
      <c r="AM203" s="24"/>
      <c r="AN203" s="24"/>
      <c r="AO203" s="2"/>
      <c r="AP203" s="2"/>
      <c r="AQ203" s="24">
        <f>+AL203/2</f>
        <v>8.0610476989442389E-2</v>
      </c>
      <c r="AR203" s="24"/>
      <c r="AS203" s="24"/>
      <c r="AV203" s="24"/>
      <c r="AW203" s="24"/>
      <c r="AX203" s="24"/>
      <c r="BA203" s="24"/>
      <c r="BB203" s="24"/>
      <c r="BC203" s="24"/>
      <c r="BF203" s="24"/>
      <c r="BG203" s="24"/>
      <c r="BH203" s="24"/>
      <c r="BJ203" s="7"/>
    </row>
    <row r="204" spans="2:62">
      <c r="B204" s="6"/>
      <c r="C204" s="24"/>
      <c r="D204" s="24"/>
      <c r="E204" s="24"/>
      <c r="H204" s="24"/>
      <c r="I204" s="24"/>
      <c r="J204" s="24"/>
      <c r="M204" s="24"/>
      <c r="N204" s="24"/>
      <c r="O204" s="24"/>
      <c r="R204" s="24">
        <f>+W204/2</f>
        <v>-3.5304710530985585E-2</v>
      </c>
      <c r="S204" s="24"/>
      <c r="T204" s="24"/>
      <c r="U204" s="2"/>
      <c r="V204" s="2"/>
      <c r="W204" s="24">
        <f>-(W203+AB203)*X195</f>
        <v>-7.060942106197117E-2</v>
      </c>
      <c r="X204" s="24"/>
      <c r="Y204" s="24"/>
      <c r="AB204" s="24">
        <f>-(W203+AB203)*AA195</f>
        <v>-6.1783243429224775E-2</v>
      </c>
      <c r="AC204" s="24"/>
      <c r="AD204" s="24"/>
      <c r="AE204" s="2"/>
      <c r="AF204" s="2"/>
      <c r="AG204" s="24">
        <f>+AB204/2</f>
        <v>-3.0891621714612388E-2</v>
      </c>
      <c r="AH204" s="24"/>
      <c r="AI204" s="24"/>
      <c r="AL204" s="24">
        <f>+AQ204/2</f>
        <v>-2.4335238336435437E-2</v>
      </c>
      <c r="AM204" s="24"/>
      <c r="AN204" s="24"/>
      <c r="AO204" s="2"/>
      <c r="AP204" s="2"/>
      <c r="AQ204" s="24">
        <f>-AQ203*AR195</f>
        <v>-4.8670476672870874E-2</v>
      </c>
      <c r="AR204" s="24"/>
      <c r="AS204" s="24"/>
      <c r="AV204" s="24">
        <f>-AQ203*AU195</f>
        <v>-3.1940000316571515E-2</v>
      </c>
      <c r="AW204" s="24"/>
      <c r="AX204" s="24"/>
      <c r="BA204" s="24"/>
      <c r="BB204" s="24"/>
      <c r="BC204" s="24"/>
      <c r="BF204" s="24"/>
      <c r="BG204" s="24"/>
      <c r="BH204" s="24"/>
      <c r="BJ204" s="7"/>
    </row>
    <row r="205" spans="2:62">
      <c r="B205" s="6"/>
      <c r="C205" s="24"/>
      <c r="D205" s="24"/>
      <c r="E205" s="24"/>
      <c r="H205" s="24"/>
      <c r="I205" s="24"/>
      <c r="J205" s="24"/>
      <c r="M205" s="24">
        <f>-R204*N195</f>
        <v>1.3988658889635798E-2</v>
      </c>
      <c r="N205" s="24"/>
      <c r="O205" s="24"/>
      <c r="R205" s="24">
        <f>-R204*Q195</f>
        <v>2.1316051641349785E-2</v>
      </c>
      <c r="S205" s="24"/>
      <c r="T205" s="24"/>
      <c r="U205" s="2"/>
      <c r="V205" s="2"/>
      <c r="W205" s="24">
        <f>+R205/2</f>
        <v>1.0658025820674892E-2</v>
      </c>
      <c r="X205" s="24"/>
      <c r="Y205" s="24"/>
      <c r="AB205" s="24">
        <f>+AG205/2</f>
        <v>1.2886267345244493E-2</v>
      </c>
      <c r="AC205" s="24"/>
      <c r="AD205" s="24"/>
      <c r="AE205" s="2"/>
      <c r="AF205" s="2"/>
      <c r="AG205" s="24">
        <f>-(AG204+AL204)*AH195</f>
        <v>2.5772534690488985E-2</v>
      </c>
      <c r="AH205" s="24"/>
      <c r="AI205" s="24"/>
      <c r="AL205" s="24">
        <f>-(AG204+AL204)*AK195</f>
        <v>2.9454325360558836E-2</v>
      </c>
      <c r="AM205" s="24"/>
      <c r="AN205" s="24"/>
      <c r="AO205" s="2"/>
      <c r="AP205" s="2"/>
      <c r="AQ205" s="24">
        <f>+AL205/2</f>
        <v>1.4727162680279418E-2</v>
      </c>
      <c r="AR205" s="24"/>
      <c r="AS205" s="24"/>
      <c r="AV205" s="24"/>
      <c r="AW205" s="24"/>
      <c r="AX205" s="24"/>
      <c r="BA205" s="24"/>
      <c r="BB205" s="24"/>
      <c r="BC205" s="24"/>
      <c r="BF205" s="24"/>
      <c r="BG205" s="24"/>
      <c r="BH205" s="24"/>
      <c r="BJ205" s="7"/>
    </row>
    <row r="206" spans="2:62">
      <c r="B206" s="6"/>
      <c r="C206" s="24"/>
      <c r="D206" s="24"/>
      <c r="E206" s="24"/>
      <c r="H206" s="24"/>
      <c r="I206" s="24"/>
      <c r="J206" s="24"/>
      <c r="M206" s="24"/>
      <c r="N206" s="24"/>
      <c r="O206" s="24"/>
      <c r="R206" s="24">
        <f>+W206/2</f>
        <v>-6.2784781775785019E-3</v>
      </c>
      <c r="S206" s="24"/>
      <c r="T206" s="24"/>
      <c r="U206" s="2"/>
      <c r="V206" s="2"/>
      <c r="W206" s="24">
        <f>-(W205+AB205)*X195</f>
        <v>-1.2556956355157004E-2</v>
      </c>
      <c r="X206" s="24"/>
      <c r="Y206" s="24"/>
      <c r="AB206" s="24">
        <f>-(W205+AB205)*AA195</f>
        <v>-1.0987336810762379E-2</v>
      </c>
      <c r="AC206" s="24"/>
      <c r="AD206" s="24"/>
      <c r="AE206" s="2"/>
      <c r="AF206" s="2"/>
      <c r="AG206" s="24">
        <f>+AB206/2</f>
        <v>-5.4936684053811897E-3</v>
      </c>
      <c r="AH206" s="24"/>
      <c r="AI206" s="24"/>
      <c r="AL206" s="24">
        <f>+AQ206/2</f>
        <v>-4.4459359034805792E-3</v>
      </c>
      <c r="AM206" s="24"/>
      <c r="AN206" s="24"/>
      <c r="AO206" s="2"/>
      <c r="AP206" s="2"/>
      <c r="AQ206" s="24">
        <f>-AQ205*AR195</f>
        <v>-8.8918718069611585E-3</v>
      </c>
      <c r="AR206" s="24"/>
      <c r="AS206" s="24"/>
      <c r="AV206" s="24">
        <f>-AQ205*AU195</f>
        <v>-5.8352908733182605E-3</v>
      </c>
      <c r="AW206" s="24"/>
      <c r="AX206" s="24"/>
      <c r="BA206" s="24"/>
      <c r="BB206" s="24"/>
      <c r="BC206" s="24"/>
      <c r="BF206" s="24"/>
      <c r="BG206" s="24"/>
      <c r="BH206" s="24"/>
      <c r="BJ206" s="7"/>
    </row>
    <row r="207" spans="2:62">
      <c r="B207" s="6"/>
      <c r="C207" s="24"/>
      <c r="D207" s="24"/>
      <c r="E207" s="24"/>
      <c r="H207" s="24"/>
      <c r="I207" s="24"/>
      <c r="J207" s="24"/>
      <c r="M207" s="24">
        <f>-R206*N195</f>
        <v>2.4876989005499727E-3</v>
      </c>
      <c r="N207" s="24"/>
      <c r="O207" s="24"/>
      <c r="R207" s="24">
        <f>-R206*Q195</f>
        <v>3.7907792770285292E-3</v>
      </c>
      <c r="S207" s="24"/>
      <c r="T207" s="24"/>
      <c r="U207" s="2"/>
      <c r="V207" s="2"/>
      <c r="W207" s="24">
        <f>+R207/2</f>
        <v>1.8953896385142646E-3</v>
      </c>
      <c r="X207" s="24"/>
      <c r="Y207" s="24"/>
      <c r="AB207" s="24">
        <f>+AG207/2</f>
        <v>2.3192410054010794E-3</v>
      </c>
      <c r="AC207" s="24"/>
      <c r="AD207" s="24"/>
      <c r="AE207" s="2"/>
      <c r="AF207" s="2"/>
      <c r="AG207" s="24">
        <f>-(AG206+AL206)*AH195</f>
        <v>4.6384820108021588E-3</v>
      </c>
      <c r="AH207" s="24"/>
      <c r="AI207" s="24"/>
      <c r="AL207" s="24">
        <f>-(AG206+AL206)*AK195</f>
        <v>5.3011222980596101E-3</v>
      </c>
      <c r="AM207" s="24"/>
      <c r="AN207" s="24"/>
      <c r="AO207" s="2"/>
      <c r="AP207" s="2"/>
      <c r="AQ207" s="24">
        <f>+AL207/2</f>
        <v>2.6505611490298051E-3</v>
      </c>
      <c r="AR207" s="24"/>
      <c r="AS207" s="24"/>
      <c r="AV207" s="24"/>
      <c r="AW207" s="24"/>
      <c r="AX207" s="24"/>
      <c r="BA207" s="24"/>
      <c r="BB207" s="24"/>
      <c r="BC207" s="24"/>
      <c r="BF207" s="24"/>
      <c r="BG207" s="24"/>
      <c r="BH207" s="24"/>
      <c r="BJ207" s="7"/>
    </row>
    <row r="208" spans="2:62">
      <c r="B208" s="6"/>
      <c r="C208" s="24"/>
      <c r="D208" s="24"/>
      <c r="E208" s="24"/>
      <c r="H208" s="24"/>
      <c r="I208" s="24"/>
      <c r="J208" s="24"/>
      <c r="M208" s="24"/>
      <c r="N208" s="24"/>
      <c r="O208" s="24"/>
      <c r="R208" s="24">
        <f>+W208/2</f>
        <v>-1.1239015050440917E-3</v>
      </c>
      <c r="S208" s="24"/>
      <c r="T208" s="24"/>
      <c r="U208" s="2"/>
      <c r="V208" s="2"/>
      <c r="W208" s="24">
        <f>-(W207+AB207)*X195</f>
        <v>-2.2478030100881834E-3</v>
      </c>
      <c r="X208" s="24"/>
      <c r="Y208" s="24"/>
      <c r="AB208" s="24">
        <f>-(W207+AB207)*AA195</f>
        <v>-1.9668276338271609E-3</v>
      </c>
      <c r="AC208" s="24"/>
      <c r="AD208" s="24"/>
      <c r="AE208" s="2"/>
      <c r="AF208" s="2"/>
      <c r="AG208" s="24">
        <f>+AB208/2</f>
        <v>-9.8341381691358044E-4</v>
      </c>
      <c r="AH208" s="24"/>
      <c r="AI208" s="24"/>
      <c r="AL208" s="24">
        <f>+AQ208/2</f>
        <v>-8.0016940348069578E-4</v>
      </c>
      <c r="AM208" s="24"/>
      <c r="AN208" s="24"/>
      <c r="AO208" s="2"/>
      <c r="AP208" s="2"/>
      <c r="AQ208" s="24">
        <f>-AQ207*AR195</f>
        <v>-1.6003388069613916E-3</v>
      </c>
      <c r="AR208" s="24"/>
      <c r="AS208" s="24"/>
      <c r="AV208" s="24">
        <f>-AQ207*AU195</f>
        <v>-1.0502223420684135E-3</v>
      </c>
      <c r="AW208" s="24"/>
      <c r="AX208" s="24"/>
      <c r="BA208" s="24"/>
      <c r="BB208" s="24"/>
      <c r="BC208" s="24"/>
      <c r="BF208" s="24"/>
      <c r="BG208" s="24"/>
      <c r="BH208" s="24"/>
      <c r="BJ208" s="7"/>
    </row>
    <row r="209" spans="2:62">
      <c r="B209" s="6"/>
      <c r="C209" s="24"/>
      <c r="D209" s="24"/>
      <c r="E209" s="24"/>
      <c r="H209" s="24"/>
      <c r="I209" s="24"/>
      <c r="J209" s="24"/>
      <c r="M209" s="24">
        <f>-R208*N195</f>
        <v>4.4531946426275336E-4</v>
      </c>
      <c r="N209" s="24"/>
      <c r="O209" s="24"/>
      <c r="R209" s="24">
        <f>-R208*Q195</f>
        <v>6.7858204078133832E-4</v>
      </c>
      <c r="S209" s="24"/>
      <c r="T209" s="24"/>
      <c r="U209" s="2"/>
      <c r="V209" s="2"/>
      <c r="W209" s="24">
        <f>+R209/2</f>
        <v>3.3929102039066916E-4</v>
      </c>
      <c r="X209" s="24"/>
      <c r="Y209" s="24"/>
      <c r="AB209" s="24">
        <f>+AG209/2</f>
        <v>4.161694180919978E-4</v>
      </c>
      <c r="AC209" s="24"/>
      <c r="AD209" s="24"/>
      <c r="AE209" s="2"/>
      <c r="AF209" s="2"/>
      <c r="AG209" s="24">
        <f>-(AG208+AL208)*AH195</f>
        <v>8.3233883618399559E-4</v>
      </c>
      <c r="AH209" s="24"/>
      <c r="AI209" s="24"/>
      <c r="AL209" s="24">
        <f>-(AG208+AL208)*AK195</f>
        <v>9.5124438421028063E-4</v>
      </c>
      <c r="AM209" s="24"/>
      <c r="AN209" s="24"/>
      <c r="AO209" s="2"/>
      <c r="AP209" s="2"/>
      <c r="AQ209" s="24">
        <f>+AL209/2</f>
        <v>4.7562219210514032E-4</v>
      </c>
      <c r="AR209" s="24"/>
      <c r="AS209" s="24"/>
      <c r="AV209" s="24"/>
      <c r="AW209" s="24"/>
      <c r="AX209" s="24"/>
      <c r="BA209" s="24"/>
      <c r="BB209" s="24"/>
      <c r="BC209" s="24"/>
      <c r="BF209" s="24"/>
      <c r="BG209" s="24"/>
      <c r="BH209" s="24"/>
      <c r="BJ209" s="7"/>
    </row>
    <row r="210" spans="2:62">
      <c r="B210" s="6"/>
      <c r="C210" s="24"/>
      <c r="D210" s="24"/>
      <c r="E210" s="24"/>
      <c r="H210" s="24"/>
      <c r="I210" s="24"/>
      <c r="J210" s="24"/>
      <c r="M210" s="24"/>
      <c r="N210" s="24"/>
      <c r="O210" s="24"/>
      <c r="R210" s="24">
        <f>+W210/2</f>
        <v>-2.0145611692871118E-4</v>
      </c>
      <c r="S210" s="24"/>
      <c r="T210" s="24"/>
      <c r="U210" s="2"/>
      <c r="V210" s="2"/>
      <c r="W210" s="24">
        <f>-(W209+AB209)*X195</f>
        <v>-4.0291223385742237E-4</v>
      </c>
      <c r="X210" s="24"/>
      <c r="Y210" s="24"/>
      <c r="AB210" s="24">
        <f>-(W209+AB209)*AA195</f>
        <v>-3.5254820462524459E-4</v>
      </c>
      <c r="AC210" s="24"/>
      <c r="AD210" s="24"/>
      <c r="AE210" s="2"/>
      <c r="AF210" s="2"/>
      <c r="AG210" s="24">
        <f>+AB210/2</f>
        <v>-1.762741023126223E-4</v>
      </c>
      <c r="AH210" s="24"/>
      <c r="AI210" s="24"/>
      <c r="AL210" s="24">
        <f>+AQ210/2</f>
        <v>-1.4358405799400463E-4</v>
      </c>
      <c r="AM210" s="24"/>
      <c r="AN210" s="24"/>
      <c r="AO210" s="2"/>
      <c r="AP210" s="2"/>
      <c r="AQ210" s="24">
        <f>-AQ209*AR195</f>
        <v>-2.8716811598800926E-4</v>
      </c>
      <c r="AR210" s="24"/>
      <c r="AS210" s="24"/>
      <c r="AV210" s="24">
        <f>-AQ209*AU195</f>
        <v>-1.8845407611713108E-4</v>
      </c>
      <c r="AW210" s="24"/>
      <c r="AX210" s="24"/>
      <c r="BA210" s="24"/>
      <c r="BB210" s="24"/>
      <c r="BC210" s="24"/>
      <c r="BF210" s="24"/>
      <c r="BG210" s="24"/>
      <c r="BH210" s="24"/>
      <c r="BJ210" s="7"/>
    </row>
    <row r="211" spans="2:62">
      <c r="B211" s="6"/>
      <c r="C211" s="25"/>
      <c r="D211" s="25"/>
      <c r="E211" s="25"/>
      <c r="H211" s="25"/>
      <c r="I211" s="25"/>
      <c r="J211" s="25"/>
      <c r="M211" s="25">
        <f>-R210*N195</f>
        <v>7.9822235009489336E-5</v>
      </c>
      <c r="N211" s="25"/>
      <c r="O211" s="25"/>
      <c r="R211" s="25">
        <f>-R210*Q195</f>
        <v>1.2163388191922185E-4</v>
      </c>
      <c r="S211" s="25"/>
      <c r="T211" s="25"/>
      <c r="U211" s="2"/>
      <c r="V211" s="2"/>
      <c r="W211" s="25"/>
      <c r="X211" s="25"/>
      <c r="Y211" s="25"/>
      <c r="AB211" s="25"/>
      <c r="AC211" s="25"/>
      <c r="AD211" s="25"/>
      <c r="AG211" s="25">
        <f>-(AG210+AL210)*AH195</f>
        <v>1.4926714147642589E-4</v>
      </c>
      <c r="AH211" s="25"/>
      <c r="AI211" s="25"/>
      <c r="AL211" s="25">
        <f>-(AG210+AL210)*AK195</f>
        <v>1.7059101883020104E-4</v>
      </c>
      <c r="AM211" s="25"/>
      <c r="AN211" s="25"/>
      <c r="AO211" s="2"/>
      <c r="AP211" s="2"/>
      <c r="AQ211" s="25"/>
      <c r="AR211" s="25"/>
      <c r="AS211" s="25"/>
      <c r="AV211" s="25"/>
      <c r="AW211" s="25"/>
      <c r="AX211" s="25"/>
      <c r="BA211" s="25"/>
      <c r="BB211" s="25"/>
      <c r="BC211" s="25"/>
      <c r="BF211" s="25"/>
      <c r="BG211" s="25"/>
      <c r="BH211" s="25"/>
      <c r="BJ211" s="7"/>
    </row>
    <row r="212" spans="2:62">
      <c r="B212" s="6"/>
      <c r="C212" s="18">
        <f>SUM(C196:E211)</f>
        <v>-16.40625</v>
      </c>
      <c r="D212" s="18"/>
      <c r="E212" s="18"/>
      <c r="H212" s="18">
        <f>SUM(H196:J211)</f>
        <v>16.40625</v>
      </c>
      <c r="I212" s="18"/>
      <c r="J212" s="18"/>
      <c r="M212" s="18">
        <f>SUM(M196:O211)</f>
        <v>-36.783358410169996</v>
      </c>
      <c r="N212" s="18"/>
      <c r="O212" s="18"/>
      <c r="R212" s="18">
        <f>SUM(R196:T211)</f>
        <v>36.783358410169996</v>
      </c>
      <c r="S212" s="18"/>
      <c r="T212" s="18"/>
      <c r="W212" s="18">
        <f>SUM(W196:Y211)</f>
        <v>-29.089239059069552</v>
      </c>
      <c r="X212" s="18"/>
      <c r="Y212" s="18"/>
      <c r="AB212" s="18">
        <f>SUM(AB196:AD211)</f>
        <v>29.089239059069552</v>
      </c>
      <c r="AC212" s="18"/>
      <c r="AD212" s="18"/>
      <c r="AG212" s="18">
        <f>SUM(AG196:AI211)</f>
        <v>-29.089247082095635</v>
      </c>
      <c r="AH212" s="18"/>
      <c r="AI212" s="18"/>
      <c r="AL212" s="18">
        <f>SUM(AL196:AN211)</f>
        <v>29.089247082095635</v>
      </c>
      <c r="AM212" s="18"/>
      <c r="AN212" s="18"/>
      <c r="AQ212" s="18">
        <f>SUM(AQ196:AS211)</f>
        <v>-36.783382152082069</v>
      </c>
      <c r="AR212" s="18"/>
      <c r="AS212" s="18"/>
      <c r="AV212" s="18">
        <f>SUM(AV196:AX211)</f>
        <v>36.783382152082076</v>
      </c>
      <c r="AW212" s="18"/>
      <c r="AX212" s="18"/>
      <c r="BA212" s="18">
        <f>SUM(BA196:BC211)</f>
        <v>-16.40625</v>
      </c>
      <c r="BB212" s="18"/>
      <c r="BC212" s="18"/>
      <c r="BF212" s="18">
        <f>SUM(BF196:BH211)</f>
        <v>16.40625</v>
      </c>
      <c r="BG212" s="18"/>
      <c r="BH212" s="18"/>
      <c r="BJ212" s="7"/>
    </row>
    <row r="213" spans="2:62">
      <c r="B213" s="6"/>
      <c r="H213" s="2" t="s">
        <v>6</v>
      </c>
      <c r="BJ213" s="7"/>
    </row>
    <row r="214" spans="2:62">
      <c r="B214" s="6"/>
      <c r="E214" s="20">
        <f>+C212</f>
        <v>-16.40625</v>
      </c>
      <c r="F214" s="20"/>
      <c r="G214" s="20"/>
      <c r="H214" s="2"/>
      <c r="I214" s="2"/>
      <c r="J214" s="2"/>
      <c r="K214" s="2"/>
      <c r="L214" s="2"/>
      <c r="M214" s="2"/>
      <c r="N214" s="2"/>
      <c r="O214" s="20">
        <f>+M212</f>
        <v>-36.783358410169996</v>
      </c>
      <c r="P214" s="20"/>
      <c r="Q214" s="20"/>
      <c r="R214" s="2"/>
      <c r="S214" s="2"/>
      <c r="T214" s="2"/>
      <c r="U214" s="2"/>
      <c r="V214" s="2"/>
      <c r="W214" s="2"/>
      <c r="X214" s="2"/>
      <c r="Y214" s="20">
        <f>+W212</f>
        <v>-29.089239059069552</v>
      </c>
      <c r="Z214" s="20"/>
      <c r="AA214" s="20"/>
      <c r="AB214" s="17"/>
      <c r="AC214" s="17"/>
      <c r="AD214" s="17"/>
      <c r="AG214" s="17"/>
      <c r="AH214" s="17"/>
      <c r="AI214" s="20">
        <f>+AG212</f>
        <v>-29.089247082095635</v>
      </c>
      <c r="AJ214" s="20"/>
      <c r="AK214" s="20"/>
      <c r="AS214" s="20">
        <f>+AQ212</f>
        <v>-36.783382152082069</v>
      </c>
      <c r="AT214" s="20"/>
      <c r="AU214" s="20"/>
      <c r="BC214" s="20">
        <f>+BA212</f>
        <v>-16.40625</v>
      </c>
      <c r="BD214" s="20"/>
      <c r="BE214" s="20"/>
      <c r="BJ214" s="7"/>
    </row>
    <row r="215" spans="2:62">
      <c r="B215" s="6"/>
      <c r="BJ215" s="7"/>
    </row>
    <row r="216" spans="2:62">
      <c r="B216" s="6"/>
      <c r="BJ216" s="7"/>
    </row>
    <row r="217" spans="2:62">
      <c r="B217" s="6"/>
      <c r="F217" s="9" t="s">
        <v>7</v>
      </c>
      <c r="G217" s="9" t="s">
        <v>7</v>
      </c>
      <c r="P217" s="9" t="s">
        <v>7</v>
      </c>
      <c r="Q217" s="9" t="s">
        <v>7</v>
      </c>
      <c r="Z217" s="9" t="s">
        <v>7</v>
      </c>
      <c r="AA217" s="9" t="s">
        <v>7</v>
      </c>
      <c r="AJ217" s="9" t="s">
        <v>7</v>
      </c>
      <c r="AK217" s="9" t="s">
        <v>7</v>
      </c>
      <c r="AT217" s="9" t="s">
        <v>7</v>
      </c>
      <c r="AU217" s="9" t="s">
        <v>7</v>
      </c>
      <c r="BD217" s="9" t="s">
        <v>7</v>
      </c>
      <c r="BE217" s="9" t="s">
        <v>7</v>
      </c>
      <c r="BJ217" s="7"/>
    </row>
    <row r="218" spans="2:62">
      <c r="B218" s="6"/>
      <c r="BJ218" s="7"/>
    </row>
    <row r="219" spans="2:62">
      <c r="B219" s="6"/>
      <c r="K219" s="16" t="s">
        <v>8</v>
      </c>
      <c r="U219" s="16" t="s">
        <v>8</v>
      </c>
      <c r="AE219" s="16" t="s">
        <v>8</v>
      </c>
      <c r="AO219" s="16" t="s">
        <v>8</v>
      </c>
      <c r="AY219" s="16" t="s">
        <v>8</v>
      </c>
      <c r="BJ219" s="7"/>
    </row>
    <row r="220" spans="2:62">
      <c r="B220" s="6"/>
      <c r="BJ220" s="7"/>
    </row>
    <row r="221" spans="2:62">
      <c r="B221" s="6"/>
      <c r="BJ221" s="7"/>
    </row>
    <row r="222" spans="2:62">
      <c r="B222" s="6"/>
      <c r="J222" s="20">
        <f>IF(H186*H191&gt;F225,(F225*(IF(H186*H191&gt;F225,(F225*H191)/(H191*H186),IF(AND(H186*H191&lt;F225,K185&gt;F225-H186*H191),H191,IF(AND(H186*H191&lt;F225,K185&lt;F225-H186*H191),((H186-H191)*(F225-H186*H191-K185)/(F225-H186*H191-K185+-O232))+H191,"HATALI"))))/2)--E214,IF(AND(H186*H191&lt;F225,K185&gt;F225-H186*H191),(((F225+F225-H191*H186)/2)*H191)--E214,IF(AND(H186*H191&lt;F225,K185&lt;F225-H186*H191),(((K193-H191)*(F225-H186*H191-K185)/(F225-H186*H191-K185+-O232))*(F225-H191*H186-K185)/2+(F225+F225-H191*H186)*H191/2)--E214,"HATALI")))</f>
        <v>42.249472897457501</v>
      </c>
      <c r="K222" s="20"/>
      <c r="L222" s="20"/>
      <c r="M222" s="4"/>
      <c r="N222" s="4"/>
      <c r="O222" s="4"/>
      <c r="P222" s="4"/>
      <c r="Q222" s="4"/>
      <c r="R222" s="4"/>
      <c r="S222" s="4"/>
      <c r="T222" s="20">
        <f>IF(Q185*R191&gt;P225,(P225*(IF(Q185*R191&gt;P225,(P225*R191)/(R191*Q185),IF(AND(Q185*R191&lt;P225,U185&gt;P225-Q185*R191),R191,IF(AND(Q185*R191&lt;P225,U185&lt;P225-Q185*R191),((Q185-R191)*(P225-Q185*R191-U185)/(P225-Q185*R191-U185+-Y232))+R191,"HATALI"))))/2)--O214,IF(AND(Q185*R191&lt;P225,U185&gt;P225-Q185*R191),(((P225+P225-R191*Q185)/2)*R191)--O214,IF(AND(Q185*R191&lt;P225,U185&lt;P225-Q185*R191),(((U193-R191)*(P225-Q185*R191-U185)/(P225-Q185*R191-U185+-Y232))*(P225-R191*Q185-U185)/2+(P225+P225-R191*Q185)*R191/2)--O214,"HATALI")))</f>
        <v>23.063701265380239</v>
      </c>
      <c r="U222" s="20"/>
      <c r="V222" s="20"/>
      <c r="W222" s="4"/>
      <c r="X222" s="4"/>
      <c r="Y222" s="4"/>
      <c r="Z222" s="4"/>
      <c r="AA222" s="4"/>
      <c r="AB222" s="4"/>
      <c r="AC222" s="4"/>
      <c r="AD222" s="4"/>
      <c r="AE222" s="20">
        <f>IF(AB186*AB191&gt;Z225,(Z225*(IF(AB186*AB191&gt;Z225,(Z225*AB191)/(AB191*AB186),IF(AND(AB186*AB191&lt;Z225,AE185&gt;Z225-AB186*AB191),AB191,IF(AND(AB186*AB191&lt;Z225,AE185&lt;Z225-AB186*AB191),((AB186-AB191)*(Z225-AB186*AB191-AE185)/(Z225-AB186*AB191-AE185+-AI232))+AB191,"HATALI"))))/2)--Y214,IF(AND(AB186*AB191&lt;Z225,AE185&gt;Z225-AB186*AB191),(((Z225+Z225-AB191*AB186)/2)*AB191)--Y214,IF(AND(AB186*AB191&lt;Z225,AE185&lt;Z225-AB186*AB191),(((AE193-AB191)*(Z225-AB186*AB191-AE185)/(Z225-AB186*AB191-AE185+-AI232))*(Z225-AB191*AB186-AE185)/2+(Z225+Z225-AB191*AB186)*AB191/2)--Y214,"HATALI")))</f>
        <v>27.910756929417406</v>
      </c>
      <c r="AF222" s="20"/>
      <c r="AG222" s="20"/>
      <c r="AH222" s="9"/>
      <c r="AI222" s="9"/>
      <c r="AJ222" s="9"/>
      <c r="AK222" s="9"/>
      <c r="AL222" s="9"/>
      <c r="AM222" s="9"/>
      <c r="AN222" s="20">
        <f>IF(AK185*AL191&gt;AI225,(AI225*(IF(AK185*AL191&gt;AI225,(AI225*AL191)/(AL191*AK185),IF(AND(AK185*AL191&lt;AI225,AO185&gt;AI225-AK185*AL191),AL191,IF(AND(AK185*AL191&lt;AI225,AO185&lt;AI225-AK185*AL191),((AK185-AL191)*(AI225-AK185*AL191-AO185)/(AI225-AK185*AL191-AO185+-AS232))+AL191,"HATALI"))))/2)--AI214,IF(AND(AK185*AL191&lt;AI225,AO185&gt;AI225-AK185*AL191),(((AI225+AI225-AL191*AK185)/2)*AL191)--AI214,IF(AND(AK185*AL191&lt;AI225,AO185&lt;AI225-AK185*AL191),(((AO193-AL191)*(AI225-AK185*AL191-AO185)/(AI225-AK185*AL191-AO185+-AS232))*(AI225-AL191*AK185-AO185)/2+(AI225+AI225-AL191*AK185)*AL191/2)--AI214,"HATALI")))</f>
        <v>23.063685382911135</v>
      </c>
      <c r="AO222" s="20"/>
      <c r="AP222" s="20"/>
      <c r="AQ222" s="9"/>
      <c r="AR222" s="9"/>
      <c r="AS222" s="9"/>
      <c r="AT222" s="9"/>
      <c r="AU222" s="9"/>
      <c r="AV222" s="9"/>
      <c r="AW222" s="9"/>
      <c r="AX222" s="9"/>
      <c r="AY222" s="20">
        <f>IF(AV186*AV191&gt;AS225,(AS225*(IF(AV186*AV191&gt;AS225,(AS225*AV191)/(AV191*AV186),IF(AND(AV186*AV191&lt;AS225,AY185&gt;AS225-AV186*AV191),AV191,IF(AND(AV186*AV191&lt;AS225,AY185&lt;AS225-AV186*AV191),((AV186-AV191)*(AS225-AV186*AV191-AY185)/(AS225-AV186*AV191-AY185+-BC232))+AV191,"HATALI"))))/2)--AS214,IF(AND(AV186*AV191&lt;AS225,AY185&gt;AS225-AV186*AV191),(((AS225+AS225-AV191*AV186)/2)*AV191)--AS214,IF(AND(AV186*AV191&lt;AS225,AY185&lt;AS225-AV186*AV191),(((AY193-AV191)*(AS225-AV186*AV191-AY185)/(AS225-AV186*AV191-AY185+-BC232))*(AS225-AV191*AV186-AY185)/2+(AS225+AS225-AV191*AV186)*AV191/2)--AS214,"HATALI")))</f>
        <v>42.249466961979493</v>
      </c>
      <c r="AZ222" s="20"/>
      <c r="BA222" s="20"/>
      <c r="BJ222" s="7"/>
    </row>
    <row r="223" spans="2:62">
      <c r="B223" s="6"/>
      <c r="BJ223" s="7"/>
    </row>
    <row r="224" spans="2:62">
      <c r="B224" s="6"/>
      <c r="H224" s="2" t="s">
        <v>9</v>
      </c>
      <c r="BJ224" s="7"/>
    </row>
    <row r="225" spans="2:73">
      <c r="B225" s="6"/>
      <c r="F225" s="20">
        <f>IF(K185&gt;0,H186*K193+K185--O232,H186*K193--O232)</f>
        <v>63.655722897457501</v>
      </c>
      <c r="G225" s="20"/>
      <c r="H225" s="20"/>
      <c r="I225" s="2"/>
      <c r="J225" s="2"/>
      <c r="K225" s="2"/>
      <c r="L225" s="2"/>
      <c r="M225" s="2"/>
      <c r="N225" s="2"/>
      <c r="O225" s="2"/>
      <c r="P225" s="20">
        <f>IF(U185&gt;0,Q185*U193+U185--Y232,Q185*U193--Y232)</f>
        <v>41.198319814600133</v>
      </c>
      <c r="Q225" s="20"/>
      <c r="R225" s="20"/>
      <c r="S225" s="2"/>
      <c r="T225" s="2"/>
      <c r="U225" s="2"/>
      <c r="V225" s="2"/>
      <c r="W225" s="2"/>
      <c r="X225" s="2"/>
      <c r="Y225" s="2"/>
      <c r="Z225" s="20">
        <f>IF(AE185&gt;0,AB186*AE193+AE185--AI232,AB186*AE193--AI232)</f>
        <v>34.499997994243479</v>
      </c>
      <c r="AA225" s="20"/>
      <c r="AB225" s="20"/>
      <c r="AC225" s="2"/>
      <c r="AD225" s="2"/>
      <c r="AE225" s="2"/>
      <c r="AF225" s="2"/>
      <c r="AG225" s="2"/>
      <c r="AI225" s="20">
        <f>IF(AO185&gt;0,AK185*AO193+AO185--AS232,AK185*AO193--AS232)</f>
        <v>36.801675694289585</v>
      </c>
      <c r="AJ225" s="20"/>
      <c r="AK225" s="20"/>
      <c r="AL225" s="2"/>
      <c r="AM225" s="2"/>
      <c r="AN225" s="2"/>
      <c r="AO225" s="2"/>
      <c r="AP225" s="2"/>
      <c r="AS225" s="20">
        <f>IF(AY185&gt;0,AV186*AY193+AY185--BC232,AV186*AY193--BC232)</f>
        <v>41.344283038020521</v>
      </c>
      <c r="AT225" s="20"/>
      <c r="AU225" s="20"/>
      <c r="AV225" s="2"/>
      <c r="AW225" s="2"/>
      <c r="AX225" s="2"/>
      <c r="AY225" s="2"/>
      <c r="AZ225" s="2"/>
      <c r="BC225" s="20">
        <f>+BH226+BD185*BF191</f>
        <v>16.25</v>
      </c>
      <c r="BD225" s="20"/>
      <c r="BE225" s="20"/>
      <c r="BF225" s="2"/>
      <c r="BJ225" s="7"/>
    </row>
    <row r="226" spans="2:73">
      <c r="B226" s="6"/>
      <c r="F226" s="2"/>
      <c r="G226" s="2"/>
      <c r="H226" s="2"/>
      <c r="I226" s="2"/>
      <c r="J226" s="2"/>
      <c r="K226" s="20">
        <f>+F225-H186*H191</f>
        <v>53.655722897457501</v>
      </c>
      <c r="L226" s="20"/>
      <c r="M226" s="20"/>
      <c r="N226" s="2"/>
      <c r="O226" s="2"/>
      <c r="P226" s="2"/>
      <c r="Q226" s="2"/>
      <c r="R226" s="2"/>
      <c r="S226" s="2"/>
      <c r="T226" s="2"/>
      <c r="U226" s="20">
        <f>+P225-Q185*R191</f>
        <v>27.198319814600133</v>
      </c>
      <c r="V226" s="20"/>
      <c r="W226" s="20"/>
      <c r="X226" s="2"/>
      <c r="Y226" s="2"/>
      <c r="Z226" s="2"/>
      <c r="AA226" s="2"/>
      <c r="AB226" s="2"/>
      <c r="AC226" s="2"/>
      <c r="AD226" s="2"/>
      <c r="AE226" s="20">
        <f>+Z225-AB186*AB191</f>
        <v>22.499997994243479</v>
      </c>
      <c r="AF226" s="20"/>
      <c r="AG226" s="20"/>
      <c r="AI226" s="2"/>
      <c r="AJ226" s="2"/>
      <c r="AK226" s="2"/>
      <c r="AL226" s="2"/>
      <c r="AM226" s="2"/>
      <c r="AN226" s="20">
        <f>+AI225-AK185*AL191</f>
        <v>22.801675694289585</v>
      </c>
      <c r="AO226" s="20"/>
      <c r="AP226" s="20"/>
      <c r="AS226" s="2"/>
      <c r="AT226" s="2"/>
      <c r="AU226" s="2"/>
      <c r="AV226" s="2"/>
      <c r="AW226" s="2"/>
      <c r="AX226" s="20">
        <f>+AS225-AV186*AV191</f>
        <v>11.344283038020521</v>
      </c>
      <c r="AY226" s="20"/>
      <c r="AZ226" s="20"/>
      <c r="BC226" s="2"/>
      <c r="BD226" s="2"/>
      <c r="BE226" s="2"/>
      <c r="BF226" s="2"/>
      <c r="BH226" s="24">
        <f>+BH185</f>
        <v>10</v>
      </c>
      <c r="BI226" s="24"/>
      <c r="BJ226" s="38"/>
    </row>
    <row r="227" spans="2:73">
      <c r="B227" s="6"/>
      <c r="I227" s="9" t="s">
        <v>8</v>
      </c>
      <c r="S227" s="9" t="s">
        <v>8</v>
      </c>
      <c r="AC227" s="9" t="s">
        <v>8</v>
      </c>
      <c r="AM227" s="9" t="s">
        <v>8</v>
      </c>
      <c r="AW227" s="9" t="s">
        <v>8</v>
      </c>
      <c r="BF227" s="9" t="s">
        <v>8</v>
      </c>
      <c r="BJ227" s="7"/>
    </row>
    <row r="228" spans="2:73">
      <c r="B228" s="6"/>
      <c r="BJ228" s="7"/>
    </row>
    <row r="229" spans="2:73">
      <c r="B229" s="6"/>
      <c r="BJ229" s="7"/>
    </row>
    <row r="230" spans="2:73">
      <c r="B230" s="6"/>
      <c r="D230" s="9" t="s">
        <v>7</v>
      </c>
      <c r="N230" s="9" t="s">
        <v>7</v>
      </c>
      <c r="X230" s="9" t="s">
        <v>7</v>
      </c>
      <c r="AH230" s="9" t="s">
        <v>7</v>
      </c>
      <c r="AR230" s="9" t="s">
        <v>7</v>
      </c>
      <c r="BB230" s="9" t="s">
        <v>7</v>
      </c>
      <c r="BJ230" s="7"/>
    </row>
    <row r="231" spans="2:73">
      <c r="B231" s="27">
        <f>+B185</f>
        <v>10</v>
      </c>
      <c r="C231" s="24"/>
      <c r="D231" s="24"/>
      <c r="F231" s="2"/>
      <c r="G231" s="2"/>
      <c r="H231" s="2"/>
      <c r="I231" s="2"/>
      <c r="J231" s="20">
        <f>+K226-K185</f>
        <v>-11.344277102542499</v>
      </c>
      <c r="K231" s="20"/>
      <c r="L231" s="20"/>
      <c r="M231" s="2"/>
      <c r="N231" s="2"/>
      <c r="O231" s="2"/>
      <c r="P231" s="2"/>
      <c r="Q231" s="2"/>
      <c r="R231" s="2"/>
      <c r="S231" s="2"/>
      <c r="T231" s="20">
        <f>+U226-U185</f>
        <v>-22.801680185399867</v>
      </c>
      <c r="U231" s="20"/>
      <c r="V231" s="20"/>
      <c r="W231" s="2"/>
      <c r="X231" s="2"/>
      <c r="Y231" s="2"/>
      <c r="Z231" s="2"/>
      <c r="AA231" s="2"/>
      <c r="AB231" s="2"/>
      <c r="AC231" s="2"/>
      <c r="AD231" s="20">
        <f>+AE226-AE185</f>
        <v>-22.500002005756521</v>
      </c>
      <c r="AE231" s="20"/>
      <c r="AF231" s="20"/>
      <c r="AI231" s="2"/>
      <c r="AJ231" s="2"/>
      <c r="AK231" s="2"/>
      <c r="AL231" s="2"/>
      <c r="AM231" s="2"/>
      <c r="AN231" s="20">
        <f>+AN226-AO185</f>
        <v>-27.198324305710415</v>
      </c>
      <c r="AO231" s="20"/>
      <c r="AP231" s="20"/>
      <c r="AQ231" s="2"/>
      <c r="AR231" s="2"/>
      <c r="AS231" s="2"/>
      <c r="AT231" s="2"/>
      <c r="AU231" s="2"/>
      <c r="AV231" s="2"/>
      <c r="AW231" s="2"/>
      <c r="AX231" s="20">
        <f>+AX226-AY185</f>
        <v>-53.655716961979479</v>
      </c>
      <c r="AY231" s="20"/>
      <c r="AZ231" s="20"/>
      <c r="BJ231" s="7"/>
    </row>
    <row r="232" spans="2:73">
      <c r="B232" s="6"/>
      <c r="F232" s="20">
        <f>+B231-D185*D191</f>
        <v>3.75</v>
      </c>
      <c r="G232" s="20"/>
      <c r="H232" s="20"/>
      <c r="I232" s="2"/>
      <c r="J232" s="2"/>
      <c r="K232" s="2"/>
      <c r="L232" s="2"/>
      <c r="M232" s="2"/>
      <c r="N232" s="2"/>
      <c r="O232" s="20">
        <f>-IF(K185&gt;0,(H186*K193^2*0.5+K185*H191-O214--E214)/K193,(0.5*H186*K193^2-O214--E214)/K193)</f>
        <v>-41.344277102542499</v>
      </c>
      <c r="P232" s="20"/>
      <c r="Q232" s="20"/>
      <c r="R232" s="2"/>
      <c r="S232" s="2"/>
      <c r="T232" s="2"/>
      <c r="U232" s="2"/>
      <c r="V232" s="2"/>
      <c r="W232" s="2"/>
      <c r="X232" s="2"/>
      <c r="Y232" s="20">
        <f>-IF(U185&gt;0,(Q185*U193^2*0.5+U185*R191-Y214--O214)/U193,(0.5*Q185*U193^2-Y214--O214)/U193)</f>
        <v>-36.801680185399867</v>
      </c>
      <c r="Z232" s="20"/>
      <c r="AA232" s="20"/>
      <c r="AB232" s="2"/>
      <c r="AC232" s="2"/>
      <c r="AD232" s="2"/>
      <c r="AE232" s="2"/>
      <c r="AF232" s="2"/>
      <c r="AI232" s="20">
        <f>-IF(AE185&gt;0,(AB186*AE193^2*0.5+AE185*AB191-AI214--Y214)/AE193,(0.5*AB186*AE193^2-AI214--Y214)/AE193)</f>
        <v>-34.500002005756521</v>
      </c>
      <c r="AJ232" s="20"/>
      <c r="AK232" s="20"/>
      <c r="AL232" s="2"/>
      <c r="AM232" s="2"/>
      <c r="AN232" s="2"/>
      <c r="AO232" s="2"/>
      <c r="AP232" s="2"/>
      <c r="AQ232" s="2"/>
      <c r="AR232" s="2"/>
      <c r="AS232" s="20">
        <f>-IF(AO185&gt;0,(AK185*AO193^2*0.5+AO185*AL191-AS214--AI214)/AO193,(0.5*AK185*AO193^2-AS214--AI214)/AO193)</f>
        <v>-41.198324305710415</v>
      </c>
      <c r="AT232" s="20"/>
      <c r="AU232" s="20"/>
      <c r="AV232" s="2"/>
      <c r="AW232" s="2"/>
      <c r="AX232" s="2"/>
      <c r="AY232" s="2"/>
      <c r="AZ232" s="2"/>
      <c r="BC232" s="20">
        <f>-IF(AY185&gt;0,(AV186*AY193^2*0.5+AY185*AV191-BC214--AS214)/AY193,(0.5*AV186*AY193^2-BC214--AS214)/AY193)</f>
        <v>-63.655716961979479</v>
      </c>
      <c r="BD232" s="20"/>
      <c r="BE232" s="20"/>
      <c r="BJ232" s="7"/>
    </row>
    <row r="233" spans="2:73">
      <c r="B233" s="6"/>
      <c r="F233" s="2"/>
      <c r="G233" s="2"/>
      <c r="H233" s="20">
        <f>IF(H186*H191&gt;F225,(F225*H191)/(H191*H186),IF(AND(H186*H191&lt;F225,K185&gt;F225-H186*H191),H191,IF(AND(H186*H191&lt;F225,K185&lt;F225-H186*H191),((K193-H191)*(F225-H186*H191-K185)/(F225-H186*H191-K185-O232))+H191,"HATALI")))</f>
        <v>1</v>
      </c>
      <c r="I233" s="20"/>
      <c r="J233" s="2" t="s">
        <v>5</v>
      </c>
      <c r="K233" s="2"/>
      <c r="L233" s="2"/>
      <c r="M233" s="2"/>
      <c r="N233" s="2"/>
      <c r="O233" s="2"/>
      <c r="P233" s="2"/>
      <c r="Q233" s="2"/>
      <c r="R233" s="20">
        <f>IF(Q185*R191&gt;P225,(P225*R191)/(R191*Q185),IF(AND(Q185*R191&lt;P225,U185&gt;P225-Q185*R191),R191,IF(AND(Q185*R191&lt;P225,U185&lt;P225-Q185*R191),((U193-R191)*(P225-Q185*R191-U185)/(P225-Q185*R191-U185-Y232))+R191,"HATALI")))</f>
        <v>1.75</v>
      </c>
      <c r="S233" s="20"/>
      <c r="T233" s="2" t="s">
        <v>5</v>
      </c>
      <c r="U233" s="2"/>
      <c r="V233" s="2"/>
      <c r="W233" s="2"/>
      <c r="X233" s="2"/>
      <c r="Y233" s="2"/>
      <c r="Z233" s="2"/>
      <c r="AA233" s="2"/>
      <c r="AB233" s="20">
        <f>IF(AB186*AB191&gt;Z225,(Z225*AB191)/(AB191*AB186),IF(AND(AB186*AB191&lt;Z225,AE185&gt;Z225-AB186*AB191),AB191,IF(AND(AB186*AB191&lt;Z225,AE185&lt;Z225-AB186*AB191),((AE193-AB191)*(Z225-AB186*AB191-AE185)/(Z225-AB186*AB191-AE185-AI232))+AB191,"HATALI")))</f>
        <v>2</v>
      </c>
      <c r="AC233" s="20"/>
      <c r="AD233" s="2" t="s">
        <v>5</v>
      </c>
      <c r="AE233" s="2"/>
      <c r="AF233" s="2"/>
      <c r="AI233" s="2"/>
      <c r="AJ233" s="2"/>
      <c r="AK233" s="2"/>
      <c r="AL233" s="20">
        <f>IF(AK185*AL191&gt;AI225,(AI225*AL191)/(AL191*AK185),IF(AND(AK185*AL191&lt;AI225,AO185&gt;AI225-AK185*AL191),AL191,IF(AND(AK185*AL191&lt;AI225,AO185&lt;AI225-AK185*AL191),((AO193-AL191)*(AI225-AK185*AL191-AO185)/(AI225-AK185*AL191-AO185-AS232))+AL191,"HATALI")))</f>
        <v>1.75</v>
      </c>
      <c r="AM233" s="20"/>
      <c r="AN233" s="2" t="s">
        <v>5</v>
      </c>
      <c r="AO233" s="2"/>
      <c r="AP233" s="2"/>
      <c r="AQ233" s="2"/>
      <c r="AR233" s="2"/>
      <c r="AS233" s="2"/>
      <c r="AT233" s="2"/>
      <c r="AU233" s="2"/>
      <c r="AV233" s="20">
        <f>IF(AV186*AV191&gt;AS225,(AS225*AV191)/(AV191*AV186),IF(AND(AV186*AV191&lt;AS225,AY185&gt;AS225-AV186*AV191),AV191,IF(AND(AV186*AV191&lt;AS225,AY185&lt;AS225-AV186*AV191),((AY193-AV191)*(AS225-AV186*AV191-AY185)/(AS225-AV186*AV191-AY185-BC232))+AV191,"HATALI")))</f>
        <v>3</v>
      </c>
      <c r="AW233" s="20"/>
      <c r="AX233" s="2" t="s">
        <v>5</v>
      </c>
      <c r="AY233" s="2"/>
      <c r="AZ233" s="2"/>
      <c r="BJ233" s="7"/>
    </row>
    <row r="234" spans="2:73" ht="12" thickBot="1">
      <c r="B234" s="11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3"/>
    </row>
    <row r="235" spans="2:73" ht="12" thickBot="1"/>
    <row r="236" spans="2:73" ht="60" customHeight="1">
      <c r="B236" s="21" t="s">
        <v>21</v>
      </c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3"/>
    </row>
    <row r="237" spans="2:73">
      <c r="B237" s="6"/>
      <c r="N237" s="2" t="s">
        <v>11</v>
      </c>
      <c r="O237" s="2"/>
      <c r="P237" s="2"/>
      <c r="Q237" s="2"/>
      <c r="R237" s="2"/>
      <c r="S237" s="2"/>
      <c r="T237" s="2"/>
      <c r="U237" s="2"/>
      <c r="V237" s="2"/>
      <c r="X237" s="2"/>
      <c r="Y237" s="3" t="s">
        <v>10</v>
      </c>
      <c r="AI237" s="5" t="s">
        <v>15</v>
      </c>
      <c r="BU237" s="7"/>
    </row>
    <row r="238" spans="2:73">
      <c r="B238" s="6"/>
      <c r="BU238" s="7"/>
    </row>
    <row r="239" spans="2:73">
      <c r="B239" s="31">
        <v>10</v>
      </c>
      <c r="C239" s="19"/>
      <c r="D239" s="19">
        <v>5</v>
      </c>
      <c r="E239" s="19"/>
      <c r="F239" s="2" t="s">
        <v>1</v>
      </c>
      <c r="G239" s="2"/>
      <c r="H239" s="2"/>
      <c r="I239" s="2"/>
      <c r="J239" s="2"/>
      <c r="K239" s="19">
        <v>65</v>
      </c>
      <c r="L239" s="19"/>
      <c r="M239" s="2" t="s">
        <v>0</v>
      </c>
      <c r="N239" s="2"/>
      <c r="O239" s="2"/>
      <c r="P239" s="2"/>
      <c r="Q239" s="19">
        <v>6</v>
      </c>
      <c r="R239" s="19"/>
      <c r="S239" s="2" t="s">
        <v>1</v>
      </c>
      <c r="T239" s="2"/>
      <c r="U239" s="19">
        <v>50</v>
      </c>
      <c r="V239" s="19"/>
      <c r="W239" s="2" t="s">
        <v>0</v>
      </c>
      <c r="X239" s="2"/>
      <c r="Y239" s="2"/>
      <c r="Z239" s="2"/>
      <c r="AA239" s="2"/>
      <c r="AB239" s="2"/>
      <c r="AC239" s="2"/>
      <c r="AD239" s="2"/>
      <c r="AE239" s="19">
        <v>45</v>
      </c>
      <c r="AF239" s="19"/>
      <c r="AG239" s="2" t="s">
        <v>0</v>
      </c>
      <c r="AH239" s="2"/>
      <c r="AI239" s="2"/>
      <c r="AK239" s="19">
        <v>6</v>
      </c>
      <c r="AL239" s="19"/>
      <c r="AM239" s="2" t="s">
        <v>1</v>
      </c>
      <c r="AN239" s="2"/>
      <c r="AO239" s="19">
        <v>45</v>
      </c>
      <c r="AP239" s="19"/>
      <c r="AQ239" s="2" t="s">
        <v>0</v>
      </c>
      <c r="AU239" s="2"/>
      <c r="AV239" s="2"/>
      <c r="AW239" s="2"/>
      <c r="AX239" s="2"/>
      <c r="AY239" s="19">
        <v>50</v>
      </c>
      <c r="AZ239" s="19"/>
      <c r="BA239" s="2" t="s">
        <v>0</v>
      </c>
      <c r="BB239" s="2"/>
      <c r="BC239" s="2"/>
      <c r="BE239" s="19">
        <v>10</v>
      </c>
      <c r="BF239" s="19"/>
      <c r="BG239" s="2" t="s">
        <v>1</v>
      </c>
      <c r="BH239" s="2"/>
      <c r="BI239" s="19">
        <v>65</v>
      </c>
      <c r="BJ239" s="19"/>
      <c r="BK239" s="2" t="s">
        <v>0</v>
      </c>
      <c r="BR239" s="19">
        <v>10</v>
      </c>
      <c r="BS239" s="19"/>
      <c r="BT239" s="2" t="s">
        <v>0</v>
      </c>
      <c r="BU239" s="7"/>
    </row>
    <row r="240" spans="2:73">
      <c r="B240" s="6"/>
      <c r="E240" s="2"/>
      <c r="F240" s="2"/>
      <c r="G240" s="2"/>
      <c r="H240" s="19">
        <v>10</v>
      </c>
      <c r="I240" s="19"/>
      <c r="J240" s="2" t="s">
        <v>1</v>
      </c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19">
        <v>6</v>
      </c>
      <c r="AC240" s="19"/>
      <c r="AD240" s="2" t="s">
        <v>1</v>
      </c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U240" s="2"/>
      <c r="AV240" s="19">
        <v>6</v>
      </c>
      <c r="AW240" s="19"/>
      <c r="AX240" s="2" t="s">
        <v>1</v>
      </c>
      <c r="AY240" s="2"/>
      <c r="AZ240" s="2"/>
      <c r="BA240" s="2"/>
      <c r="BB240" s="2"/>
      <c r="BC240" s="2"/>
      <c r="BD240" s="2"/>
      <c r="BE240" s="2"/>
      <c r="BF240" s="2"/>
      <c r="BO240" s="19">
        <v>5</v>
      </c>
      <c r="BP240" s="19"/>
      <c r="BQ240" s="2" t="s">
        <v>1</v>
      </c>
      <c r="BU240" s="7"/>
    </row>
    <row r="241" spans="2:73">
      <c r="B241" s="6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U241" s="7"/>
    </row>
    <row r="242" spans="2:73">
      <c r="B242" s="6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U242" s="7"/>
    </row>
    <row r="243" spans="2:73">
      <c r="B243" s="6"/>
      <c r="E243" s="2"/>
      <c r="F243" s="2"/>
      <c r="G243" s="2"/>
      <c r="H243" s="2"/>
      <c r="I243" s="2"/>
      <c r="J243" s="3" t="s">
        <v>3</v>
      </c>
      <c r="K243" s="19">
        <v>1</v>
      </c>
      <c r="L243" s="19"/>
      <c r="M243" s="19"/>
      <c r="N243" s="2"/>
      <c r="O243" s="2"/>
      <c r="P243" s="2"/>
      <c r="Q243" s="2"/>
      <c r="R243" s="2"/>
      <c r="S243" s="2"/>
      <c r="T243" s="3" t="s">
        <v>3</v>
      </c>
      <c r="U243" s="19">
        <v>1</v>
      </c>
      <c r="V243" s="19"/>
      <c r="W243" s="19"/>
      <c r="X243" s="2"/>
      <c r="Y243" s="2"/>
      <c r="Z243" s="2"/>
      <c r="AA243" s="2"/>
      <c r="AB243" s="2"/>
      <c r="AC243" s="2"/>
      <c r="AD243" s="3" t="s">
        <v>3</v>
      </c>
      <c r="AE243" s="19">
        <v>1</v>
      </c>
      <c r="AF243" s="19"/>
      <c r="AG243" s="19"/>
      <c r="AH243" s="2"/>
      <c r="AI243" s="2"/>
      <c r="AJ243" s="2"/>
      <c r="AK243" s="2"/>
      <c r="AL243" s="2"/>
      <c r="AN243" s="3" t="s">
        <v>3</v>
      </c>
      <c r="AO243" s="19">
        <v>1</v>
      </c>
      <c r="AP243" s="19"/>
      <c r="AQ243" s="19"/>
      <c r="AU243" s="2"/>
      <c r="AV243" s="2"/>
      <c r="AW243" s="2"/>
      <c r="AX243" s="3" t="s">
        <v>3</v>
      </c>
      <c r="AY243" s="19">
        <v>1</v>
      </c>
      <c r="AZ243" s="19"/>
      <c r="BA243" s="19"/>
      <c r="BB243" s="2"/>
      <c r="BC243" s="2"/>
      <c r="BD243" s="2"/>
      <c r="BE243" s="2"/>
      <c r="BF243" s="2"/>
      <c r="BH243" s="3" t="s">
        <v>3</v>
      </c>
      <c r="BI243" s="19">
        <v>1</v>
      </c>
      <c r="BJ243" s="19"/>
      <c r="BK243" s="19"/>
      <c r="BU243" s="7"/>
    </row>
    <row r="244" spans="2:73">
      <c r="B244" s="6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BF244" s="2"/>
      <c r="BU244" s="7"/>
    </row>
    <row r="245" spans="2:73">
      <c r="B245" s="6"/>
      <c r="D245" s="19">
        <v>1.25</v>
      </c>
      <c r="E245" s="19"/>
      <c r="F245" s="2" t="s">
        <v>5</v>
      </c>
      <c r="G245" s="2"/>
      <c r="H245" s="19">
        <v>1</v>
      </c>
      <c r="I245" s="19"/>
      <c r="J245" s="2" t="s">
        <v>5</v>
      </c>
      <c r="K245" s="2"/>
      <c r="L245" s="2"/>
      <c r="M245" s="2"/>
      <c r="N245" s="20">
        <f>+K247-H245</f>
        <v>3</v>
      </c>
      <c r="O245" s="20"/>
      <c r="P245" s="2" t="s">
        <v>5</v>
      </c>
      <c r="Q245" s="2"/>
      <c r="R245" s="19">
        <v>1</v>
      </c>
      <c r="S245" s="19"/>
      <c r="T245" s="2" t="s">
        <v>5</v>
      </c>
      <c r="U245" s="2"/>
      <c r="V245" s="2"/>
      <c r="W245" s="2"/>
      <c r="X245" s="20">
        <f>+U247-R245</f>
        <v>4</v>
      </c>
      <c r="Y245" s="20"/>
      <c r="Z245" s="2" t="s">
        <v>5</v>
      </c>
      <c r="AA245" s="2"/>
      <c r="AB245" s="19">
        <v>1</v>
      </c>
      <c r="AC245" s="19"/>
      <c r="AD245" s="2" t="s">
        <v>5</v>
      </c>
      <c r="AE245" s="2"/>
      <c r="AF245" s="2"/>
      <c r="AG245" s="2"/>
      <c r="AH245" s="20">
        <f>+AE247-AB245</f>
        <v>2</v>
      </c>
      <c r="AI245" s="20"/>
      <c r="AJ245" s="2" t="s">
        <v>5</v>
      </c>
      <c r="AK245" s="2"/>
      <c r="AL245" s="19">
        <v>2</v>
      </c>
      <c r="AM245" s="19"/>
      <c r="AN245" s="2" t="s">
        <v>5</v>
      </c>
      <c r="AO245" s="2"/>
      <c r="AP245" s="2"/>
      <c r="AQ245" s="2"/>
      <c r="AR245" s="20">
        <f>+AO247-AL245</f>
        <v>1</v>
      </c>
      <c r="AS245" s="20"/>
      <c r="AT245" s="2" t="s">
        <v>5</v>
      </c>
      <c r="AU245" s="2"/>
      <c r="AV245" s="19">
        <v>4</v>
      </c>
      <c r="AW245" s="19"/>
      <c r="AX245" s="2" t="s">
        <v>5</v>
      </c>
      <c r="AY245" s="2"/>
      <c r="AZ245" s="2"/>
      <c r="BA245" s="2"/>
      <c r="BB245" s="20">
        <f>+AY247-AV245</f>
        <v>1</v>
      </c>
      <c r="BC245" s="20"/>
      <c r="BD245" s="2" t="s">
        <v>5</v>
      </c>
      <c r="BE245" s="2"/>
      <c r="BF245" s="19">
        <v>3</v>
      </c>
      <c r="BG245" s="19"/>
      <c r="BH245" s="2" t="s">
        <v>5</v>
      </c>
      <c r="BI245" s="2"/>
      <c r="BJ245" s="2"/>
      <c r="BK245" s="2"/>
      <c r="BL245" s="20">
        <f>+BI247-BF245</f>
        <v>1</v>
      </c>
      <c r="BM245" s="20"/>
      <c r="BN245" s="2" t="s">
        <v>5</v>
      </c>
      <c r="BO245" s="2"/>
      <c r="BP245" s="19">
        <v>1.25</v>
      </c>
      <c r="BQ245" s="19"/>
      <c r="BR245" s="1" t="s">
        <v>5</v>
      </c>
      <c r="BU245" s="7"/>
    </row>
    <row r="246" spans="2:73">
      <c r="B246" s="6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U246" s="7"/>
    </row>
    <row r="247" spans="2:73">
      <c r="B247" s="6"/>
      <c r="E247" s="2"/>
      <c r="F247" s="2"/>
      <c r="G247" s="2"/>
      <c r="H247" s="2"/>
      <c r="I247" s="2"/>
      <c r="J247" s="2"/>
      <c r="K247" s="19">
        <v>4</v>
      </c>
      <c r="L247" s="19"/>
      <c r="M247" s="2" t="s">
        <v>5</v>
      </c>
      <c r="N247" s="2"/>
      <c r="O247" s="2"/>
      <c r="P247" s="2"/>
      <c r="Q247" s="2"/>
      <c r="R247" s="2"/>
      <c r="S247" s="2"/>
      <c r="T247" s="2"/>
      <c r="U247" s="19">
        <v>5</v>
      </c>
      <c r="V247" s="19"/>
      <c r="W247" s="2" t="s">
        <v>5</v>
      </c>
      <c r="X247" s="2"/>
      <c r="Y247" s="2"/>
      <c r="Z247" s="2"/>
      <c r="AA247" s="2"/>
      <c r="AB247" s="2"/>
      <c r="AC247" s="2"/>
      <c r="AD247" s="2"/>
      <c r="AE247" s="19">
        <v>3</v>
      </c>
      <c r="AF247" s="19"/>
      <c r="AG247" s="2" t="s">
        <v>5</v>
      </c>
      <c r="AH247" s="2"/>
      <c r="AI247" s="2"/>
      <c r="AJ247" s="2"/>
      <c r="AK247" s="2"/>
      <c r="AL247" s="2"/>
      <c r="AM247" s="2"/>
      <c r="AN247" s="2"/>
      <c r="AO247" s="19">
        <v>3</v>
      </c>
      <c r="AP247" s="19"/>
      <c r="AQ247" s="2" t="s">
        <v>5</v>
      </c>
      <c r="AR247" s="2"/>
      <c r="AS247" s="2"/>
      <c r="AT247" s="2"/>
      <c r="AU247" s="2"/>
      <c r="AV247" s="2"/>
      <c r="AW247" s="2"/>
      <c r="AX247" s="2"/>
      <c r="AY247" s="19">
        <v>5</v>
      </c>
      <c r="AZ247" s="19"/>
      <c r="BA247" s="2" t="s">
        <v>5</v>
      </c>
      <c r="BB247" s="2"/>
      <c r="BC247" s="2"/>
      <c r="BD247" s="2"/>
      <c r="BE247" s="2"/>
      <c r="BF247" s="2"/>
      <c r="BG247" s="2"/>
      <c r="BH247" s="2"/>
      <c r="BI247" s="19">
        <v>4</v>
      </c>
      <c r="BJ247" s="19"/>
      <c r="BK247" s="2" t="s">
        <v>5</v>
      </c>
      <c r="BL247" s="2"/>
      <c r="BM247" s="2"/>
      <c r="BN247" s="2"/>
      <c r="BO247" s="2"/>
      <c r="BU247" s="7"/>
    </row>
    <row r="248" spans="2:73">
      <c r="B248" s="6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U248" s="7"/>
    </row>
    <row r="249" spans="2:73">
      <c r="B249" s="6"/>
      <c r="D249" s="28">
        <v>0</v>
      </c>
      <c r="E249" s="29"/>
      <c r="F249" s="30"/>
      <c r="G249" s="28">
        <v>0</v>
      </c>
      <c r="H249" s="29"/>
      <c r="I249" s="30"/>
      <c r="N249" s="28">
        <f>(3*K243/K247)/((3*K243/K247)+(4*U243/U247))</f>
        <v>0.48387096774193544</v>
      </c>
      <c r="O249" s="29"/>
      <c r="P249" s="30"/>
      <c r="Q249" s="28">
        <f>(4*U243/U247)/((3*K243/K247)+(4*U243/U247))</f>
        <v>0.5161290322580645</v>
      </c>
      <c r="R249" s="29"/>
      <c r="S249" s="30"/>
      <c r="X249" s="28">
        <f>(4*U243/U247)/((4*AE243/AE247)+(4*U243/U247))</f>
        <v>0.375</v>
      </c>
      <c r="Y249" s="29"/>
      <c r="Z249" s="30"/>
      <c r="AA249" s="28">
        <f>(4*AE243/AE247)/((4*AE243/AE247)+(4*U243/U247))</f>
        <v>0.625</v>
      </c>
      <c r="AB249" s="29"/>
      <c r="AC249" s="30"/>
      <c r="AH249" s="28">
        <f>(4*AE243/AE247)/((4*AO243/AO247)+(4*AE243/AE247))</f>
        <v>0.5</v>
      </c>
      <c r="AI249" s="29"/>
      <c r="AJ249" s="30"/>
      <c r="AK249" s="28">
        <f>(4*AO243/AO247)/((4*AO243/AO247)+(4*AE243/AE247))</f>
        <v>0.5</v>
      </c>
      <c r="AL249" s="29"/>
      <c r="AM249" s="30"/>
      <c r="AR249" s="28">
        <f>(4*AO243/AO247)/((4*AY243/AY247)+(4*AO243/AO247))</f>
        <v>0.625</v>
      </c>
      <c r="AS249" s="29"/>
      <c r="AT249" s="30"/>
      <c r="AU249" s="28">
        <f>(4*AY243/AY247)/((4*AY243/AY247)+(4*AO243/AO247))</f>
        <v>0.375</v>
      </c>
      <c r="AV249" s="29"/>
      <c r="AW249" s="30"/>
      <c r="BB249" s="28">
        <f>(4*AY243/AY247)/((3*BI243/BI247)+(4*AY243/AY247))</f>
        <v>0.5161290322580645</v>
      </c>
      <c r="BC249" s="29"/>
      <c r="BD249" s="30"/>
      <c r="BE249" s="28">
        <f>(3*BI243/BI247)/((3*BI243/BI247)+(4*AY243/AY247))</f>
        <v>0.48387096774193544</v>
      </c>
      <c r="BF249" s="29"/>
      <c r="BG249" s="30"/>
      <c r="BL249" s="28">
        <v>0</v>
      </c>
      <c r="BM249" s="29"/>
      <c r="BN249" s="30"/>
      <c r="BO249" s="28">
        <v>0</v>
      </c>
      <c r="BP249" s="29"/>
      <c r="BQ249" s="30"/>
      <c r="BU249" s="7"/>
    </row>
    <row r="250" spans="2:73">
      <c r="B250" s="6"/>
      <c r="C250" s="24">
        <f>-B239*D245-D239*D245*D245/2</f>
        <v>-16.40625</v>
      </c>
      <c r="D250" s="24"/>
      <c r="E250" s="24"/>
      <c r="H250" s="20">
        <f>-C250</f>
        <v>16.40625</v>
      </c>
      <c r="I250" s="20"/>
      <c r="J250" s="20"/>
      <c r="M250" s="20">
        <f>-H240*K247^2/8-K239*N245*H245*(H245+K247)/(2*K247^2)</f>
        <v>-50.46875</v>
      </c>
      <c r="N250" s="20"/>
      <c r="O250" s="20"/>
      <c r="R250" s="20">
        <f>Q239*U247^2/12+U239*R245*X245^2/U247^2</f>
        <v>44.5</v>
      </c>
      <c r="S250" s="20"/>
      <c r="T250" s="20"/>
      <c r="U250" s="2"/>
      <c r="V250" s="2"/>
      <c r="W250" s="20">
        <f>-Q239*U247^2/12-U239*X245*R245^2/U247^2</f>
        <v>-20.5</v>
      </c>
      <c r="X250" s="20"/>
      <c r="Y250" s="20"/>
      <c r="AB250" s="20">
        <f>AB240*AE247^2/12+AE239*AB245*AH245^2/AE247^2</f>
        <v>24.5</v>
      </c>
      <c r="AC250" s="20"/>
      <c r="AD250" s="20"/>
      <c r="AE250" s="2"/>
      <c r="AF250" s="2"/>
      <c r="AG250" s="20">
        <f>-AB240*AE247^2/12-AE239*AH245*AB245^2/AE247^2</f>
        <v>-14.5</v>
      </c>
      <c r="AH250" s="20"/>
      <c r="AI250" s="20"/>
      <c r="AL250" s="20">
        <f>AK239*AO247^2/12+AO239*AL245*AR245^2/AO247^2</f>
        <v>14.5</v>
      </c>
      <c r="AM250" s="20"/>
      <c r="AN250" s="20"/>
      <c r="AO250" s="2"/>
      <c r="AP250" s="2"/>
      <c r="AQ250" s="20">
        <f>-AK239*AO247^2/12-AO239*AR245*AL245^2/AO247^2</f>
        <v>-24.5</v>
      </c>
      <c r="AR250" s="20"/>
      <c r="AS250" s="20"/>
      <c r="AV250" s="20">
        <f>AV240*AY247^2/12+AY239*AV245*BB245^2/AY247^2</f>
        <v>20.5</v>
      </c>
      <c r="AW250" s="20"/>
      <c r="AX250" s="20"/>
      <c r="AY250" s="2"/>
      <c r="AZ250" s="2"/>
      <c r="BA250" s="20">
        <f>-AV240*AY247^2/12-AY239*BB245*AV245^2/AY247^2</f>
        <v>-44.5</v>
      </c>
      <c r="BB250" s="20"/>
      <c r="BC250" s="20"/>
      <c r="BF250" s="20">
        <f>BE239*BI247^2/8+BI239*BF245*BL245*(BL245+BI247)/(2*BI247^2)</f>
        <v>50.46875</v>
      </c>
      <c r="BG250" s="20"/>
      <c r="BH250" s="20"/>
      <c r="BK250" s="20">
        <f>-BP250</f>
        <v>-16.40625</v>
      </c>
      <c r="BL250" s="20"/>
      <c r="BM250" s="20"/>
      <c r="BP250" s="20">
        <f>BR239*BP245+BO240*BP245*BP245/2</f>
        <v>16.40625</v>
      </c>
      <c r="BQ250" s="20"/>
      <c r="BR250" s="20"/>
      <c r="BU250" s="7"/>
    </row>
    <row r="251" spans="2:73">
      <c r="B251" s="6"/>
      <c r="C251" s="24"/>
      <c r="D251" s="24"/>
      <c r="E251" s="24"/>
      <c r="H251" s="24"/>
      <c r="I251" s="24"/>
      <c r="J251" s="24"/>
      <c r="M251" s="24">
        <f>+H250/2</f>
        <v>8.203125</v>
      </c>
      <c r="N251" s="24"/>
      <c r="O251" s="24"/>
      <c r="R251" s="24"/>
      <c r="S251" s="24"/>
      <c r="T251" s="24"/>
      <c r="W251" s="24"/>
      <c r="X251" s="24"/>
      <c r="Y251" s="24"/>
      <c r="AB251" s="24"/>
      <c r="AC251" s="24"/>
      <c r="AD251" s="24"/>
      <c r="AG251" s="24"/>
      <c r="AH251" s="24"/>
      <c r="AI251" s="24"/>
      <c r="AL251" s="24"/>
      <c r="AM251" s="24"/>
      <c r="AN251" s="24"/>
      <c r="AQ251" s="24"/>
      <c r="AR251" s="24"/>
      <c r="AS251" s="24"/>
      <c r="AV251" s="24"/>
      <c r="AW251" s="24"/>
      <c r="AX251" s="24"/>
      <c r="BA251" s="24"/>
      <c r="BB251" s="24"/>
      <c r="BC251" s="24"/>
      <c r="BF251" s="24">
        <f>+BK250/2</f>
        <v>-8.203125</v>
      </c>
      <c r="BG251" s="24"/>
      <c r="BH251" s="24"/>
      <c r="BK251" s="24"/>
      <c r="BL251" s="24"/>
      <c r="BM251" s="24"/>
      <c r="BP251" s="24"/>
      <c r="BQ251" s="24"/>
      <c r="BR251" s="24"/>
      <c r="BU251" s="7"/>
    </row>
    <row r="252" spans="2:73">
      <c r="B252" s="6"/>
      <c r="C252" s="24"/>
      <c r="D252" s="24"/>
      <c r="E252" s="24"/>
      <c r="H252" s="24"/>
      <c r="I252" s="24"/>
      <c r="J252" s="24"/>
      <c r="M252" s="24">
        <f>-(M251+M250+R250)*N249</f>
        <v>-1.081149193548387</v>
      </c>
      <c r="N252" s="24"/>
      <c r="O252" s="24"/>
      <c r="R252" s="24">
        <f>-(M251+M250+R250)*Q249</f>
        <v>-1.1532258064516128</v>
      </c>
      <c r="S252" s="24"/>
      <c r="T252" s="24"/>
      <c r="U252" s="2"/>
      <c r="V252" s="2"/>
      <c r="W252" s="24">
        <f>+R252/2</f>
        <v>-0.57661290322580638</v>
      </c>
      <c r="X252" s="24"/>
      <c r="Y252" s="24"/>
      <c r="AB252" s="24"/>
      <c r="AC252" s="24"/>
      <c r="AD252" s="24"/>
      <c r="AG252" s="24"/>
      <c r="AH252" s="24"/>
      <c r="AI252" s="24"/>
      <c r="AL252" s="24"/>
      <c r="AM252" s="24"/>
      <c r="AN252" s="24"/>
      <c r="AO252" s="2"/>
      <c r="AP252" s="2"/>
      <c r="AQ252" s="24"/>
      <c r="AR252" s="24"/>
      <c r="AS252" s="24"/>
      <c r="AV252" s="24">
        <f>+BA252/2</f>
        <v>0.57661290322580638</v>
      </c>
      <c r="AW252" s="24"/>
      <c r="AX252" s="24"/>
      <c r="AY252" s="2"/>
      <c r="AZ252" s="2"/>
      <c r="BA252" s="24">
        <f>-(BA250+BF250+BF251)*BB249</f>
        <v>1.1532258064516128</v>
      </c>
      <c r="BB252" s="24"/>
      <c r="BC252" s="24"/>
      <c r="BF252" s="24">
        <f>-(BA250+BF250+BF251)*BE249</f>
        <v>1.081149193548387</v>
      </c>
      <c r="BG252" s="24"/>
      <c r="BH252" s="24"/>
      <c r="BK252" s="24"/>
      <c r="BL252" s="24"/>
      <c r="BM252" s="24"/>
      <c r="BP252" s="24"/>
      <c r="BQ252" s="24"/>
      <c r="BR252" s="24"/>
      <c r="BU252" s="7"/>
    </row>
    <row r="253" spans="2:73">
      <c r="B253" s="6"/>
      <c r="C253" s="24"/>
      <c r="D253" s="24"/>
      <c r="E253" s="24"/>
      <c r="H253" s="24"/>
      <c r="I253" s="24"/>
      <c r="J253" s="24"/>
      <c r="M253" s="24"/>
      <c r="N253" s="24"/>
      <c r="O253" s="24"/>
      <c r="R253" s="24">
        <f>+W253/2</f>
        <v>-0.64188508064516103</v>
      </c>
      <c r="S253" s="24"/>
      <c r="T253" s="24"/>
      <c r="U253" s="2"/>
      <c r="V253" s="2"/>
      <c r="W253" s="24">
        <f>-(W252+W250+AB250)*X249</f>
        <v>-1.2837701612903221</v>
      </c>
      <c r="X253" s="24"/>
      <c r="Y253" s="24"/>
      <c r="AB253" s="24">
        <f>-(W252+W250+AB250)*AA249</f>
        <v>-2.1396169354838701</v>
      </c>
      <c r="AC253" s="24"/>
      <c r="AD253" s="24"/>
      <c r="AE253" s="2"/>
      <c r="AF253" s="2"/>
      <c r="AG253" s="24">
        <f>+AB253/2</f>
        <v>-1.0698084677419351</v>
      </c>
      <c r="AH253" s="24"/>
      <c r="AI253" s="24"/>
      <c r="AL253" s="24">
        <f>+AQ253/2</f>
        <v>1.0698084677419351</v>
      </c>
      <c r="AM253" s="24"/>
      <c r="AN253" s="24"/>
      <c r="AO253" s="2"/>
      <c r="AP253" s="2"/>
      <c r="AQ253" s="24">
        <f>-(AV252+AV250+AQ250)*AR249</f>
        <v>2.1396169354838701</v>
      </c>
      <c r="AR253" s="24"/>
      <c r="AS253" s="24"/>
      <c r="AV253" s="24">
        <f>-(AV252+AV250+AQ250)*AU249</f>
        <v>1.2837701612903221</v>
      </c>
      <c r="AW253" s="24"/>
      <c r="AX253" s="24"/>
      <c r="AY253" s="2"/>
      <c r="AZ253" s="2"/>
      <c r="BA253" s="24">
        <f>+AV253/2</f>
        <v>0.64188508064516103</v>
      </c>
      <c r="BB253" s="24"/>
      <c r="BC253" s="24"/>
      <c r="BF253" s="24"/>
      <c r="BG253" s="24"/>
      <c r="BH253" s="24"/>
      <c r="BK253" s="24"/>
      <c r="BL253" s="24"/>
      <c r="BM253" s="24"/>
      <c r="BP253" s="24"/>
      <c r="BQ253" s="24"/>
      <c r="BR253" s="24"/>
      <c r="BU253" s="7"/>
    </row>
    <row r="254" spans="2:73">
      <c r="B254" s="6"/>
      <c r="C254" s="24"/>
      <c r="D254" s="24"/>
      <c r="E254" s="24"/>
      <c r="H254" s="24"/>
      <c r="I254" s="24"/>
      <c r="J254" s="24"/>
      <c r="M254" s="24">
        <f>-R253*N249</f>
        <v>0.31058955515088432</v>
      </c>
      <c r="N254" s="24"/>
      <c r="O254" s="24"/>
      <c r="R254" s="24">
        <f>-R253*Q249</f>
        <v>0.33129552549427665</v>
      </c>
      <c r="S254" s="24"/>
      <c r="T254" s="24"/>
      <c r="U254" s="2"/>
      <c r="V254" s="2"/>
      <c r="W254" s="24">
        <f>+R254/2</f>
        <v>0.16564776274713833</v>
      </c>
      <c r="X254" s="24"/>
      <c r="Y254" s="24"/>
      <c r="AB254" s="24">
        <f>+AG254/2</f>
        <v>2.2204460492503131E-16</v>
      </c>
      <c r="AC254" s="24"/>
      <c r="AD254" s="24"/>
      <c r="AE254" s="2"/>
      <c r="AF254" s="2"/>
      <c r="AG254" s="24">
        <f>-(AG253+AG250+AL250+AL253)*AH249</f>
        <v>4.4408920985006262E-16</v>
      </c>
      <c r="AH254" s="24"/>
      <c r="AI254" s="24"/>
      <c r="AL254" s="24">
        <f>-(AG253+AG250+AL250+AL253)*AK249</f>
        <v>4.4408920985006262E-16</v>
      </c>
      <c r="AM254" s="24"/>
      <c r="AN254" s="24"/>
      <c r="AO254" s="2"/>
      <c r="AP254" s="2"/>
      <c r="AQ254" s="24">
        <f>+AL254/2</f>
        <v>2.2204460492503131E-16</v>
      </c>
      <c r="AR254" s="24"/>
      <c r="AS254" s="24"/>
      <c r="AV254" s="24">
        <f>+BA254/2</f>
        <v>-0.16564776274713833</v>
      </c>
      <c r="AW254" s="24"/>
      <c r="AX254" s="24"/>
      <c r="AY254" s="2"/>
      <c r="AZ254" s="2"/>
      <c r="BA254" s="24">
        <f>-BA253*BB249</f>
        <v>-0.33129552549427665</v>
      </c>
      <c r="BB254" s="24"/>
      <c r="BC254" s="24"/>
      <c r="BF254" s="24">
        <f>-BA253*BE249</f>
        <v>-0.31058955515088432</v>
      </c>
      <c r="BG254" s="24"/>
      <c r="BH254" s="24"/>
      <c r="BK254" s="24"/>
      <c r="BL254" s="24"/>
      <c r="BM254" s="24"/>
      <c r="BP254" s="24"/>
      <c r="BQ254" s="24"/>
      <c r="BR254" s="24"/>
      <c r="BU254" s="7"/>
    </row>
    <row r="255" spans="2:73">
      <c r="B255" s="6"/>
      <c r="C255" s="24"/>
      <c r="D255" s="24"/>
      <c r="E255" s="24"/>
      <c r="H255" s="24"/>
      <c r="I255" s="24"/>
      <c r="J255" s="24"/>
      <c r="M255" s="24"/>
      <c r="N255" s="24"/>
      <c r="O255" s="24"/>
      <c r="R255" s="24">
        <f>+W255/2</f>
        <v>-3.1058955515088478E-2</v>
      </c>
      <c r="S255" s="24"/>
      <c r="T255" s="24"/>
      <c r="U255" s="2"/>
      <c r="V255" s="2"/>
      <c r="W255" s="24">
        <f>-(W254+AB254)*X249</f>
        <v>-6.2117911030176956E-2</v>
      </c>
      <c r="X255" s="24"/>
      <c r="Y255" s="24"/>
      <c r="AB255" s="24">
        <f>-(W254+AB254)*AA249</f>
        <v>-0.10352985171696159</v>
      </c>
      <c r="AC255" s="24"/>
      <c r="AD255" s="24"/>
      <c r="AE255" s="2"/>
      <c r="AF255" s="2"/>
      <c r="AG255" s="24">
        <f>+AB255/2</f>
        <v>-5.1764925858480797E-2</v>
      </c>
      <c r="AH255" s="24"/>
      <c r="AI255" s="24"/>
      <c r="AL255" s="24">
        <f>+AQ255/2</f>
        <v>5.1764925858480658E-2</v>
      </c>
      <c r="AM255" s="24"/>
      <c r="AN255" s="24"/>
      <c r="AO255" s="2"/>
      <c r="AP255" s="2"/>
      <c r="AQ255" s="24">
        <f>-(AQ254+AV254)*AR249</f>
        <v>0.10352985171696132</v>
      </c>
      <c r="AR255" s="24"/>
      <c r="AS255" s="24"/>
      <c r="AV255" s="24">
        <f>-(AQ254+AV254)*AU249</f>
        <v>6.2117911030176789E-2</v>
      </c>
      <c r="AW255" s="24"/>
      <c r="AX255" s="24"/>
      <c r="AY255" s="2"/>
      <c r="AZ255" s="2"/>
      <c r="BA255" s="24">
        <f>+AV255/2</f>
        <v>3.1058955515088395E-2</v>
      </c>
      <c r="BB255" s="24"/>
      <c r="BC255" s="24"/>
      <c r="BF255" s="24"/>
      <c r="BG255" s="24"/>
      <c r="BH255" s="24"/>
      <c r="BK255" s="24"/>
      <c r="BL255" s="24"/>
      <c r="BM255" s="24"/>
      <c r="BP255" s="24"/>
      <c r="BQ255" s="24"/>
      <c r="BR255" s="24"/>
      <c r="BU255" s="7"/>
    </row>
    <row r="256" spans="2:73">
      <c r="B256" s="6"/>
      <c r="C256" s="24"/>
      <c r="D256" s="24"/>
      <c r="E256" s="24"/>
      <c r="H256" s="24"/>
      <c r="I256" s="24"/>
      <c r="J256" s="24"/>
      <c r="M256" s="24">
        <f>-R255*N249</f>
        <v>1.5028526862139584E-2</v>
      </c>
      <c r="N256" s="24"/>
      <c r="O256" s="24"/>
      <c r="R256" s="24">
        <f>-R255*Q249</f>
        <v>1.6030428652948892E-2</v>
      </c>
      <c r="S256" s="24"/>
      <c r="T256" s="24"/>
      <c r="U256" s="2"/>
      <c r="V256" s="2"/>
      <c r="W256" s="24">
        <f>+R256/2</f>
        <v>8.0152143264744461E-3</v>
      </c>
      <c r="X256" s="24"/>
      <c r="Y256" s="24"/>
      <c r="AB256" s="24">
        <f>+AG256/2</f>
        <v>3.4694469519536142E-17</v>
      </c>
      <c r="AC256" s="24"/>
      <c r="AD256" s="24"/>
      <c r="AE256" s="2"/>
      <c r="AF256" s="2"/>
      <c r="AG256" s="24">
        <f>-(AG255+AL255)*AH249</f>
        <v>6.9388939039072284E-17</v>
      </c>
      <c r="AH256" s="24"/>
      <c r="AI256" s="24"/>
      <c r="AL256" s="24">
        <f>-(AG255+AL255)*AK249</f>
        <v>6.9388939039072284E-17</v>
      </c>
      <c r="AM256" s="24"/>
      <c r="AN256" s="24"/>
      <c r="AO256" s="2"/>
      <c r="AP256" s="2"/>
      <c r="AQ256" s="24">
        <f>+AL256/2</f>
        <v>3.4694469519536142E-17</v>
      </c>
      <c r="AR256" s="24"/>
      <c r="AS256" s="24"/>
      <c r="AV256" s="24">
        <f>+BA256/2</f>
        <v>-8.0152143264744236E-3</v>
      </c>
      <c r="AW256" s="24"/>
      <c r="AX256" s="24"/>
      <c r="AY256" s="2"/>
      <c r="AZ256" s="2"/>
      <c r="BA256" s="24">
        <f>-BA255*BB249</f>
        <v>-1.6030428652948847E-2</v>
      </c>
      <c r="BB256" s="24"/>
      <c r="BC256" s="24"/>
      <c r="BF256" s="24">
        <f>-BA255*BE249</f>
        <v>-1.5028526862139544E-2</v>
      </c>
      <c r="BG256" s="24"/>
      <c r="BH256" s="24"/>
      <c r="BK256" s="24"/>
      <c r="BL256" s="24"/>
      <c r="BM256" s="24"/>
      <c r="BP256" s="24"/>
      <c r="BQ256" s="24"/>
      <c r="BR256" s="24"/>
      <c r="BU256" s="7"/>
    </row>
    <row r="257" spans="2:73">
      <c r="B257" s="6"/>
      <c r="C257" s="24"/>
      <c r="D257" s="24"/>
      <c r="E257" s="24"/>
      <c r="H257" s="24"/>
      <c r="I257" s="24"/>
      <c r="J257" s="24"/>
      <c r="M257" s="24"/>
      <c r="N257" s="24"/>
      <c r="O257" s="24"/>
      <c r="R257" s="24">
        <f>+W257/2</f>
        <v>-1.5028526862139653E-3</v>
      </c>
      <c r="S257" s="24"/>
      <c r="T257" s="24"/>
      <c r="U257" s="2"/>
      <c r="V257" s="2"/>
      <c r="W257" s="24">
        <f>-(W256+AB256)*X249</f>
        <v>-3.0057053724279305E-3</v>
      </c>
      <c r="X257" s="24"/>
      <c r="Y257" s="24"/>
      <c r="AB257" s="24">
        <f>-(W256+AB256)*AA249</f>
        <v>-5.0095089540465503E-3</v>
      </c>
      <c r="AC257" s="24"/>
      <c r="AD257" s="24"/>
      <c r="AE257" s="2"/>
      <c r="AF257" s="2"/>
      <c r="AG257" s="24">
        <f>+AB257/2</f>
        <v>-2.5047544770232751E-3</v>
      </c>
      <c r="AH257" s="24"/>
      <c r="AI257" s="24"/>
      <c r="AL257" s="24">
        <f>+AQ257/2</f>
        <v>2.5047544770232465E-3</v>
      </c>
      <c r="AM257" s="24"/>
      <c r="AN257" s="24"/>
      <c r="AO257" s="2"/>
      <c r="AP257" s="2"/>
      <c r="AQ257" s="24">
        <f>-(AQ256+AV256)*AR249</f>
        <v>5.009508954046493E-3</v>
      </c>
      <c r="AR257" s="24"/>
      <c r="AS257" s="24"/>
      <c r="AV257" s="24">
        <f>-(AQ256+AV256)*AU249</f>
        <v>3.0057053724278958E-3</v>
      </c>
      <c r="AW257" s="24"/>
      <c r="AX257" s="24"/>
      <c r="AY257" s="2"/>
      <c r="AZ257" s="2"/>
      <c r="BA257" s="24">
        <f>+AV257/2</f>
        <v>1.5028526862139479E-3</v>
      </c>
      <c r="BB257" s="24"/>
      <c r="BC257" s="24"/>
      <c r="BF257" s="24"/>
      <c r="BG257" s="24"/>
      <c r="BH257" s="24"/>
      <c r="BK257" s="24"/>
      <c r="BL257" s="24"/>
      <c r="BM257" s="24"/>
      <c r="BP257" s="24"/>
      <c r="BQ257" s="24"/>
      <c r="BR257" s="24"/>
      <c r="BU257" s="7"/>
    </row>
    <row r="258" spans="2:73">
      <c r="B258" s="6"/>
      <c r="C258" s="24"/>
      <c r="D258" s="24"/>
      <c r="E258" s="24"/>
      <c r="H258" s="24"/>
      <c r="I258" s="24"/>
      <c r="J258" s="24"/>
      <c r="M258" s="24">
        <f>-R257*N249</f>
        <v>7.2718678365191864E-4</v>
      </c>
      <c r="N258" s="24"/>
      <c r="O258" s="24"/>
      <c r="R258" s="24">
        <f>-R257*Q249</f>
        <v>7.7566590256204651E-4</v>
      </c>
      <c r="S258" s="24"/>
      <c r="T258" s="24"/>
      <c r="U258" s="2"/>
      <c r="V258" s="2"/>
      <c r="W258" s="24">
        <f>+R258/2</f>
        <v>3.8783295128102326E-4</v>
      </c>
      <c r="X258" s="24"/>
      <c r="Y258" s="24"/>
      <c r="AB258" s="24">
        <f>+AG258/2</f>
        <v>7.1557343384043293E-18</v>
      </c>
      <c r="AC258" s="24"/>
      <c r="AD258" s="24"/>
      <c r="AE258" s="2"/>
      <c r="AF258" s="2"/>
      <c r="AG258" s="24">
        <f>-(AG257+AL257)*AH249</f>
        <v>1.4311468676808659E-17</v>
      </c>
      <c r="AH258" s="24"/>
      <c r="AI258" s="24"/>
      <c r="AL258" s="24">
        <f>-(AG257+AL257)*AK249</f>
        <v>1.4311468676808659E-17</v>
      </c>
      <c r="AM258" s="24"/>
      <c r="AN258" s="24"/>
      <c r="AO258" s="2"/>
      <c r="AP258" s="2"/>
      <c r="AQ258" s="24">
        <f>+AL258/2</f>
        <v>7.1557343384043293E-18</v>
      </c>
      <c r="AR258" s="24"/>
      <c r="AS258" s="24"/>
      <c r="AV258" s="24">
        <f>+BA258/2</f>
        <v>-3.8783295128101881E-4</v>
      </c>
      <c r="AW258" s="24"/>
      <c r="AX258" s="24"/>
      <c r="AY258" s="2"/>
      <c r="AZ258" s="2"/>
      <c r="BA258" s="24">
        <f>-BA257*BB249</f>
        <v>-7.7566590256203762E-4</v>
      </c>
      <c r="BB258" s="24"/>
      <c r="BC258" s="24"/>
      <c r="BF258" s="24">
        <f>-BA257*BE249</f>
        <v>-7.2718678365191018E-4</v>
      </c>
      <c r="BG258" s="24"/>
      <c r="BH258" s="24"/>
      <c r="BK258" s="24"/>
      <c r="BL258" s="24"/>
      <c r="BM258" s="24"/>
      <c r="BP258" s="24"/>
      <c r="BQ258" s="24"/>
      <c r="BR258" s="24"/>
      <c r="BU258" s="7"/>
    </row>
    <row r="259" spans="2:73">
      <c r="B259" s="6"/>
      <c r="C259" s="24"/>
      <c r="D259" s="24"/>
      <c r="E259" s="24"/>
      <c r="H259" s="24"/>
      <c r="I259" s="24"/>
      <c r="J259" s="24"/>
      <c r="M259" s="24"/>
      <c r="N259" s="24"/>
      <c r="O259" s="24"/>
      <c r="R259" s="24">
        <f>+W259/2</f>
        <v>-7.2718678365193206E-5</v>
      </c>
      <c r="S259" s="24"/>
      <c r="T259" s="24"/>
      <c r="U259" s="2"/>
      <c r="V259" s="2"/>
      <c r="W259" s="24">
        <f>-(W258+AB258)*X249</f>
        <v>-1.4543735673038641E-4</v>
      </c>
      <c r="X259" s="24"/>
      <c r="Y259" s="24"/>
      <c r="AB259" s="24">
        <f>-(W258+AB258)*AA249</f>
        <v>-2.42395594550644E-4</v>
      </c>
      <c r="AC259" s="24"/>
      <c r="AD259" s="24"/>
      <c r="AE259" s="2"/>
      <c r="AF259" s="2"/>
      <c r="AG259" s="24">
        <f>+AB259/2</f>
        <v>-1.21197797275322E-4</v>
      </c>
      <c r="AH259" s="24"/>
      <c r="AI259" s="24"/>
      <c r="AL259" s="24">
        <f>+AQ259/2</f>
        <v>1.2119779727531615E-4</v>
      </c>
      <c r="AM259" s="24"/>
      <c r="AN259" s="24"/>
      <c r="AO259" s="2"/>
      <c r="AP259" s="2"/>
      <c r="AQ259" s="24">
        <f>-(AQ258+AV258)*AR249</f>
        <v>2.4239559455063229E-4</v>
      </c>
      <c r="AR259" s="24"/>
      <c r="AS259" s="24"/>
      <c r="AV259" s="24">
        <f>-(AQ258+AV258)*AU249</f>
        <v>1.4543735673037936E-4</v>
      </c>
      <c r="AW259" s="24"/>
      <c r="AX259" s="24"/>
      <c r="AY259" s="2"/>
      <c r="AZ259" s="2"/>
      <c r="BA259" s="24">
        <f>+AV259/2</f>
        <v>7.2718678365189682E-5</v>
      </c>
      <c r="BB259" s="24"/>
      <c r="BC259" s="24"/>
      <c r="BF259" s="24"/>
      <c r="BG259" s="24"/>
      <c r="BH259" s="24"/>
      <c r="BK259" s="24"/>
      <c r="BL259" s="24"/>
      <c r="BM259" s="24"/>
      <c r="BP259" s="24"/>
      <c r="BQ259" s="24"/>
      <c r="BR259" s="24"/>
      <c r="BU259" s="7"/>
    </row>
    <row r="260" spans="2:73">
      <c r="B260" s="6"/>
      <c r="C260" s="24"/>
      <c r="D260" s="24"/>
      <c r="E260" s="24"/>
      <c r="H260" s="24"/>
      <c r="I260" s="24"/>
      <c r="J260" s="24"/>
      <c r="M260" s="24">
        <f>-R259*N249</f>
        <v>3.5186457273480581E-5</v>
      </c>
      <c r="N260" s="24"/>
      <c r="O260" s="24"/>
      <c r="R260" s="24">
        <f>-R259*Q249</f>
        <v>3.7532221091712618E-5</v>
      </c>
      <c r="S260" s="24"/>
      <c r="T260" s="24"/>
      <c r="U260" s="2"/>
      <c r="V260" s="2"/>
      <c r="W260" s="24">
        <f>+R260/2</f>
        <v>1.8766110545856309E-5</v>
      </c>
      <c r="X260" s="24"/>
      <c r="Y260" s="24"/>
      <c r="AB260" s="24">
        <f>+AG260/2</f>
        <v>1.463672932855431E-18</v>
      </c>
      <c r="AC260" s="24"/>
      <c r="AD260" s="24"/>
      <c r="AE260" s="2"/>
      <c r="AF260" s="2"/>
      <c r="AG260" s="24">
        <f>-(AG259+AL259)*AH249</f>
        <v>2.927345865710862E-18</v>
      </c>
      <c r="AH260" s="24"/>
      <c r="AI260" s="24"/>
      <c r="AL260" s="24">
        <f>-(AG259+AL259)*AK249</f>
        <v>2.927345865710862E-18</v>
      </c>
      <c r="AM260" s="24"/>
      <c r="AN260" s="24"/>
      <c r="AO260" s="2"/>
      <c r="AP260" s="2"/>
      <c r="AQ260" s="24">
        <f>+AL260/2</f>
        <v>1.463672932855431E-18</v>
      </c>
      <c r="AR260" s="24"/>
      <c r="AS260" s="24"/>
      <c r="AV260" s="24">
        <f>+BA260/2</f>
        <v>-1.8766110545855401E-5</v>
      </c>
      <c r="AW260" s="24"/>
      <c r="AX260" s="24"/>
      <c r="AY260" s="2"/>
      <c r="AZ260" s="2"/>
      <c r="BA260" s="24">
        <f>-BA259*BB249</f>
        <v>-3.7532221091710802E-5</v>
      </c>
      <c r="BB260" s="24"/>
      <c r="BC260" s="24"/>
      <c r="BF260" s="24">
        <f>-BA259*BE249</f>
        <v>-3.5186457273478873E-5</v>
      </c>
      <c r="BG260" s="24"/>
      <c r="BH260" s="24"/>
      <c r="BK260" s="24"/>
      <c r="BL260" s="24"/>
      <c r="BM260" s="24"/>
      <c r="BP260" s="24"/>
      <c r="BQ260" s="24"/>
      <c r="BR260" s="24"/>
      <c r="BU260" s="7"/>
    </row>
    <row r="261" spans="2:73">
      <c r="B261" s="6"/>
      <c r="C261" s="24"/>
      <c r="D261" s="24"/>
      <c r="E261" s="24"/>
      <c r="H261" s="24"/>
      <c r="I261" s="24"/>
      <c r="J261" s="24"/>
      <c r="M261" s="24"/>
      <c r="N261" s="24"/>
      <c r="O261" s="24"/>
      <c r="R261" s="24">
        <f>+W261/2</f>
        <v>-3.5186457273483322E-6</v>
      </c>
      <c r="S261" s="24"/>
      <c r="T261" s="24"/>
      <c r="U261" s="2"/>
      <c r="V261" s="2"/>
      <c r="W261" s="24">
        <f>-(W260+AB260)*X249</f>
        <v>-7.0372914546966643E-6</v>
      </c>
      <c r="X261" s="24"/>
      <c r="Y261" s="24"/>
      <c r="AB261" s="24">
        <f>-(W260+AB260)*AA249</f>
        <v>-1.1728819091161108E-5</v>
      </c>
      <c r="AC261" s="24"/>
      <c r="AD261" s="24"/>
      <c r="AE261" s="2"/>
      <c r="AF261" s="2"/>
      <c r="AG261" s="24">
        <f>+AB261/2</f>
        <v>-5.8644095455805542E-6</v>
      </c>
      <c r="AH261" s="24"/>
      <c r="AI261" s="24"/>
      <c r="AL261" s="24">
        <f>+AQ261/2</f>
        <v>5.8644095455793556E-6</v>
      </c>
      <c r="AM261" s="24"/>
      <c r="AN261" s="24"/>
      <c r="AO261" s="2"/>
      <c r="AP261" s="2"/>
      <c r="AQ261" s="24">
        <f>-(AQ260+AV260)*AR249</f>
        <v>1.1728819091158711E-5</v>
      </c>
      <c r="AR261" s="24"/>
      <c r="AS261" s="24"/>
      <c r="AV261" s="24">
        <f>-(AQ260+AV260)*AU249</f>
        <v>7.0372914546952261E-6</v>
      </c>
      <c r="AW261" s="24"/>
      <c r="AX261" s="24"/>
      <c r="AY261" s="2"/>
      <c r="AZ261" s="2"/>
      <c r="BA261" s="24">
        <f>+AV261/2</f>
        <v>3.518645727347613E-6</v>
      </c>
      <c r="BB261" s="24"/>
      <c r="BC261" s="24"/>
      <c r="BF261" s="24"/>
      <c r="BG261" s="24"/>
      <c r="BH261" s="24"/>
      <c r="BK261" s="24"/>
      <c r="BL261" s="24"/>
      <c r="BM261" s="24"/>
      <c r="BP261" s="24"/>
      <c r="BQ261" s="24"/>
      <c r="BR261" s="24"/>
      <c r="BU261" s="7"/>
    </row>
    <row r="262" spans="2:73">
      <c r="B262" s="6"/>
      <c r="C262" s="24"/>
      <c r="D262" s="24"/>
      <c r="E262" s="24"/>
      <c r="H262" s="24"/>
      <c r="I262" s="24"/>
      <c r="J262" s="24"/>
      <c r="M262" s="24">
        <f>-R261*N249</f>
        <v>1.7025705132330637E-6</v>
      </c>
      <c r="N262" s="24"/>
      <c r="O262" s="24"/>
      <c r="R262" s="24">
        <f>-R261*Q249</f>
        <v>1.8160752141152682E-6</v>
      </c>
      <c r="S262" s="24"/>
      <c r="T262" s="24"/>
      <c r="U262" s="2"/>
      <c r="V262" s="2"/>
      <c r="W262" s="24">
        <f>+R262/2</f>
        <v>9.0803760705763411E-7</v>
      </c>
      <c r="X262" s="24"/>
      <c r="Y262" s="24"/>
      <c r="AB262" s="24">
        <f>+AG262/2</f>
        <v>2.9963790509120874E-19</v>
      </c>
      <c r="AC262" s="24"/>
      <c r="AD262" s="24"/>
      <c r="AE262" s="2"/>
      <c r="AF262" s="2"/>
      <c r="AG262" s="24">
        <f>-(AG261+AL261)*AH249</f>
        <v>5.9927581018241749E-19</v>
      </c>
      <c r="AH262" s="24"/>
      <c r="AI262" s="24"/>
      <c r="AL262" s="24">
        <f>-(AG261+AL261)*AK249</f>
        <v>5.9927581018241749E-19</v>
      </c>
      <c r="AM262" s="24"/>
      <c r="AN262" s="24"/>
      <c r="AO262" s="2"/>
      <c r="AP262" s="2"/>
      <c r="AQ262" s="24">
        <f>+AL262/2</f>
        <v>2.9963790509120874E-19</v>
      </c>
      <c r="AR262" s="24"/>
      <c r="AS262" s="24"/>
      <c r="AV262" s="24">
        <f>+BA262/2</f>
        <v>-9.080376070574485E-7</v>
      </c>
      <c r="AW262" s="24"/>
      <c r="AX262" s="24"/>
      <c r="AY262" s="2"/>
      <c r="AZ262" s="2"/>
      <c r="BA262" s="24">
        <f>-BA261*BB249</f>
        <v>-1.816075214114897E-6</v>
      </c>
      <c r="BB262" s="24"/>
      <c r="BC262" s="24"/>
      <c r="BF262" s="24">
        <f>-BA261*BE249</f>
        <v>-1.7025705132327158E-6</v>
      </c>
      <c r="BG262" s="24"/>
      <c r="BH262" s="24"/>
      <c r="BK262" s="24"/>
      <c r="BL262" s="24"/>
      <c r="BM262" s="24"/>
      <c r="BP262" s="24"/>
      <c r="BQ262" s="24"/>
      <c r="BR262" s="24"/>
      <c r="BU262" s="7"/>
    </row>
    <row r="263" spans="2:73">
      <c r="B263" s="6"/>
      <c r="C263" s="24"/>
      <c r="D263" s="24"/>
      <c r="E263" s="24"/>
      <c r="H263" s="24"/>
      <c r="I263" s="24"/>
      <c r="J263" s="24"/>
      <c r="M263" s="24"/>
      <c r="N263" s="24"/>
      <c r="O263" s="24"/>
      <c r="R263" s="24">
        <f>+W263/2</f>
        <v>-1.7025705132336257E-7</v>
      </c>
      <c r="S263" s="24"/>
      <c r="T263" s="24"/>
      <c r="U263" s="2"/>
      <c r="V263" s="2"/>
      <c r="W263" s="24">
        <f>-(W262+AB262)*X249</f>
        <v>-3.4051410264672514E-7</v>
      </c>
      <c r="X263" s="24"/>
      <c r="Y263" s="24"/>
      <c r="AB263" s="24">
        <f>-(W262+AB262)*AA249</f>
        <v>-5.6752350441120855E-7</v>
      </c>
      <c r="AC263" s="24"/>
      <c r="AD263" s="24"/>
      <c r="AE263" s="2"/>
      <c r="AF263" s="2"/>
      <c r="AG263" s="24">
        <f>+AB263/2</f>
        <v>-2.8376175220560427E-7</v>
      </c>
      <c r="AH263" s="24"/>
      <c r="AI263" s="24"/>
      <c r="AL263" s="24">
        <f>+AQ263/2</f>
        <v>2.8376175220535901E-7</v>
      </c>
      <c r="AM263" s="24"/>
      <c r="AN263" s="24"/>
      <c r="AO263" s="2"/>
      <c r="AP263" s="2"/>
      <c r="AQ263" s="24">
        <f>-(AQ262+AV262)*AR249</f>
        <v>5.6752350441071801E-7</v>
      </c>
      <c r="AR263" s="24"/>
      <c r="AS263" s="24"/>
      <c r="AV263" s="24">
        <f>-(AQ262+AV262)*AU249</f>
        <v>3.4051410264643085E-7</v>
      </c>
      <c r="AW263" s="24"/>
      <c r="AX263" s="24"/>
      <c r="AY263" s="2"/>
      <c r="AZ263" s="2"/>
      <c r="BA263" s="24">
        <f>+AV263/2</f>
        <v>1.7025705132321542E-7</v>
      </c>
      <c r="BB263" s="24"/>
      <c r="BC263" s="24"/>
      <c r="BF263" s="24"/>
      <c r="BG263" s="24"/>
      <c r="BH263" s="24"/>
      <c r="BK263" s="24"/>
      <c r="BL263" s="24"/>
      <c r="BM263" s="24"/>
      <c r="BP263" s="24"/>
      <c r="BQ263" s="24"/>
      <c r="BR263" s="24"/>
      <c r="BU263" s="7"/>
    </row>
    <row r="264" spans="2:73">
      <c r="B264" s="6"/>
      <c r="C264" s="24"/>
      <c r="D264" s="24"/>
      <c r="E264" s="24"/>
      <c r="H264" s="24"/>
      <c r="I264" s="24"/>
      <c r="J264" s="24"/>
      <c r="M264" s="24">
        <f>-R263*N249</f>
        <v>8.2382444188723823E-8</v>
      </c>
      <c r="N264" s="24"/>
      <c r="O264" s="24"/>
      <c r="R264" s="24">
        <f>-R263*Q249</f>
        <v>8.7874607134638747E-8</v>
      </c>
      <c r="S264" s="24"/>
      <c r="T264" s="24"/>
      <c r="U264" s="2"/>
      <c r="V264" s="2"/>
      <c r="W264" s="24">
        <f>+R264/2</f>
        <v>4.3937303567319374E-8</v>
      </c>
      <c r="X264" s="24"/>
      <c r="Y264" s="24"/>
      <c r="AB264" s="24">
        <f>+AG264/2</f>
        <v>6.1317244447330835E-20</v>
      </c>
      <c r="AC264" s="24"/>
      <c r="AD264" s="24"/>
      <c r="AE264" s="2"/>
      <c r="AF264" s="2"/>
      <c r="AG264" s="24">
        <f>-(AG263+AL263)*AH249</f>
        <v>1.2263448889466167E-19</v>
      </c>
      <c r="AH264" s="24"/>
      <c r="AI264" s="24"/>
      <c r="AL264" s="24">
        <f>-(AG263+AL263)*AK249</f>
        <v>1.2263448889466167E-19</v>
      </c>
      <c r="AM264" s="24"/>
      <c r="AN264" s="24"/>
      <c r="AO264" s="2"/>
      <c r="AP264" s="2"/>
      <c r="AQ264" s="24">
        <f>+AL264/2</f>
        <v>6.1317244447330835E-20</v>
      </c>
      <c r="AR264" s="24"/>
      <c r="AS264" s="24"/>
      <c r="AV264" s="24">
        <f>+BA264/2</f>
        <v>-4.3937303567281396E-8</v>
      </c>
      <c r="AW264" s="24"/>
      <c r="AX264" s="24"/>
      <c r="AY264" s="2"/>
      <c r="AZ264" s="2"/>
      <c r="BA264" s="24">
        <f>-BA263*BB249</f>
        <v>-8.7874607134562792E-8</v>
      </c>
      <c r="BB264" s="24"/>
      <c r="BC264" s="24"/>
      <c r="BF264" s="24">
        <f>-BA263*BE249</f>
        <v>-8.2382444188652619E-8</v>
      </c>
      <c r="BG264" s="24"/>
      <c r="BH264" s="24"/>
      <c r="BK264" s="24"/>
      <c r="BL264" s="24"/>
      <c r="BM264" s="24"/>
      <c r="BP264" s="24"/>
      <c r="BQ264" s="24"/>
      <c r="BR264" s="24"/>
      <c r="BU264" s="7"/>
    </row>
    <row r="265" spans="2:73">
      <c r="B265" s="6"/>
      <c r="C265" s="25"/>
      <c r="D265" s="25"/>
      <c r="E265" s="25"/>
      <c r="H265" s="25"/>
      <c r="I265" s="25"/>
      <c r="J265" s="25"/>
      <c r="M265" s="25"/>
      <c r="N265" s="25"/>
      <c r="O265" s="25"/>
      <c r="R265" s="25"/>
      <c r="S265" s="25"/>
      <c r="T265" s="25"/>
      <c r="U265" s="2"/>
      <c r="V265" s="2"/>
      <c r="W265" s="25">
        <f>-(W264+AB264)*X249</f>
        <v>-1.6476488837767758E-8</v>
      </c>
      <c r="X265" s="25"/>
      <c r="Y265" s="25"/>
      <c r="AB265" s="25">
        <f>-(W264+AB264)*AA249</f>
        <v>-2.7460814729612933E-8</v>
      </c>
      <c r="AC265" s="25"/>
      <c r="AD265" s="25"/>
      <c r="AE265" s="2"/>
      <c r="AF265" s="2"/>
      <c r="AG265" s="25"/>
      <c r="AH265" s="25"/>
      <c r="AI265" s="25"/>
      <c r="AL265" s="25"/>
      <c r="AM265" s="25"/>
      <c r="AN265" s="25"/>
      <c r="AO265" s="2"/>
      <c r="AP265" s="2"/>
      <c r="AQ265" s="25">
        <f>-(AQ264+AV264)*AR249</f>
        <v>2.7460814729512549E-8</v>
      </c>
      <c r="AR265" s="25"/>
      <c r="AS265" s="25"/>
      <c r="AV265" s="25">
        <f>-(AQ264+AV264)*AU249</f>
        <v>1.647648883770753E-8</v>
      </c>
      <c r="AW265" s="25"/>
      <c r="AX265" s="25"/>
      <c r="AY265" s="2"/>
      <c r="AZ265" s="2"/>
      <c r="BA265" s="25"/>
      <c r="BB265" s="25"/>
      <c r="BC265" s="25"/>
      <c r="BF265" s="25"/>
      <c r="BG265" s="25"/>
      <c r="BH265" s="25"/>
      <c r="BK265" s="25"/>
      <c r="BL265" s="25"/>
      <c r="BM265" s="25"/>
      <c r="BP265" s="25"/>
      <c r="BQ265" s="25"/>
      <c r="BR265" s="25"/>
      <c r="BU265" s="7"/>
    </row>
    <row r="266" spans="2:73">
      <c r="B266" s="6"/>
      <c r="C266" s="18">
        <f>SUM(C250:E265)</f>
        <v>-16.40625</v>
      </c>
      <c r="D266" s="18"/>
      <c r="E266" s="18"/>
      <c r="H266" s="18">
        <f>SUM(H250:J265)</f>
        <v>16.40625</v>
      </c>
      <c r="I266" s="18"/>
      <c r="J266" s="18"/>
      <c r="M266" s="18">
        <f>SUM(M250:O265)</f>
        <v>-43.02039195334148</v>
      </c>
      <c r="N266" s="18"/>
      <c r="O266" s="18"/>
      <c r="R266" s="18">
        <f>SUM(R250:T265)</f>
        <v>43.020391953341466</v>
      </c>
      <c r="S266" s="18"/>
      <c r="T266" s="18"/>
      <c r="W266" s="18">
        <f>SUM(W250:Y265)</f>
        <v>-22.251588984447164</v>
      </c>
      <c r="X266" s="18"/>
      <c r="Y266" s="18"/>
      <c r="AB266" s="18">
        <f>SUM(AB250:AD265)</f>
        <v>22.25158898444716</v>
      </c>
      <c r="AC266" s="18"/>
      <c r="AD266" s="18"/>
      <c r="AG266" s="18">
        <f>SUM(AG250:AI265)</f>
        <v>-15.624205494046013</v>
      </c>
      <c r="AH266" s="18"/>
      <c r="AI266" s="18"/>
      <c r="AL266" s="18">
        <f>SUM(AL250:AN265)</f>
        <v>15.624205494046013</v>
      </c>
      <c r="AM266" s="18"/>
      <c r="AN266" s="18"/>
      <c r="AQ266" s="18">
        <f>SUM(AQ250:AS265)</f>
        <v>-22.25158898444716</v>
      </c>
      <c r="AR266" s="18"/>
      <c r="AS266" s="18"/>
      <c r="AV266" s="18">
        <f>SUM(AV250:AX265)</f>
        <v>22.251588984447164</v>
      </c>
      <c r="AW266" s="18"/>
      <c r="AX266" s="18"/>
      <c r="BA266" s="18">
        <f>SUM(BA250:BC265)</f>
        <v>-43.020391953341466</v>
      </c>
      <c r="BB266" s="18"/>
      <c r="BC266" s="18"/>
      <c r="BF266" s="18">
        <f>SUM(BF250:BH265)</f>
        <v>43.02039195334148</v>
      </c>
      <c r="BG266" s="18"/>
      <c r="BH266" s="18"/>
      <c r="BK266" s="18">
        <f>SUM(BK250:BM265)</f>
        <v>-16.40625</v>
      </c>
      <c r="BL266" s="18"/>
      <c r="BM266" s="18"/>
      <c r="BP266" s="18">
        <f>SUM(BP250:BR265)</f>
        <v>16.40625</v>
      </c>
      <c r="BQ266" s="18"/>
      <c r="BR266" s="18"/>
      <c r="BU266" s="7"/>
    </row>
    <row r="267" spans="2:73">
      <c r="B267" s="6"/>
      <c r="H267" s="2" t="s">
        <v>6</v>
      </c>
      <c r="BU267" s="7"/>
    </row>
    <row r="268" spans="2:73">
      <c r="B268" s="6"/>
      <c r="E268" s="20">
        <f>+C266</f>
        <v>-16.40625</v>
      </c>
      <c r="F268" s="20"/>
      <c r="G268" s="20"/>
      <c r="H268" s="2"/>
      <c r="I268" s="2"/>
      <c r="J268" s="2"/>
      <c r="K268" s="2"/>
      <c r="L268" s="2"/>
      <c r="M268" s="2"/>
      <c r="N268" s="2"/>
      <c r="O268" s="20">
        <f>+M266</f>
        <v>-43.02039195334148</v>
      </c>
      <c r="P268" s="20"/>
      <c r="Q268" s="20"/>
      <c r="R268" s="2"/>
      <c r="S268" s="2"/>
      <c r="T268" s="2"/>
      <c r="U268" s="2"/>
      <c r="V268" s="2"/>
      <c r="W268" s="2"/>
      <c r="X268" s="2"/>
      <c r="Y268" s="20">
        <f>+W266</f>
        <v>-22.251588984447164</v>
      </c>
      <c r="Z268" s="20"/>
      <c r="AA268" s="20"/>
      <c r="AB268" s="17"/>
      <c r="AC268" s="17"/>
      <c r="AD268" s="17"/>
      <c r="AG268" s="17"/>
      <c r="AH268" s="17"/>
      <c r="AI268" s="20">
        <f>+AG266</f>
        <v>-15.624205494046013</v>
      </c>
      <c r="AJ268" s="20"/>
      <c r="AK268" s="20"/>
      <c r="AS268" s="20">
        <f>+AQ266</f>
        <v>-22.25158898444716</v>
      </c>
      <c r="AT268" s="20"/>
      <c r="AU268" s="20"/>
      <c r="BC268" s="20">
        <f>+BA266</f>
        <v>-43.020391953341466</v>
      </c>
      <c r="BD268" s="20"/>
      <c r="BE268" s="20"/>
      <c r="BN268" s="20">
        <f>+BK266</f>
        <v>-16.40625</v>
      </c>
      <c r="BO268" s="20"/>
      <c r="BP268" s="20"/>
      <c r="BU268" s="7"/>
    </row>
    <row r="269" spans="2:73">
      <c r="B269" s="6"/>
      <c r="BU269" s="7"/>
    </row>
    <row r="270" spans="2:73">
      <c r="B270" s="6"/>
      <c r="BU270" s="7"/>
    </row>
    <row r="271" spans="2:73">
      <c r="B271" s="6"/>
      <c r="F271" s="9" t="s">
        <v>7</v>
      </c>
      <c r="G271" s="9" t="s">
        <v>7</v>
      </c>
      <c r="P271" s="9" t="s">
        <v>7</v>
      </c>
      <c r="Q271" s="9" t="s">
        <v>7</v>
      </c>
      <c r="Z271" s="9" t="s">
        <v>7</v>
      </c>
      <c r="AA271" s="9" t="s">
        <v>7</v>
      </c>
      <c r="AJ271" s="9" t="s">
        <v>7</v>
      </c>
      <c r="AK271" s="9" t="s">
        <v>7</v>
      </c>
      <c r="AT271" s="9" t="s">
        <v>7</v>
      </c>
      <c r="AU271" s="9" t="s">
        <v>7</v>
      </c>
      <c r="BD271" s="9" t="s">
        <v>7</v>
      </c>
      <c r="BE271" s="9" t="s">
        <v>7</v>
      </c>
      <c r="BN271" s="9" t="s">
        <v>7</v>
      </c>
      <c r="BO271" s="9" t="s">
        <v>7</v>
      </c>
      <c r="BU271" s="7"/>
    </row>
    <row r="272" spans="2:73">
      <c r="B272" s="6"/>
      <c r="BU272" s="7"/>
    </row>
    <row r="273" spans="2:73">
      <c r="B273" s="6"/>
      <c r="K273" s="16" t="s">
        <v>8</v>
      </c>
      <c r="U273" s="16" t="s">
        <v>8</v>
      </c>
      <c r="AE273" s="16" t="s">
        <v>8</v>
      </c>
      <c r="AO273" s="16" t="s">
        <v>8</v>
      </c>
      <c r="AY273" s="16" t="s">
        <v>8</v>
      </c>
      <c r="BI273" s="16" t="s">
        <v>8</v>
      </c>
      <c r="BU273" s="7"/>
    </row>
    <row r="274" spans="2:73">
      <c r="B274" s="6"/>
      <c r="BU274" s="7"/>
    </row>
    <row r="275" spans="2:73">
      <c r="B275" s="6"/>
      <c r="BU275" s="7"/>
    </row>
    <row r="276" spans="2:73">
      <c r="B276" s="6"/>
      <c r="J276" s="26">
        <f>IF(H240*H245&gt;F279,(F279*(IF(H240*H245&gt;F279,(F279*H245)/(H245*H240),IF(AND(H240*H245&lt;F279,K239&gt;F279-H240*H245),H245,IF(AND(H240*H245&lt;F279,K239&lt;F279-H240*H245),((H240-H245)*(F279-H240*H245-K239)/(F279-H240*H245-K239+-O286))+H245,"HATALI"))))/2)--E268,IF(AND(H240*H245&lt;F279,K239&gt;F279-H240*H245),(((F279+F279-H245*H240)/2)*H245)--E268,IF(AND(H240*H245&lt;F279,K239&lt;F279-H240*H245),(((K247-H245)*(F279-H240*H245-K239)/(F279-H240*H245-K239+-O286))*(F279-H245*H240-K239)/2+(F279+F279-H245*H240)*H245/2)--E268,"HATALI")))</f>
        <v>40.690214511664628</v>
      </c>
      <c r="K276" s="26"/>
      <c r="L276" s="26"/>
      <c r="M276" s="4"/>
      <c r="N276" s="4"/>
      <c r="O276" s="4"/>
      <c r="P276" s="4"/>
      <c r="Q276" s="4"/>
      <c r="R276" s="4"/>
      <c r="S276" s="4"/>
      <c r="T276" s="26">
        <f>IF(Q239*R245&gt;P279,(P279*(IF(Q239*R245&gt;P279,(P279*R245)/(R245*Q239),IF(AND(Q239*R245&lt;P279,U239&gt;P279-Q239*R245),R245,IF(AND(Q239*R245&lt;P279,U239&lt;P279-Q239*R245),((Q239-R245)*(P279-Q239*R245-U239)/(P279-Q239*R245-U239+-Y286))+R245,"HATALI"))))/2)--O268,IF(AND(Q239*R245&lt;P279,U239&gt;P279-Q239*R245),(((P279+P279-R245*Q239)/2)*R245)--O268,IF(AND(Q239*R245&lt;P279,U239&lt;P279-Q239*R245),(((U247-R245)*(P279-Q239*R245-U239)/(P279-Q239*R245-U239+-Y286))*(P279-R245*Q239-U239)/2+(P279+P279-R245*Q239)*R245/2)--O268,"HATALI")))</f>
        <v>13.962219130676758</v>
      </c>
      <c r="U276" s="26"/>
      <c r="V276" s="26"/>
      <c r="W276" s="4"/>
      <c r="X276" s="4"/>
      <c r="Y276" s="4"/>
      <c r="Z276" s="4"/>
      <c r="AA276" s="4"/>
      <c r="AB276" s="4"/>
      <c r="AC276" s="4"/>
      <c r="AD276" s="4"/>
      <c r="AE276" s="26">
        <f>IF(AB240*AB245&gt;Z279,(Z279*(IF(AB240*AB245&gt;Z279,(Z279*AB245)/(AB245*AB240),IF(AND(AB240*AB245&lt;Z279,AE239&gt;Z279-AB240*AB245),AB245,IF(AND(AB240*AB245&lt;Z279,AE239&lt;Z279-AB240*AB245),((AB240-AB245)*(Z279-AB240*AB245-AE239)/(Z279-AB240*AB245-AE239+-AI286))+AB245,"HATALI"))))/2)--Y268,IF(AND(AB240*AB245&lt;Z279,AE239&gt;Z279-AB240*AB245),(((Z279+Z279-AB245*AB240)/2)*AB245)--Y268,IF(AND(AB240*AB245&lt;Z279,AE239&lt;Z279-AB240*AB245),(((AE247-AB245)*(Z279-AB240*AB245-AE239)/(Z279-AB240*AB245-AE239+-AI286))*(Z279-AB245*AB240-AE239)/2+(Z279+Z279-AB245*AB240)*AB245/2)--Y268,"HATALI")))</f>
        <v>15.95753884568656</v>
      </c>
      <c r="AF276" s="26"/>
      <c r="AG276" s="26"/>
      <c r="AH276" s="9"/>
      <c r="AI276" s="9"/>
      <c r="AJ276" s="9"/>
      <c r="AK276" s="9"/>
      <c r="AL276" s="9"/>
      <c r="AM276" s="9"/>
      <c r="AN276" s="26">
        <f>IF(AK239*AL245&gt;AI279,(AI279*(IF(AK239*AL245&gt;AI279,(AI279*AL245)/(AL245*AK239),IF(AND(AK239*AL245&lt;AI279,AO239&gt;AI279-AK239*AL245),AL245,IF(AND(AK239*AL245&lt;AI279,AO239&lt;AI279-AK239*AL245),((AK239-AL245)*(AI279-AK239*AL245-AO239)/(AI279-AK239*AL245-AO239+-AS286))+AL245,"HATALI"))))/2)--AI268,IF(AND(AK239*AL245&lt;AI279,AO239&gt;AI279-AK239*AL245),(((AI279+AI279-AL245*AK239)/2)*AL245)--AI268,IF(AND(AK239*AL245&lt;AI279,AO239&lt;AI279-AK239*AL245),(((AO247-AL245)*(AI279-AK239*AL245-AO239)/(AI279-AK239*AL245-AO239+-AS286))*(AI279-AL245*AK239-AO239)/2+(AI279+AI279-AL245*AK239)*AL245/2)--AI268,"HATALI")))</f>
        <v>15.957538845686553</v>
      </c>
      <c r="AO276" s="26"/>
      <c r="AP276" s="26"/>
      <c r="AQ276" s="9"/>
      <c r="AR276" s="9"/>
      <c r="AS276" s="9"/>
      <c r="AT276" s="9"/>
      <c r="AU276" s="9"/>
      <c r="AV276" s="9"/>
      <c r="AW276" s="9"/>
      <c r="AX276" s="9"/>
      <c r="AY276" s="26">
        <f>IF(AV240*AV245&gt;AS279,(AS279*(IF(AV240*AV245&gt;AS279,(AS279*AV245)/(AV245*AV240),IF(AND(AV240*AV245&lt;AS279,AY239&gt;AS279-AV240*AV245),AV245,IF(AND(AV240*AV245&lt;AS279,AY239&lt;AS279-AV240*AV245),((AV240-AV245)*(AS279-AV240*AV245-AY239)/(AS279-AV240*AV245-AY239+-BC286))+AV245,"HATALI"))))/2)--AS268,IF(AND(AV240*AV245&lt;AS279,AY239&gt;AS279-AV240*AV245),(((AS279+AS279-AV245*AV240)/2)*AV245)--AS268,IF(AND(AV240*AV245&lt;AS279,AY239&lt;AS279-AV240*AV245),(((AY247-AV245)*(AS279-AV240*AV245-AY239)/(AS279-AV240*AV245-AY239+-BC286))*(AS279-AV245*AV240-AY239)/2+(AS279+AS279-AV245*AV240)*AV245/2)--AS268,"HATALI")))</f>
        <v>13.962219130676758</v>
      </c>
      <c r="AZ276" s="26"/>
      <c r="BA276" s="26"/>
      <c r="BB276" s="9"/>
      <c r="BC276" s="9"/>
      <c r="BD276" s="9"/>
      <c r="BE276" s="9"/>
      <c r="BF276" s="9"/>
      <c r="BG276" s="9"/>
      <c r="BH276" s="20">
        <f>IF(BE239*BF245&gt;BC279,(BC279*(IF(BE239*BF245&gt;BC279,(BC279*BF245)/(BF245*BE239),IF(AND(BE239*BF245&lt;BC279,BI239&gt;BC279-BE239*BF245),BF245,IF(AND(BE239*BF245&lt;BC279,BI239&lt;BC279-BE239*BF245),((BE239-BF245)*(BC279-BE239*BF245-BI239)/(BC279-BE239*BF245-BI239+-BN286))+BF245,"HATALI"))))/2)--BC268,IF(AND(BE239*BF245&lt;BC279,BI239&gt;BC279-BE239*BF245),(((BC279+BC279-BF245*BE239)/2)*BF245)--BC268,IF(AND(BE239*BF245&lt;BC279,BI239&lt;BC279-BE239*BF245),(((BI247-BF245)*(BC279-BE239*BF245-BI239)/(BC279-BE239*BF245-BI239+-BN286))*(BC279-BF245*BE239-BI239)/2+(BC279+BC279-BF245*BE239)*BF245/2)--BC268,"HATALI")))</f>
        <v>40.690214511664628</v>
      </c>
      <c r="BI276" s="20"/>
      <c r="BJ276" s="20"/>
      <c r="BU276" s="7"/>
    </row>
    <row r="277" spans="2:73">
      <c r="B277" s="6"/>
      <c r="BU277" s="7"/>
    </row>
    <row r="278" spans="2:73">
      <c r="B278" s="6"/>
      <c r="H278" s="2" t="s">
        <v>9</v>
      </c>
      <c r="BU278" s="7"/>
    </row>
    <row r="279" spans="2:73">
      <c r="B279" s="6"/>
      <c r="F279" s="20">
        <f>IF(K239&gt;0,H240*K247+K239--O286,H240*K247--O286)</f>
        <v>62.096464511664628</v>
      </c>
      <c r="G279" s="20"/>
      <c r="H279" s="20"/>
      <c r="I279" s="2"/>
      <c r="J279" s="2"/>
      <c r="K279" s="2"/>
      <c r="L279" s="2"/>
      <c r="M279" s="2"/>
      <c r="N279" s="2"/>
      <c r="O279" s="2"/>
      <c r="P279" s="20">
        <f>IF(U239&gt;0,Q239*U247+U239--Y286,Q239*U247--Y286)</f>
        <v>59.15376059377887</v>
      </c>
      <c r="Q279" s="20"/>
      <c r="R279" s="20"/>
      <c r="S279" s="2"/>
      <c r="T279" s="2"/>
      <c r="U279" s="2"/>
      <c r="V279" s="2"/>
      <c r="W279" s="2"/>
      <c r="X279" s="2"/>
      <c r="Y279" s="2"/>
      <c r="Z279" s="20">
        <f>IF(AE239&gt;0,AB240*AE247+AE239--AI286,AB240*AE247--AI286)</f>
        <v>41.209127830133724</v>
      </c>
      <c r="AA279" s="20"/>
      <c r="AB279" s="20"/>
      <c r="AC279" s="2"/>
      <c r="AD279" s="2"/>
      <c r="AE279" s="2"/>
      <c r="AF279" s="2"/>
      <c r="AG279" s="2"/>
      <c r="AI279" s="20">
        <f>IF(AO239&gt;0,AK239*AO247+AO239--AS286,AK239*AO247--AS286)</f>
        <v>21.790872169866283</v>
      </c>
      <c r="AJ279" s="20"/>
      <c r="AK279" s="20"/>
      <c r="AL279" s="2"/>
      <c r="AM279" s="2"/>
      <c r="AN279" s="2"/>
      <c r="AO279" s="2"/>
      <c r="AP279" s="2"/>
      <c r="AS279" s="20">
        <f>IF(AY239&gt;0,AV240*AY247+AY239--BC286,AV240*AY247--BC286)</f>
        <v>20.846239406221137</v>
      </c>
      <c r="AT279" s="20"/>
      <c r="AU279" s="20"/>
      <c r="AV279" s="2"/>
      <c r="AW279" s="2"/>
      <c r="AX279" s="2"/>
      <c r="AY279" s="2"/>
      <c r="AZ279" s="2"/>
      <c r="BC279" s="20">
        <f>IF(BI239&gt;0,BE239*BI247+BI239--BN286,BE239*BI247--BN286)</f>
        <v>42.903535488335365</v>
      </c>
      <c r="BD279" s="20"/>
      <c r="BE279" s="20"/>
      <c r="BM279" s="20">
        <f>+BR280+BO240*BP245</f>
        <v>16.25</v>
      </c>
      <c r="BN279" s="20"/>
      <c r="BO279" s="20"/>
      <c r="BP279" s="2"/>
      <c r="BU279" s="7"/>
    </row>
    <row r="280" spans="2:73">
      <c r="B280" s="6"/>
      <c r="F280" s="2"/>
      <c r="G280" s="2"/>
      <c r="H280" s="2"/>
      <c r="I280" s="2"/>
      <c r="J280" s="2"/>
      <c r="K280" s="20">
        <f>+F279-H240*H245</f>
        <v>52.096464511664628</v>
      </c>
      <c r="L280" s="20"/>
      <c r="M280" s="20"/>
      <c r="N280" s="2"/>
      <c r="O280" s="2"/>
      <c r="P280" s="2"/>
      <c r="Q280" s="2"/>
      <c r="R280" s="2"/>
      <c r="S280" s="2"/>
      <c r="T280" s="2"/>
      <c r="U280" s="20">
        <f>+P279-Q239*R245</f>
        <v>53.15376059377887</v>
      </c>
      <c r="V280" s="20"/>
      <c r="W280" s="20"/>
      <c r="X280" s="2"/>
      <c r="Y280" s="2"/>
      <c r="Z280" s="2"/>
      <c r="AA280" s="2"/>
      <c r="AB280" s="2"/>
      <c r="AC280" s="2"/>
      <c r="AD280" s="2"/>
      <c r="AE280" s="20">
        <f>+Z279-AB240*AB245</f>
        <v>35.209127830133724</v>
      </c>
      <c r="AF280" s="20"/>
      <c r="AG280" s="20"/>
      <c r="AI280" s="2"/>
      <c r="AJ280" s="2"/>
      <c r="AK280" s="2"/>
      <c r="AL280" s="2"/>
      <c r="AM280" s="2"/>
      <c r="AN280" s="20">
        <f>+AI279-AK239*AL245</f>
        <v>9.7908721698662831</v>
      </c>
      <c r="AO280" s="20"/>
      <c r="AP280" s="20"/>
      <c r="AS280" s="2"/>
      <c r="AT280" s="2"/>
      <c r="AU280" s="2"/>
      <c r="AV280" s="2"/>
      <c r="AW280" s="2"/>
      <c r="AX280" s="20">
        <f>+AS279-AV240*AV245</f>
        <v>-3.1537605937788626</v>
      </c>
      <c r="AY280" s="20"/>
      <c r="AZ280" s="20"/>
      <c r="BH280" s="20">
        <f>+BC279-BE239*BF245</f>
        <v>12.903535488335365</v>
      </c>
      <c r="BI280" s="20"/>
      <c r="BJ280" s="20"/>
      <c r="BM280" s="2"/>
      <c r="BN280" s="2"/>
      <c r="BO280" s="2"/>
      <c r="BP280" s="2"/>
      <c r="BR280" s="24">
        <f>+BR239</f>
        <v>10</v>
      </c>
      <c r="BS280" s="24"/>
      <c r="BT280" s="24"/>
      <c r="BU280" s="7"/>
    </row>
    <row r="281" spans="2:73">
      <c r="B281" s="6"/>
      <c r="I281" s="9" t="s">
        <v>8</v>
      </c>
      <c r="S281" s="9" t="s">
        <v>8</v>
      </c>
      <c r="AC281" s="9" t="s">
        <v>8</v>
      </c>
      <c r="AM281" s="9" t="s">
        <v>8</v>
      </c>
      <c r="AW281" s="9" t="s">
        <v>8</v>
      </c>
      <c r="BF281" s="9" t="s">
        <v>8</v>
      </c>
      <c r="BP281" s="9" t="s">
        <v>8</v>
      </c>
      <c r="BU281" s="7"/>
    </row>
    <row r="282" spans="2:73">
      <c r="B282" s="6"/>
      <c r="BU282" s="7"/>
    </row>
    <row r="283" spans="2:73">
      <c r="B283" s="6"/>
      <c r="BU283" s="7"/>
    </row>
    <row r="284" spans="2:73">
      <c r="B284" s="6"/>
      <c r="D284" s="9" t="s">
        <v>7</v>
      </c>
      <c r="N284" s="9" t="s">
        <v>7</v>
      </c>
      <c r="X284" s="9" t="s">
        <v>7</v>
      </c>
      <c r="AH284" s="9" t="s">
        <v>7</v>
      </c>
      <c r="AR284" s="9" t="s">
        <v>7</v>
      </c>
      <c r="BB284" s="9" t="s">
        <v>7</v>
      </c>
      <c r="BL284" s="9" t="s">
        <v>7</v>
      </c>
      <c r="BU284" s="7"/>
    </row>
    <row r="285" spans="2:73">
      <c r="B285" s="27">
        <f>+B239</f>
        <v>10</v>
      </c>
      <c r="C285" s="24"/>
      <c r="D285" s="24"/>
      <c r="F285" s="2"/>
      <c r="G285" s="2"/>
      <c r="H285" s="2"/>
      <c r="I285" s="2"/>
      <c r="J285" s="20">
        <f>+K280-K239</f>
        <v>-12.903535488335372</v>
      </c>
      <c r="K285" s="20"/>
      <c r="L285" s="20"/>
      <c r="M285" s="2"/>
      <c r="N285" s="2"/>
      <c r="O285" s="2"/>
      <c r="P285" s="2"/>
      <c r="Q285" s="2"/>
      <c r="R285" s="2"/>
      <c r="S285" s="2"/>
      <c r="T285" s="20">
        <f>+U280-U239</f>
        <v>3.1537605937788697</v>
      </c>
      <c r="U285" s="20"/>
      <c r="V285" s="20"/>
      <c r="W285" s="2"/>
      <c r="X285" s="2"/>
      <c r="Y285" s="2"/>
      <c r="Z285" s="2"/>
      <c r="AA285" s="2"/>
      <c r="AB285" s="2"/>
      <c r="AC285" s="2"/>
      <c r="AD285" s="20">
        <f>+AE280-AE239</f>
        <v>-9.790872169866276</v>
      </c>
      <c r="AE285" s="20"/>
      <c r="AF285" s="20"/>
      <c r="AI285" s="2"/>
      <c r="AJ285" s="2"/>
      <c r="AK285" s="2"/>
      <c r="AL285" s="2"/>
      <c r="AM285" s="2"/>
      <c r="AN285" s="20">
        <f>+AN280-AO239</f>
        <v>-35.209127830133717</v>
      </c>
      <c r="AO285" s="20"/>
      <c r="AP285" s="20"/>
      <c r="AQ285" s="2"/>
      <c r="AR285" s="2"/>
      <c r="AS285" s="2"/>
      <c r="AT285" s="2"/>
      <c r="AU285" s="2"/>
      <c r="AV285" s="2"/>
      <c r="AW285" s="2"/>
      <c r="AX285" s="20">
        <f>+AX280-AY239</f>
        <v>-53.153760593778863</v>
      </c>
      <c r="AY285" s="20"/>
      <c r="AZ285" s="20"/>
      <c r="BH285" s="20">
        <f>+BH280-BI239</f>
        <v>-52.096464511664635</v>
      </c>
      <c r="BI285" s="20"/>
      <c r="BJ285" s="20"/>
      <c r="BU285" s="7"/>
    </row>
    <row r="286" spans="2:73">
      <c r="B286" s="6"/>
      <c r="F286" s="20">
        <f>+B285-D239*D245</f>
        <v>3.75</v>
      </c>
      <c r="G286" s="20"/>
      <c r="H286" s="20"/>
      <c r="I286" s="2"/>
      <c r="J286" s="2"/>
      <c r="K286" s="2"/>
      <c r="L286" s="2"/>
      <c r="M286" s="2"/>
      <c r="N286" s="2"/>
      <c r="O286" s="20">
        <f>-IF(K239&gt;0,(H240*K247^2*0.5+K239*H245-O268--E268)/K247,(0.5*H240*K247^2-O268--E268)/K247)</f>
        <v>-42.903535488335372</v>
      </c>
      <c r="P286" s="20"/>
      <c r="Q286" s="20"/>
      <c r="R286" s="2"/>
      <c r="S286" s="2"/>
      <c r="T286" s="2"/>
      <c r="U286" s="2"/>
      <c r="V286" s="2"/>
      <c r="W286" s="2"/>
      <c r="X286" s="2"/>
      <c r="Y286" s="20">
        <f>-IF(U239&gt;0,(Q239*U247^2*0.5+U239*R245-Y268--O268)/U247,(0.5*Q239*U247^2-Y268--O268)/U247)</f>
        <v>-20.846239406221134</v>
      </c>
      <c r="Z286" s="20"/>
      <c r="AA286" s="20"/>
      <c r="AB286" s="2"/>
      <c r="AC286" s="2"/>
      <c r="AD286" s="2"/>
      <c r="AE286" s="2"/>
      <c r="AF286" s="2"/>
      <c r="AI286" s="20">
        <f>-IF(AE239&gt;0,(AB240*AE247^2*0.5+AE239*AB245-AI268--Y268)/AE247,(0.5*AB240*AE247^2-AI268--Y268)/AE247)</f>
        <v>-21.79087216986628</v>
      </c>
      <c r="AJ286" s="20"/>
      <c r="AK286" s="20"/>
      <c r="AL286" s="2"/>
      <c r="AM286" s="2"/>
      <c r="AN286" s="2"/>
      <c r="AO286" s="2"/>
      <c r="AP286" s="2"/>
      <c r="AQ286" s="2"/>
      <c r="AR286" s="2"/>
      <c r="AS286" s="20">
        <f>-IF(AO239&gt;0,(AK239*AO247^2*0.5+AO239*AL245-AS268--AI268)/AO247,(0.5*AK239*AO247^2-AS268--AI268)/AO247)</f>
        <v>-41.209127830133717</v>
      </c>
      <c r="AT286" s="20"/>
      <c r="AU286" s="20"/>
      <c r="AV286" s="2"/>
      <c r="AW286" s="2"/>
      <c r="AX286" s="2"/>
      <c r="AY286" s="2"/>
      <c r="AZ286" s="2"/>
      <c r="BC286" s="20">
        <f>-IF(AY239&gt;0,(AV240*AY247^2*0.5+AY239*AV245-BC268--AS268)/AY247,(0.5*AV240*AY247^2-BC268--AS268)/AY247)</f>
        <v>-59.153760593778863</v>
      </c>
      <c r="BD286" s="20"/>
      <c r="BE286" s="20"/>
      <c r="BN286" s="20">
        <f>-IF(BI239&gt;0,(BE239*BI247^2*0.5+BI239*BF245-BN268--BC268)/BI247,(0.5*BE239*BI247^2-BN268--BC268)/BI247)</f>
        <v>-62.096464511664635</v>
      </c>
      <c r="BO286" s="20"/>
      <c r="BP286" s="20"/>
      <c r="BU286" s="7"/>
    </row>
    <row r="287" spans="2:73">
      <c r="B287" s="6"/>
      <c r="F287" s="2"/>
      <c r="G287" s="2"/>
      <c r="H287" s="20">
        <f>IF(H240*H245&gt;F279,(F279*H245)/(H245*H240),IF(AND(H240*H245&lt;F279,K239&gt;F279-H240*H245),H245,IF(AND(H240*H245&lt;F279,K239&lt;F279-H240*H245),((K247-H245)*(F279-H240*H245-K239)/(F279-H240*H245-K239-O286))+H245,"HATALI")))</f>
        <v>1</v>
      </c>
      <c r="I287" s="20"/>
      <c r="J287" s="2" t="s">
        <v>5</v>
      </c>
      <c r="K287" s="2"/>
      <c r="L287" s="2"/>
      <c r="M287" s="2"/>
      <c r="N287" s="2"/>
      <c r="O287" s="2"/>
      <c r="P287" s="2"/>
      <c r="Q287" s="2"/>
      <c r="R287" s="20">
        <f>IF(Q239*R245&gt;P279,(P279*R245)/(R245*Q239),IF(AND(Q239*R245&lt;P279,U239&gt;P279-Q239*R245),R245,IF(AND(Q239*R245&lt;P279,U239&lt;P279-Q239*R245),((U247-R245)*(P279-Q239*R245-U239)/(P279-Q239*R245-U239-Y286))+R245,"HATALI")))</f>
        <v>1.5256267656298115</v>
      </c>
      <c r="S287" s="20"/>
      <c r="T287" s="2" t="s">
        <v>5</v>
      </c>
      <c r="U287" s="2"/>
      <c r="V287" s="2"/>
      <c r="W287" s="2"/>
      <c r="X287" s="2"/>
      <c r="Y287" s="2"/>
      <c r="Z287" s="2"/>
      <c r="AA287" s="2"/>
      <c r="AB287" s="20">
        <f>IF(AB240*AB245&gt;Z279,(Z279*AB245)/(AB245*AB240),IF(AND(AB240*AB245&lt;Z279,AE239&gt;Z279-AB240*AB245),AB245,IF(AND(AB240*AB245&lt;Z279,AE239&lt;Z279-AB240*AB245),((AE247-AB245)*(Z279-AB240*AB245-AE239)/(Z279-AB240*AB245-AE239-AI286))+AB245,"HATALI")))</f>
        <v>1</v>
      </c>
      <c r="AC287" s="20"/>
      <c r="AD287" s="2" t="s">
        <v>5</v>
      </c>
      <c r="AE287" s="2"/>
      <c r="AF287" s="2"/>
      <c r="AI287" s="2"/>
      <c r="AJ287" s="2"/>
      <c r="AK287" s="2"/>
      <c r="AL287" s="20">
        <f>IF(AK239*AL245&gt;AI279,(AI279*AL245)/(AL245*AK239),IF(AND(AK239*AL245&lt;AI279,AO239&gt;AI279-AK239*AL245),AL245,IF(AND(AK239*AL245&lt;AI279,AO239&lt;AI279-AK239*AL245),((AO247-AL245)*(AI279-AK239*AL245-AO239)/(AI279-AK239*AL245-AO239-AS286))+AL245,"HATALI")))</f>
        <v>2</v>
      </c>
      <c r="AM287" s="20"/>
      <c r="AN287" s="2" t="s">
        <v>5</v>
      </c>
      <c r="AO287" s="2"/>
      <c r="AP287" s="2"/>
      <c r="AQ287" s="2"/>
      <c r="AR287" s="2"/>
      <c r="AS287" s="2"/>
      <c r="AT287" s="2"/>
      <c r="AU287" s="2"/>
      <c r="AV287" s="20">
        <f>IF(AV240*AV245&gt;AS279,(AS279*AV245)/(AV245*AV240),IF(AND(AV240*AV245&lt;AS279,AY239&gt;AS279-AV240*AV245),AV245,IF(AND(AV240*AV245&lt;AS279,AY239&lt;AS279-AV240*AV245),((AY247-AV245)*(AS279-AV240*AV245-AY239)/(AS279-AV240*AV245-AY239-BC286))+AV245,"HATALI")))</f>
        <v>3.4743732343701894</v>
      </c>
      <c r="AW287" s="20"/>
      <c r="AX287" s="2" t="s">
        <v>5</v>
      </c>
      <c r="AY287" s="2"/>
      <c r="AZ287" s="2"/>
      <c r="BD287" s="2"/>
      <c r="BE287" s="2"/>
      <c r="BF287" s="20">
        <f>IF(BE239*BF245&gt;BC279,(BC279*BF245)/(BF245*BE239),IF(AND(BE239*BF245&lt;BC279,BI239&gt;BC279-BE239*BF245),BF245,IF(AND(BE239*BF245&lt;BC279,BI239&lt;BC279-BE239*BF245),((BI247-BF245)*(BC279-BE239*BF245-BI239)/(BC279-BE239*BF245-BI239-BN286))+BF245,"HATALI")))</f>
        <v>3</v>
      </c>
      <c r="BG287" s="20"/>
      <c r="BH287" s="2" t="s">
        <v>5</v>
      </c>
      <c r="BI287" s="2"/>
      <c r="BJ287" s="2"/>
      <c r="BU287" s="7"/>
    </row>
    <row r="288" spans="2:73" ht="12" thickBot="1">
      <c r="B288" s="11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  <c r="BR288" s="12"/>
      <c r="BS288" s="12"/>
      <c r="BT288" s="12"/>
      <c r="BU288" s="13"/>
    </row>
  </sheetData>
  <sheetProtection algorithmName="SHA-512" hashValue="tZ1RSuu9Cfb2UoIWmjGr0FdchqTxGIDtO+k9J5pJGC8PpW1pUyBsyHcCEgyf7HROLtJDyTcIvc68v1h76QyAvA==" saltValue="B/AQuvTz7mf4LD6PhvWU3Q==" spinCount="100000" sheet="1" objects="1" scenarios="1"/>
  <mergeCells count="1133">
    <mergeCell ref="E214:G214"/>
    <mergeCell ref="O214:Q214"/>
    <mergeCell ref="Y214:AA214"/>
    <mergeCell ref="AI214:AK214"/>
    <mergeCell ref="AS214:AU214"/>
    <mergeCell ref="BC214:BE214"/>
    <mergeCell ref="AY222:BA222"/>
    <mergeCell ref="F232:H232"/>
    <mergeCell ref="O232:Q232"/>
    <mergeCell ref="Y232:AA232"/>
    <mergeCell ref="F225:H225"/>
    <mergeCell ref="P225:R225"/>
    <mergeCell ref="Z225:AB225"/>
    <mergeCell ref="K226:M226"/>
    <mergeCell ref="U226:W226"/>
    <mergeCell ref="AE226:AG226"/>
    <mergeCell ref="H233:I233"/>
    <mergeCell ref="R233:S233"/>
    <mergeCell ref="AB233:AC233"/>
    <mergeCell ref="AN231:AP231"/>
    <mergeCell ref="AX231:AZ231"/>
    <mergeCell ref="AI232:AK232"/>
    <mergeCell ref="AS232:AU232"/>
    <mergeCell ref="AL233:AM233"/>
    <mergeCell ref="AV233:AW233"/>
    <mergeCell ref="J231:L231"/>
    <mergeCell ref="T231:V231"/>
    <mergeCell ref="AD231:AF231"/>
    <mergeCell ref="BC232:BE232"/>
    <mergeCell ref="BC225:BE225"/>
    <mergeCell ref="BH226:BJ226"/>
    <mergeCell ref="B231:D231"/>
    <mergeCell ref="AI225:AK225"/>
    <mergeCell ref="AN226:AP226"/>
    <mergeCell ref="AS225:AU225"/>
    <mergeCell ref="AX226:AZ226"/>
    <mergeCell ref="J222:L222"/>
    <mergeCell ref="T222:V222"/>
    <mergeCell ref="AE222:AG222"/>
    <mergeCell ref="AN222:AP222"/>
    <mergeCell ref="BF196:BH196"/>
    <mergeCell ref="BF197:BH197"/>
    <mergeCell ref="BF198:BH198"/>
    <mergeCell ref="BF199:BH199"/>
    <mergeCell ref="BF200:BH200"/>
    <mergeCell ref="BF201:BH201"/>
    <mergeCell ref="BF202:BH202"/>
    <mergeCell ref="BF203:BH203"/>
    <mergeCell ref="BF204:BH204"/>
    <mergeCell ref="BF205:BH205"/>
    <mergeCell ref="BF206:BH206"/>
    <mergeCell ref="BF207:BH207"/>
    <mergeCell ref="BF208:BH208"/>
    <mergeCell ref="BF209:BH209"/>
    <mergeCell ref="BF210:BH210"/>
    <mergeCell ref="BF211:BH211"/>
    <mergeCell ref="BF212:BH212"/>
    <mergeCell ref="BA196:BC196"/>
    <mergeCell ref="BA197:BC197"/>
    <mergeCell ref="BA198:BC198"/>
    <mergeCell ref="AQ204:AS204"/>
    <mergeCell ref="BA208:BC208"/>
    <mergeCell ref="AQ202:AS202"/>
    <mergeCell ref="AQ203:AS203"/>
    <mergeCell ref="BA209:BC209"/>
    <mergeCell ref="BA210:BC210"/>
    <mergeCell ref="BA211:BC211"/>
    <mergeCell ref="BA212:BC212"/>
    <mergeCell ref="AV196:AX196"/>
    <mergeCell ref="AV197:AX197"/>
    <mergeCell ref="AV198:AX198"/>
    <mergeCell ref="AV199:AX199"/>
    <mergeCell ref="AV200:AX200"/>
    <mergeCell ref="AV201:AX201"/>
    <mergeCell ref="AV202:AX202"/>
    <mergeCell ref="AV203:AX203"/>
    <mergeCell ref="AV204:AX204"/>
    <mergeCell ref="AV205:AX205"/>
    <mergeCell ref="AV206:AX206"/>
    <mergeCell ref="AV207:AX207"/>
    <mergeCell ref="AV208:AX208"/>
    <mergeCell ref="AV209:AX209"/>
    <mergeCell ref="AV210:AX210"/>
    <mergeCell ref="AV211:AX211"/>
    <mergeCell ref="AV212:AX212"/>
    <mergeCell ref="BA199:BC199"/>
    <mergeCell ref="BA200:BC200"/>
    <mergeCell ref="BA201:BC201"/>
    <mergeCell ref="BA202:BC202"/>
    <mergeCell ref="BA203:BC203"/>
    <mergeCell ref="BA204:BC204"/>
    <mergeCell ref="BA205:BC205"/>
    <mergeCell ref="BA206:BC206"/>
    <mergeCell ref="BA207:BC207"/>
    <mergeCell ref="AB211:AD211"/>
    <mergeCell ref="AB212:AD212"/>
    <mergeCell ref="AQ205:AS205"/>
    <mergeCell ref="AQ206:AS206"/>
    <mergeCell ref="AQ207:AS207"/>
    <mergeCell ref="AQ208:AS208"/>
    <mergeCell ref="AQ209:AS209"/>
    <mergeCell ref="AQ210:AS210"/>
    <mergeCell ref="AQ211:AS211"/>
    <mergeCell ref="AQ212:AS212"/>
    <mergeCell ref="AL196:AN196"/>
    <mergeCell ref="AL197:AN197"/>
    <mergeCell ref="AL198:AN198"/>
    <mergeCell ref="AL199:AN199"/>
    <mergeCell ref="AL200:AN200"/>
    <mergeCell ref="AL201:AN201"/>
    <mergeCell ref="AL202:AN202"/>
    <mergeCell ref="AL203:AN203"/>
    <mergeCell ref="AL204:AN204"/>
    <mergeCell ref="AL205:AN205"/>
    <mergeCell ref="AL206:AN206"/>
    <mergeCell ref="AL207:AN207"/>
    <mergeCell ref="AL208:AN208"/>
    <mergeCell ref="AL209:AN209"/>
    <mergeCell ref="AL210:AN210"/>
    <mergeCell ref="AL211:AN211"/>
    <mergeCell ref="AQ196:AS196"/>
    <mergeCell ref="AQ197:AS197"/>
    <mergeCell ref="AQ198:AS198"/>
    <mergeCell ref="AQ199:AS199"/>
    <mergeCell ref="AQ200:AS200"/>
    <mergeCell ref="AQ201:AS201"/>
    <mergeCell ref="AB197:AD197"/>
    <mergeCell ref="AB198:AD198"/>
    <mergeCell ref="AB199:AD199"/>
    <mergeCell ref="AB200:AD200"/>
    <mergeCell ref="AB201:AD201"/>
    <mergeCell ref="AB202:AD202"/>
    <mergeCell ref="AB203:AD203"/>
    <mergeCell ref="AB204:AD204"/>
    <mergeCell ref="AL212:AN212"/>
    <mergeCell ref="AG196:AI196"/>
    <mergeCell ref="AG197:AI197"/>
    <mergeCell ref="AG198:AI198"/>
    <mergeCell ref="AG199:AI199"/>
    <mergeCell ref="AG200:AI200"/>
    <mergeCell ref="AG201:AI201"/>
    <mergeCell ref="AG202:AI202"/>
    <mergeCell ref="AG203:AI203"/>
    <mergeCell ref="AG204:AI204"/>
    <mergeCell ref="AG205:AI205"/>
    <mergeCell ref="AG206:AI206"/>
    <mergeCell ref="AG207:AI207"/>
    <mergeCell ref="AG208:AI208"/>
    <mergeCell ref="AG209:AI209"/>
    <mergeCell ref="AG210:AI210"/>
    <mergeCell ref="AG211:AI211"/>
    <mergeCell ref="AG212:AI212"/>
    <mergeCell ref="AB205:AD205"/>
    <mergeCell ref="AB206:AD206"/>
    <mergeCell ref="AB207:AD207"/>
    <mergeCell ref="AB208:AD208"/>
    <mergeCell ref="AB209:AD209"/>
    <mergeCell ref="AB210:AD210"/>
    <mergeCell ref="M201:O201"/>
    <mergeCell ref="M202:O202"/>
    <mergeCell ref="M203:O203"/>
    <mergeCell ref="M204:O204"/>
    <mergeCell ref="W212:Y212"/>
    <mergeCell ref="R210:T210"/>
    <mergeCell ref="R211:T211"/>
    <mergeCell ref="R212:T212"/>
    <mergeCell ref="R201:T201"/>
    <mergeCell ref="R202:T202"/>
    <mergeCell ref="R203:T203"/>
    <mergeCell ref="R204:T204"/>
    <mergeCell ref="R205:T205"/>
    <mergeCell ref="R206:T206"/>
    <mergeCell ref="R207:T207"/>
    <mergeCell ref="R208:T208"/>
    <mergeCell ref="R209:T209"/>
    <mergeCell ref="W201:Y201"/>
    <mergeCell ref="W202:Y202"/>
    <mergeCell ref="W203:Y203"/>
    <mergeCell ref="W204:Y204"/>
    <mergeCell ref="W205:Y205"/>
    <mergeCell ref="W206:Y206"/>
    <mergeCell ref="W207:Y207"/>
    <mergeCell ref="W208:Y208"/>
    <mergeCell ref="W209:Y209"/>
    <mergeCell ref="W210:Y210"/>
    <mergeCell ref="W211:Y211"/>
    <mergeCell ref="C210:E210"/>
    <mergeCell ref="C211:E211"/>
    <mergeCell ref="C212:E212"/>
    <mergeCell ref="C201:E201"/>
    <mergeCell ref="C202:E202"/>
    <mergeCell ref="C203:E203"/>
    <mergeCell ref="C204:E204"/>
    <mergeCell ref="C205:E205"/>
    <mergeCell ref="C206:E206"/>
    <mergeCell ref="C207:E207"/>
    <mergeCell ref="C208:E208"/>
    <mergeCell ref="C209:E209"/>
    <mergeCell ref="M205:O205"/>
    <mergeCell ref="M206:O206"/>
    <mergeCell ref="M207:O207"/>
    <mergeCell ref="M208:O208"/>
    <mergeCell ref="M209:O209"/>
    <mergeCell ref="M210:O210"/>
    <mergeCell ref="M211:O211"/>
    <mergeCell ref="M212:O212"/>
    <mergeCell ref="H201:J201"/>
    <mergeCell ref="H202:J202"/>
    <mergeCell ref="H203:J203"/>
    <mergeCell ref="H204:J204"/>
    <mergeCell ref="H205:J205"/>
    <mergeCell ref="H206:J206"/>
    <mergeCell ref="H207:J207"/>
    <mergeCell ref="H208:J208"/>
    <mergeCell ref="H209:J209"/>
    <mergeCell ref="H210:J210"/>
    <mergeCell ref="H211:J211"/>
    <mergeCell ref="H212:J212"/>
    <mergeCell ref="C197:E197"/>
    <mergeCell ref="C198:E198"/>
    <mergeCell ref="C199:E199"/>
    <mergeCell ref="C200:E200"/>
    <mergeCell ref="R196:T196"/>
    <mergeCell ref="R197:T197"/>
    <mergeCell ref="R198:T198"/>
    <mergeCell ref="R199:T199"/>
    <mergeCell ref="R200:T200"/>
    <mergeCell ref="D195:F195"/>
    <mergeCell ref="G195:I195"/>
    <mergeCell ref="N195:P195"/>
    <mergeCell ref="Q195:S195"/>
    <mergeCell ref="X195:Z195"/>
    <mergeCell ref="AA195:AC195"/>
    <mergeCell ref="AH195:AJ195"/>
    <mergeCell ref="AK195:AM195"/>
    <mergeCell ref="H197:J197"/>
    <mergeCell ref="H198:J198"/>
    <mergeCell ref="H199:J199"/>
    <mergeCell ref="H200:J200"/>
    <mergeCell ref="M196:O196"/>
    <mergeCell ref="M197:O197"/>
    <mergeCell ref="M198:O198"/>
    <mergeCell ref="M199:O199"/>
    <mergeCell ref="M200:O200"/>
    <mergeCell ref="W196:Y196"/>
    <mergeCell ref="W197:Y197"/>
    <mergeCell ref="W198:Y198"/>
    <mergeCell ref="W199:Y199"/>
    <mergeCell ref="W200:Y200"/>
    <mergeCell ref="AB196:AD196"/>
    <mergeCell ref="AL191:AM191"/>
    <mergeCell ref="K193:L193"/>
    <mergeCell ref="U193:V193"/>
    <mergeCell ref="AE193:AF193"/>
    <mergeCell ref="AO193:AP193"/>
    <mergeCell ref="AY185:AZ185"/>
    <mergeCell ref="BD185:BE185"/>
    <mergeCell ref="AV186:AW186"/>
    <mergeCell ref="AY189:BA189"/>
    <mergeCell ref="AV191:AW191"/>
    <mergeCell ref="BB191:BC191"/>
    <mergeCell ref="AY193:AZ193"/>
    <mergeCell ref="AR191:AS191"/>
    <mergeCell ref="AU195:AW195"/>
    <mergeCell ref="BB195:BD195"/>
    <mergeCell ref="BE195:BG195"/>
    <mergeCell ref="C196:E196"/>
    <mergeCell ref="H196:J196"/>
    <mergeCell ref="AR195:AT195"/>
    <mergeCell ref="BF191:BG191"/>
    <mergeCell ref="H186:I186"/>
    <mergeCell ref="AB186:AC186"/>
    <mergeCell ref="K189:M189"/>
    <mergeCell ref="U189:W189"/>
    <mergeCell ref="AE189:AG189"/>
    <mergeCell ref="AO189:AQ189"/>
    <mergeCell ref="D191:E191"/>
    <mergeCell ref="H191:I191"/>
    <mergeCell ref="N191:O191"/>
    <mergeCell ref="R191:S191"/>
    <mergeCell ref="X191:Y191"/>
    <mergeCell ref="AB191:AC191"/>
    <mergeCell ref="B77:BJ77"/>
    <mergeCell ref="B129:BJ129"/>
    <mergeCell ref="M27:O27"/>
    <mergeCell ref="L32:N32"/>
    <mergeCell ref="B182:BJ182"/>
    <mergeCell ref="B185:C185"/>
    <mergeCell ref="D185:E185"/>
    <mergeCell ref="K185:L185"/>
    <mergeCell ref="Q185:R185"/>
    <mergeCell ref="U185:V185"/>
    <mergeCell ref="AE185:AF185"/>
    <mergeCell ref="AK185:AL185"/>
    <mergeCell ref="AO185:AP185"/>
    <mergeCell ref="BH185:BI185"/>
    <mergeCell ref="T126:U126"/>
    <mergeCell ref="AD126:AE126"/>
    <mergeCell ref="F90:H90"/>
    <mergeCell ref="I90:K90"/>
    <mergeCell ref="AN97:AP97"/>
    <mergeCell ref="AI92:AK92"/>
    <mergeCell ref="AI93:AK93"/>
    <mergeCell ref="AI94:AK94"/>
    <mergeCell ref="AI95:AK95"/>
    <mergeCell ref="AI96:AK96"/>
    <mergeCell ref="AI97:AK97"/>
    <mergeCell ref="AI98:AK98"/>
    <mergeCell ref="J104:L104"/>
    <mergeCell ref="E92:G92"/>
    <mergeCell ref="E93:G93"/>
    <mergeCell ref="E94:G94"/>
    <mergeCell ref="E95:G95"/>
    <mergeCell ref="E96:G96"/>
    <mergeCell ref="AH191:AI191"/>
    <mergeCell ref="C124:E124"/>
    <mergeCell ref="AP119:AR119"/>
    <mergeCell ref="AK118:AM118"/>
    <mergeCell ref="E103:G103"/>
    <mergeCell ref="J103:L103"/>
    <mergeCell ref="O103:Q103"/>
    <mergeCell ref="T103:V103"/>
    <mergeCell ref="Y103:AA103"/>
    <mergeCell ref="AD103:AF103"/>
    <mergeCell ref="AI104:AK104"/>
    <mergeCell ref="AN104:AP104"/>
    <mergeCell ref="AI103:AK103"/>
    <mergeCell ref="AN103:AP103"/>
    <mergeCell ref="AJ90:AL90"/>
    <mergeCell ref="AM90:AO90"/>
    <mergeCell ref="J126:K126"/>
    <mergeCell ref="H125:J125"/>
    <mergeCell ref="AN98:AP98"/>
    <mergeCell ref="AN99:AP99"/>
    <mergeCell ref="AN100:AP100"/>
    <mergeCell ref="AN101:AP101"/>
    <mergeCell ref="AN102:AP102"/>
    <mergeCell ref="AI99:AK99"/>
    <mergeCell ref="AI100:AK100"/>
    <mergeCell ref="AI101:AK101"/>
    <mergeCell ref="AI102:AK102"/>
    <mergeCell ref="AN92:AP92"/>
    <mergeCell ref="AN93:AP93"/>
    <mergeCell ref="AN94:AP94"/>
    <mergeCell ref="AN95:AP95"/>
    <mergeCell ref="AN96:AP96"/>
    <mergeCell ref="E97:G97"/>
    <mergeCell ref="E98:G98"/>
    <mergeCell ref="E99:G99"/>
    <mergeCell ref="E100:G100"/>
    <mergeCell ref="J97:L97"/>
    <mergeCell ref="J98:L98"/>
    <mergeCell ref="J99:L99"/>
    <mergeCell ref="J100:L100"/>
    <mergeCell ref="J93:L93"/>
    <mergeCell ref="J94:L94"/>
    <mergeCell ref="J95:L95"/>
    <mergeCell ref="J96:L96"/>
    <mergeCell ref="Y104:AA104"/>
    <mergeCell ref="AD104:AF104"/>
    <mergeCell ref="Q107:S107"/>
    <mergeCell ref="AA107:AC107"/>
    <mergeCell ref="O101:Q101"/>
    <mergeCell ref="T101:V101"/>
    <mergeCell ref="Y101:AA101"/>
    <mergeCell ref="AD101:AF101"/>
    <mergeCell ref="O102:Q102"/>
    <mergeCell ref="T102:V102"/>
    <mergeCell ref="Y102:AA102"/>
    <mergeCell ref="AD102:AF102"/>
    <mergeCell ref="E101:G101"/>
    <mergeCell ref="E102:G102"/>
    <mergeCell ref="E104:G104"/>
    <mergeCell ref="Y96:AA96"/>
    <mergeCell ref="AD96:AF96"/>
    <mergeCell ref="O93:Q93"/>
    <mergeCell ref="T93:V93"/>
    <mergeCell ref="Y93:AA93"/>
    <mergeCell ref="Q125:S125"/>
    <mergeCell ref="AA125:AC125"/>
    <mergeCell ref="AK125:AM125"/>
    <mergeCell ref="F80:G80"/>
    <mergeCell ref="AP80:AQ80"/>
    <mergeCell ref="D80:E80"/>
    <mergeCell ref="AL80:AM80"/>
    <mergeCell ref="AN86:AO86"/>
    <mergeCell ref="F86:G86"/>
    <mergeCell ref="J91:L91"/>
    <mergeCell ref="M119:O119"/>
    <mergeCell ref="W119:Y119"/>
    <mergeCell ref="AG119:AI119"/>
    <mergeCell ref="L124:N124"/>
    <mergeCell ref="V124:X124"/>
    <mergeCell ref="AF124:AH124"/>
    <mergeCell ref="L115:N115"/>
    <mergeCell ref="V115:X115"/>
    <mergeCell ref="AG115:AI115"/>
    <mergeCell ref="H118:J118"/>
    <mergeCell ref="R118:T118"/>
    <mergeCell ref="AB118:AD118"/>
    <mergeCell ref="O104:Q104"/>
    <mergeCell ref="T104:V104"/>
    <mergeCell ref="J101:L101"/>
    <mergeCell ref="J102:L102"/>
    <mergeCell ref="E91:G91"/>
    <mergeCell ref="AI91:AK91"/>
    <mergeCell ref="AN91:AP91"/>
    <mergeCell ref="AK107:AM107"/>
    <mergeCell ref="G107:I107"/>
    <mergeCell ref="J92:L92"/>
    <mergeCell ref="AD93:AF93"/>
    <mergeCell ref="O94:Q94"/>
    <mergeCell ref="T94:V94"/>
    <mergeCell ref="Y94:AA94"/>
    <mergeCell ref="AD94:AF94"/>
    <mergeCell ref="O99:Q99"/>
    <mergeCell ref="T99:V99"/>
    <mergeCell ref="Y99:AA99"/>
    <mergeCell ref="AD99:AF99"/>
    <mergeCell ref="O100:Q100"/>
    <mergeCell ref="T100:V100"/>
    <mergeCell ref="Y100:AA100"/>
    <mergeCell ref="AD100:AF100"/>
    <mergeCell ref="O97:Q97"/>
    <mergeCell ref="T97:V97"/>
    <mergeCell ref="Y97:AA97"/>
    <mergeCell ref="AD97:AF97"/>
    <mergeCell ref="O98:Q98"/>
    <mergeCell ref="T98:V98"/>
    <mergeCell ref="Y98:AA98"/>
    <mergeCell ref="AD98:AF98"/>
    <mergeCell ref="O95:Q95"/>
    <mergeCell ref="T95:V95"/>
    <mergeCell ref="Y95:AA95"/>
    <mergeCell ref="AD95:AF95"/>
    <mergeCell ref="O96:Q96"/>
    <mergeCell ref="T96:V96"/>
    <mergeCell ref="AG88:AH88"/>
    <mergeCell ref="P90:R90"/>
    <mergeCell ref="S90:U90"/>
    <mergeCell ref="Z90:AB90"/>
    <mergeCell ref="AC90:AE90"/>
    <mergeCell ref="J86:K86"/>
    <mergeCell ref="P86:Q86"/>
    <mergeCell ref="T86:U86"/>
    <mergeCell ref="Z86:AA86"/>
    <mergeCell ref="AD86:AE86"/>
    <mergeCell ref="O91:Q91"/>
    <mergeCell ref="T91:V91"/>
    <mergeCell ref="Y91:AA91"/>
    <mergeCell ref="AD91:AF91"/>
    <mergeCell ref="O92:Q92"/>
    <mergeCell ref="T92:V92"/>
    <mergeCell ref="Y92:AA92"/>
    <mergeCell ref="AD92:AF92"/>
    <mergeCell ref="M88:N88"/>
    <mergeCell ref="W88:X88"/>
    <mergeCell ref="B37:BJ37"/>
    <mergeCell ref="R56:T56"/>
    <mergeCell ref="L64:N64"/>
    <mergeCell ref="T11:U11"/>
    <mergeCell ref="AD51:AF51"/>
    <mergeCell ref="W64:Y64"/>
    <mergeCell ref="H66:J66"/>
    <mergeCell ref="R66:T66"/>
    <mergeCell ref="M67:O67"/>
    <mergeCell ref="W67:Y67"/>
    <mergeCell ref="M48:N48"/>
    <mergeCell ref="W48:X48"/>
    <mergeCell ref="S50:U50"/>
    <mergeCell ref="O51:Q51"/>
    <mergeCell ref="T51:V51"/>
    <mergeCell ref="AJ86:AK86"/>
    <mergeCell ref="M84:O84"/>
    <mergeCell ref="W84:Y84"/>
    <mergeCell ref="AG84:AI84"/>
    <mergeCell ref="M80:N80"/>
    <mergeCell ref="S80:T80"/>
    <mergeCell ref="W80:X80"/>
    <mergeCell ref="AG80:AH80"/>
    <mergeCell ref="J81:K81"/>
    <mergeCell ref="AD81:AE81"/>
    <mergeCell ref="AF40:AG40"/>
    <mergeCell ref="C72:E72"/>
    <mergeCell ref="H73:J73"/>
    <mergeCell ref="AB66:AD66"/>
    <mergeCell ref="AF67:AH67"/>
    <mergeCell ref="AB56:AD56"/>
    <mergeCell ref="G56:I56"/>
    <mergeCell ref="F46:G46"/>
    <mergeCell ref="AD46:AE46"/>
    <mergeCell ref="E51:G51"/>
    <mergeCell ref="J51:L51"/>
    <mergeCell ref="Y51:AA51"/>
    <mergeCell ref="J54:L54"/>
    <mergeCell ref="E54:G54"/>
    <mergeCell ref="E52:G52"/>
    <mergeCell ref="J52:L52"/>
    <mergeCell ref="Y54:AA54"/>
    <mergeCell ref="AD54:AF54"/>
    <mergeCell ref="Y52:AA52"/>
    <mergeCell ref="AD52:AF52"/>
    <mergeCell ref="O53:Q53"/>
    <mergeCell ref="T53:V53"/>
    <mergeCell ref="O54:Q54"/>
    <mergeCell ref="T54:V54"/>
    <mergeCell ref="I50:K50"/>
    <mergeCell ref="P50:R50"/>
    <mergeCell ref="Z50:AB50"/>
    <mergeCell ref="AC50:AE50"/>
    <mergeCell ref="E53:G53"/>
    <mergeCell ref="J53:L53"/>
    <mergeCell ref="Y53:AA53"/>
    <mergeCell ref="AD53:AF53"/>
    <mergeCell ref="S40:T40"/>
    <mergeCell ref="W40:X40"/>
    <mergeCell ref="J41:K41"/>
    <mergeCell ref="M44:O44"/>
    <mergeCell ref="W44:Y44"/>
    <mergeCell ref="J46:K46"/>
    <mergeCell ref="P46:Q46"/>
    <mergeCell ref="T46:U46"/>
    <mergeCell ref="F138:G138"/>
    <mergeCell ref="J138:K138"/>
    <mergeCell ref="P138:Q138"/>
    <mergeCell ref="T138:U138"/>
    <mergeCell ref="Z138:AA138"/>
    <mergeCell ref="AD138:AE138"/>
    <mergeCell ref="D132:E132"/>
    <mergeCell ref="F132:G132"/>
    <mergeCell ref="M132:N132"/>
    <mergeCell ref="S132:T132"/>
    <mergeCell ref="W132:X132"/>
    <mergeCell ref="J133:K133"/>
    <mergeCell ref="AD133:AE133"/>
    <mergeCell ref="Z46:AA46"/>
    <mergeCell ref="D40:E40"/>
    <mergeCell ref="F40:G40"/>
    <mergeCell ref="AB40:AC40"/>
    <mergeCell ref="M40:N40"/>
    <mergeCell ref="O52:Q52"/>
    <mergeCell ref="T52:V52"/>
    <mergeCell ref="L72:N72"/>
    <mergeCell ref="V72:X72"/>
    <mergeCell ref="Q73:S73"/>
    <mergeCell ref="F50:H50"/>
    <mergeCell ref="AJ138:AK138"/>
    <mergeCell ref="AN138:AO138"/>
    <mergeCell ref="M140:N140"/>
    <mergeCell ref="W140:X140"/>
    <mergeCell ref="AG140:AH140"/>
    <mergeCell ref="AZ132:BA132"/>
    <mergeCell ref="AW133:AX133"/>
    <mergeCell ref="AM132:AN132"/>
    <mergeCell ref="AQ132:AR132"/>
    <mergeCell ref="AT138:AU138"/>
    <mergeCell ref="AQ140:AR140"/>
    <mergeCell ref="AX138:AY138"/>
    <mergeCell ref="AQ136:AS136"/>
    <mergeCell ref="M136:O136"/>
    <mergeCell ref="W136:Y136"/>
    <mergeCell ref="AG136:AI136"/>
    <mergeCell ref="AG132:AH132"/>
    <mergeCell ref="F142:H142"/>
    <mergeCell ref="I142:K142"/>
    <mergeCell ref="AT142:AV142"/>
    <mergeCell ref="AW142:AY142"/>
    <mergeCell ref="P142:R142"/>
    <mergeCell ref="S142:U142"/>
    <mergeCell ref="AJ142:AL142"/>
    <mergeCell ref="AM142:AO142"/>
    <mergeCell ref="Z142:AB142"/>
    <mergeCell ref="AC142:AE142"/>
    <mergeCell ref="E143:G143"/>
    <mergeCell ref="J143:L143"/>
    <mergeCell ref="O143:Q143"/>
    <mergeCell ref="T143:V143"/>
    <mergeCell ref="Y143:AA143"/>
    <mergeCell ref="AD143:AF143"/>
    <mergeCell ref="AI143:AK143"/>
    <mergeCell ref="AN143:AP143"/>
    <mergeCell ref="AS143:AU143"/>
    <mergeCell ref="AX143:AZ143"/>
    <mergeCell ref="O144:Q144"/>
    <mergeCell ref="AN144:AP144"/>
    <mergeCell ref="T144:V144"/>
    <mergeCell ref="T145:V145"/>
    <mergeCell ref="T146:V146"/>
    <mergeCell ref="T147:V147"/>
    <mergeCell ref="T148:V148"/>
    <mergeCell ref="T149:V149"/>
    <mergeCell ref="T150:V150"/>
    <mergeCell ref="Y144:AA144"/>
    <mergeCell ref="Y145:AA145"/>
    <mergeCell ref="Y146:AA146"/>
    <mergeCell ref="Y147:AA147"/>
    <mergeCell ref="Y148:AA148"/>
    <mergeCell ref="Y149:AA149"/>
    <mergeCell ref="Y150:AA150"/>
    <mergeCell ref="AI144:AK144"/>
    <mergeCell ref="AI145:AK145"/>
    <mergeCell ref="AI146:AK146"/>
    <mergeCell ref="AI147:AK147"/>
    <mergeCell ref="AI148:AK148"/>
    <mergeCell ref="AI149:AK149"/>
    <mergeCell ref="AI150:AK150"/>
    <mergeCell ref="T151:V151"/>
    <mergeCell ref="T152:V152"/>
    <mergeCell ref="T153:V153"/>
    <mergeCell ref="J153:L153"/>
    <mergeCell ref="T154:V154"/>
    <mergeCell ref="T155:V155"/>
    <mergeCell ref="T156:V156"/>
    <mergeCell ref="T157:V157"/>
    <mergeCell ref="T158:V158"/>
    <mergeCell ref="O145:Q145"/>
    <mergeCell ref="O146:Q146"/>
    <mergeCell ref="O147:Q147"/>
    <mergeCell ref="O148:Q148"/>
    <mergeCell ref="O149:Q149"/>
    <mergeCell ref="O150:Q150"/>
    <mergeCell ref="O151:Q151"/>
    <mergeCell ref="O152:Q152"/>
    <mergeCell ref="O153:Q153"/>
    <mergeCell ref="O154:Q154"/>
    <mergeCell ref="O155:Q155"/>
    <mergeCell ref="O156:Q156"/>
    <mergeCell ref="O157:Q157"/>
    <mergeCell ref="O158:Q158"/>
    <mergeCell ref="J154:L154"/>
    <mergeCell ref="J155:L155"/>
    <mergeCell ref="J156:L156"/>
    <mergeCell ref="J157:L157"/>
    <mergeCell ref="J158:L158"/>
    <mergeCell ref="E144:G144"/>
    <mergeCell ref="E145:G145"/>
    <mergeCell ref="E146:G146"/>
    <mergeCell ref="E147:G147"/>
    <mergeCell ref="E148:G148"/>
    <mergeCell ref="E149:G149"/>
    <mergeCell ref="E150:G150"/>
    <mergeCell ref="E151:G151"/>
    <mergeCell ref="E152:G152"/>
    <mergeCell ref="E153:G153"/>
    <mergeCell ref="E154:G154"/>
    <mergeCell ref="E155:G155"/>
    <mergeCell ref="E156:G156"/>
    <mergeCell ref="E157:G157"/>
    <mergeCell ref="E158:G158"/>
    <mergeCell ref="J144:L144"/>
    <mergeCell ref="J145:L145"/>
    <mergeCell ref="J146:L146"/>
    <mergeCell ref="J147:L147"/>
    <mergeCell ref="J148:L148"/>
    <mergeCell ref="J149:L149"/>
    <mergeCell ref="J150:L150"/>
    <mergeCell ref="J151:L151"/>
    <mergeCell ref="J152:L152"/>
    <mergeCell ref="Y151:AA151"/>
    <mergeCell ref="Y152:AA152"/>
    <mergeCell ref="Y153:AA153"/>
    <mergeCell ref="Y154:AA154"/>
    <mergeCell ref="Y155:AA155"/>
    <mergeCell ref="Y156:AA156"/>
    <mergeCell ref="Y157:AA157"/>
    <mergeCell ref="Y158:AA158"/>
    <mergeCell ref="AD144:AF144"/>
    <mergeCell ref="AD145:AF145"/>
    <mergeCell ref="AD146:AF146"/>
    <mergeCell ref="AD147:AF147"/>
    <mergeCell ref="AD148:AF148"/>
    <mergeCell ref="AD149:AF149"/>
    <mergeCell ref="AD150:AF150"/>
    <mergeCell ref="AD151:AF151"/>
    <mergeCell ref="AD152:AF152"/>
    <mergeCell ref="AD153:AF153"/>
    <mergeCell ref="AD154:AF154"/>
    <mergeCell ref="AD155:AF155"/>
    <mergeCell ref="AD156:AF156"/>
    <mergeCell ref="AD157:AF157"/>
    <mergeCell ref="AD158:AF158"/>
    <mergeCell ref="AI151:AK151"/>
    <mergeCell ref="AI152:AK152"/>
    <mergeCell ref="AI153:AK153"/>
    <mergeCell ref="AS153:AU153"/>
    <mergeCell ref="AI154:AK154"/>
    <mergeCell ref="AI155:AK155"/>
    <mergeCell ref="AI156:AK156"/>
    <mergeCell ref="AI157:AK157"/>
    <mergeCell ref="AI158:AK158"/>
    <mergeCell ref="AN145:AP145"/>
    <mergeCell ref="AN146:AP146"/>
    <mergeCell ref="AN147:AP147"/>
    <mergeCell ref="AN148:AP148"/>
    <mergeCell ref="AN149:AP149"/>
    <mergeCell ref="AN150:AP150"/>
    <mergeCell ref="AN151:AP151"/>
    <mergeCell ref="AN152:AP152"/>
    <mergeCell ref="AN153:AP153"/>
    <mergeCell ref="AN154:AP154"/>
    <mergeCell ref="AN155:AP155"/>
    <mergeCell ref="AN156:AP156"/>
    <mergeCell ref="AN157:AP157"/>
    <mergeCell ref="AN158:AP158"/>
    <mergeCell ref="AX148:AZ148"/>
    <mergeCell ref="AX149:AZ149"/>
    <mergeCell ref="AX150:AZ150"/>
    <mergeCell ref="AX151:AZ151"/>
    <mergeCell ref="AX152:AZ152"/>
    <mergeCell ref="AX153:AZ153"/>
    <mergeCell ref="AX154:AZ154"/>
    <mergeCell ref="AX155:AZ155"/>
    <mergeCell ref="AX156:AZ156"/>
    <mergeCell ref="AX157:AZ157"/>
    <mergeCell ref="AX158:AZ158"/>
    <mergeCell ref="AS144:AU144"/>
    <mergeCell ref="AS145:AU145"/>
    <mergeCell ref="AS146:AU146"/>
    <mergeCell ref="AS147:AU147"/>
    <mergeCell ref="AS148:AU148"/>
    <mergeCell ref="AS149:AU149"/>
    <mergeCell ref="AS150:AU150"/>
    <mergeCell ref="AS151:AU151"/>
    <mergeCell ref="AS152:AU152"/>
    <mergeCell ref="V168:X168"/>
    <mergeCell ref="AG168:AI168"/>
    <mergeCell ref="AP168:AR168"/>
    <mergeCell ref="AZ172:BB172"/>
    <mergeCell ref="C177:E177"/>
    <mergeCell ref="L177:N177"/>
    <mergeCell ref="V177:X177"/>
    <mergeCell ref="AF177:AH177"/>
    <mergeCell ref="H178:J178"/>
    <mergeCell ref="Q178:S178"/>
    <mergeCell ref="AA178:AC178"/>
    <mergeCell ref="AK178:AM178"/>
    <mergeCell ref="G160:I160"/>
    <mergeCell ref="Q160:S160"/>
    <mergeCell ref="AA160:AC160"/>
    <mergeCell ref="AK160:AM160"/>
    <mergeCell ref="AU160:AW160"/>
    <mergeCell ref="H171:J171"/>
    <mergeCell ref="R171:T171"/>
    <mergeCell ref="AB171:AD171"/>
    <mergeCell ref="M172:O172"/>
    <mergeCell ref="W172:Y172"/>
    <mergeCell ref="AB240:AC240"/>
    <mergeCell ref="AV240:AW240"/>
    <mergeCell ref="J34:K34"/>
    <mergeCell ref="B2:BJ2"/>
    <mergeCell ref="R5:S5"/>
    <mergeCell ref="V5:W5"/>
    <mergeCell ref="G16:I16"/>
    <mergeCell ref="L24:N24"/>
    <mergeCell ref="H26:J26"/>
    <mergeCell ref="Q33:S33"/>
    <mergeCell ref="R26:T26"/>
    <mergeCell ref="V27:X27"/>
    <mergeCell ref="G33:I33"/>
    <mergeCell ref="D5:E5"/>
    <mergeCell ref="F5:G5"/>
    <mergeCell ref="M5:N5"/>
    <mergeCell ref="J6:K6"/>
    <mergeCell ref="M9:O9"/>
    <mergeCell ref="F11:G11"/>
    <mergeCell ref="P11:Q11"/>
    <mergeCell ref="M13:N13"/>
    <mergeCell ref="C32:E32"/>
    <mergeCell ref="J11:K11"/>
    <mergeCell ref="Q16:S16"/>
    <mergeCell ref="AA73:AC73"/>
    <mergeCell ref="J179:K179"/>
    <mergeCell ref="T179:U179"/>
    <mergeCell ref="AD179:AE179"/>
    <mergeCell ref="AP177:AR177"/>
    <mergeCell ref="AU178:AW178"/>
    <mergeCell ref="AN179:AO179"/>
    <mergeCell ref="L168:N168"/>
    <mergeCell ref="BP245:BQ245"/>
    <mergeCell ref="BF245:BG245"/>
    <mergeCell ref="BL245:BM245"/>
    <mergeCell ref="B239:C239"/>
    <mergeCell ref="D239:E239"/>
    <mergeCell ref="K239:L239"/>
    <mergeCell ref="Q239:R239"/>
    <mergeCell ref="U239:V239"/>
    <mergeCell ref="AE239:AF239"/>
    <mergeCell ref="AK239:AL239"/>
    <mergeCell ref="AO239:AP239"/>
    <mergeCell ref="AY239:AZ239"/>
    <mergeCell ref="BO240:BP240"/>
    <mergeCell ref="BR239:BS239"/>
    <mergeCell ref="BE239:BF239"/>
    <mergeCell ref="BI239:BJ239"/>
    <mergeCell ref="J74:K74"/>
    <mergeCell ref="T74:U74"/>
    <mergeCell ref="AG172:AI172"/>
    <mergeCell ref="AL171:AN171"/>
    <mergeCell ref="AQ172:AS172"/>
    <mergeCell ref="AU171:AW171"/>
    <mergeCell ref="AS154:AU154"/>
    <mergeCell ref="AS155:AU155"/>
    <mergeCell ref="AS156:AU156"/>
    <mergeCell ref="AS157:AU157"/>
    <mergeCell ref="AS158:AU158"/>
    <mergeCell ref="AX144:AZ144"/>
    <mergeCell ref="AX145:AZ145"/>
    <mergeCell ref="AX146:AZ146"/>
    <mergeCell ref="AX147:AZ147"/>
    <mergeCell ref="H240:I240"/>
    <mergeCell ref="D249:F249"/>
    <mergeCell ref="G249:I249"/>
    <mergeCell ref="N249:P249"/>
    <mergeCell ref="Q249:S249"/>
    <mergeCell ref="X249:Z249"/>
    <mergeCell ref="AA249:AC249"/>
    <mergeCell ref="AH249:AJ249"/>
    <mergeCell ref="AK249:AM249"/>
    <mergeCell ref="AR249:AT249"/>
    <mergeCell ref="AU249:AW249"/>
    <mergeCell ref="BB249:BD249"/>
    <mergeCell ref="BE249:BG249"/>
    <mergeCell ref="K243:M243"/>
    <mergeCell ref="U243:W243"/>
    <mergeCell ref="AE243:AG243"/>
    <mergeCell ref="AO243:AQ243"/>
    <mergeCell ref="AY243:BA243"/>
    <mergeCell ref="D245:E245"/>
    <mergeCell ref="H245:I245"/>
    <mergeCell ref="N245:O245"/>
    <mergeCell ref="R245:S245"/>
    <mergeCell ref="X245:Y245"/>
    <mergeCell ref="AB245:AC245"/>
    <mergeCell ref="AH245:AI245"/>
    <mergeCell ref="AL245:AM245"/>
    <mergeCell ref="AR245:AS245"/>
    <mergeCell ref="AV245:AW245"/>
    <mergeCell ref="BB245:BC245"/>
    <mergeCell ref="BI247:BJ247"/>
    <mergeCell ref="BL249:BN249"/>
    <mergeCell ref="BO249:BQ249"/>
    <mergeCell ref="AV250:AX250"/>
    <mergeCell ref="BA250:BC250"/>
    <mergeCell ref="BF250:BH250"/>
    <mergeCell ref="C251:E251"/>
    <mergeCell ref="H251:J251"/>
    <mergeCell ref="M251:O251"/>
    <mergeCell ref="R251:T251"/>
    <mergeCell ref="W251:Y251"/>
    <mergeCell ref="AB251:AD251"/>
    <mergeCell ref="AG251:AI251"/>
    <mergeCell ref="AL251:AN251"/>
    <mergeCell ref="AQ251:AS251"/>
    <mergeCell ref="AV251:AX251"/>
    <mergeCell ref="BA251:BC251"/>
    <mergeCell ref="BF251:BH251"/>
    <mergeCell ref="C250:E250"/>
    <mergeCell ref="H250:J250"/>
    <mergeCell ref="M250:O250"/>
    <mergeCell ref="R250:T250"/>
    <mergeCell ref="W250:Y250"/>
    <mergeCell ref="AB250:AD250"/>
    <mergeCell ref="AG250:AI250"/>
    <mergeCell ref="AL250:AN250"/>
    <mergeCell ref="AQ250:AS250"/>
    <mergeCell ref="K247:L247"/>
    <mergeCell ref="U247:V247"/>
    <mergeCell ref="AE247:AF247"/>
    <mergeCell ref="AO247:AP247"/>
    <mergeCell ref="AY247:AZ247"/>
    <mergeCell ref="AV252:AX252"/>
    <mergeCell ref="BA252:BC252"/>
    <mergeCell ref="BF252:BH252"/>
    <mergeCell ref="C253:E253"/>
    <mergeCell ref="H253:J253"/>
    <mergeCell ref="M253:O253"/>
    <mergeCell ref="R253:T253"/>
    <mergeCell ref="W253:Y253"/>
    <mergeCell ref="AB253:AD253"/>
    <mergeCell ref="AG253:AI253"/>
    <mergeCell ref="AL253:AN253"/>
    <mergeCell ref="AQ253:AS253"/>
    <mergeCell ref="AV253:AX253"/>
    <mergeCell ref="BA253:BC253"/>
    <mergeCell ref="BF253:BH253"/>
    <mergeCell ref="C252:E252"/>
    <mergeCell ref="H252:J252"/>
    <mergeCell ref="M252:O252"/>
    <mergeCell ref="R252:T252"/>
    <mergeCell ref="W252:Y252"/>
    <mergeCell ref="AB252:AD252"/>
    <mergeCell ref="AG252:AI252"/>
    <mergeCell ref="AL252:AN252"/>
    <mergeCell ref="AQ252:AS252"/>
    <mergeCell ref="AV254:AX254"/>
    <mergeCell ref="BA254:BC254"/>
    <mergeCell ref="BF254:BH254"/>
    <mergeCell ref="C255:E255"/>
    <mergeCell ref="H255:J255"/>
    <mergeCell ref="M255:O255"/>
    <mergeCell ref="R255:T255"/>
    <mergeCell ref="W255:Y255"/>
    <mergeCell ref="AB255:AD255"/>
    <mergeCell ref="AG255:AI255"/>
    <mergeCell ref="AL255:AN255"/>
    <mergeCell ref="AQ255:AS255"/>
    <mergeCell ref="AV255:AX255"/>
    <mergeCell ref="BA255:BC255"/>
    <mergeCell ref="BF255:BH255"/>
    <mergeCell ref="C254:E254"/>
    <mergeCell ref="H254:J254"/>
    <mergeCell ref="M254:O254"/>
    <mergeCell ref="R254:T254"/>
    <mergeCell ref="W254:Y254"/>
    <mergeCell ref="AB254:AD254"/>
    <mergeCell ref="AG254:AI254"/>
    <mergeCell ref="AL254:AN254"/>
    <mergeCell ref="AQ254:AS254"/>
    <mergeCell ref="AV256:AX256"/>
    <mergeCell ref="BA256:BC256"/>
    <mergeCell ref="BF256:BH256"/>
    <mergeCell ref="C257:E257"/>
    <mergeCell ref="H257:J257"/>
    <mergeCell ref="M257:O257"/>
    <mergeCell ref="R257:T257"/>
    <mergeCell ref="W257:Y257"/>
    <mergeCell ref="AB257:AD257"/>
    <mergeCell ref="AG257:AI257"/>
    <mergeCell ref="AL257:AN257"/>
    <mergeCell ref="AQ257:AS257"/>
    <mergeCell ref="AV257:AX257"/>
    <mergeCell ref="BA257:BC257"/>
    <mergeCell ref="BF257:BH257"/>
    <mergeCell ref="C256:E256"/>
    <mergeCell ref="H256:J256"/>
    <mergeCell ref="M256:O256"/>
    <mergeCell ref="R256:T256"/>
    <mergeCell ref="W256:Y256"/>
    <mergeCell ref="AB256:AD256"/>
    <mergeCell ref="AG256:AI256"/>
    <mergeCell ref="AL256:AN256"/>
    <mergeCell ref="AQ256:AS256"/>
    <mergeCell ref="AV258:AX258"/>
    <mergeCell ref="BA258:BC258"/>
    <mergeCell ref="BF258:BH258"/>
    <mergeCell ref="C259:E259"/>
    <mergeCell ref="H259:J259"/>
    <mergeCell ref="M259:O259"/>
    <mergeCell ref="R259:T259"/>
    <mergeCell ref="W259:Y259"/>
    <mergeCell ref="AB259:AD259"/>
    <mergeCell ref="AG259:AI259"/>
    <mergeCell ref="AL259:AN259"/>
    <mergeCell ref="AQ259:AS259"/>
    <mergeCell ref="AV259:AX259"/>
    <mergeCell ref="BA259:BC259"/>
    <mergeCell ref="BF259:BH259"/>
    <mergeCell ref="C258:E258"/>
    <mergeCell ref="H258:J258"/>
    <mergeCell ref="M258:O258"/>
    <mergeCell ref="R258:T258"/>
    <mergeCell ref="W258:Y258"/>
    <mergeCell ref="AB258:AD258"/>
    <mergeCell ref="AG258:AI258"/>
    <mergeCell ref="AL258:AN258"/>
    <mergeCell ref="AQ258:AS258"/>
    <mergeCell ref="AV260:AX260"/>
    <mergeCell ref="BA260:BC260"/>
    <mergeCell ref="BF260:BH260"/>
    <mergeCell ref="C261:E261"/>
    <mergeCell ref="H261:J261"/>
    <mergeCell ref="M261:O261"/>
    <mergeCell ref="R261:T261"/>
    <mergeCell ref="W261:Y261"/>
    <mergeCell ref="AB261:AD261"/>
    <mergeCell ref="AG261:AI261"/>
    <mergeCell ref="AL261:AN261"/>
    <mergeCell ref="AQ261:AS261"/>
    <mergeCell ref="AV261:AX261"/>
    <mergeCell ref="BA261:BC261"/>
    <mergeCell ref="BF261:BH261"/>
    <mergeCell ref="C260:E260"/>
    <mergeCell ref="H260:J260"/>
    <mergeCell ref="M260:O260"/>
    <mergeCell ref="R260:T260"/>
    <mergeCell ref="W260:Y260"/>
    <mergeCell ref="AB260:AD260"/>
    <mergeCell ref="AG260:AI260"/>
    <mergeCell ref="AL260:AN260"/>
    <mergeCell ref="AQ260:AS260"/>
    <mergeCell ref="AV262:AX262"/>
    <mergeCell ref="BA262:BC262"/>
    <mergeCell ref="BF262:BH262"/>
    <mergeCell ref="C263:E263"/>
    <mergeCell ref="H263:J263"/>
    <mergeCell ref="M263:O263"/>
    <mergeCell ref="R263:T263"/>
    <mergeCell ref="W263:Y263"/>
    <mergeCell ref="AB263:AD263"/>
    <mergeCell ref="AG263:AI263"/>
    <mergeCell ref="AL263:AN263"/>
    <mergeCell ref="AQ263:AS263"/>
    <mergeCell ref="AV263:AX263"/>
    <mergeCell ref="BA263:BC263"/>
    <mergeCell ref="BF263:BH263"/>
    <mergeCell ref="C262:E262"/>
    <mergeCell ref="H262:J262"/>
    <mergeCell ref="M262:O262"/>
    <mergeCell ref="R262:T262"/>
    <mergeCell ref="W262:Y262"/>
    <mergeCell ref="AB262:AD262"/>
    <mergeCell ref="AG262:AI262"/>
    <mergeCell ref="AL262:AN262"/>
    <mergeCell ref="AQ262:AS262"/>
    <mergeCell ref="M266:O266"/>
    <mergeCell ref="R266:T266"/>
    <mergeCell ref="W266:Y266"/>
    <mergeCell ref="AB266:AD266"/>
    <mergeCell ref="AG266:AI266"/>
    <mergeCell ref="AL266:AN266"/>
    <mergeCell ref="AQ266:AS266"/>
    <mergeCell ref="AV264:AX264"/>
    <mergeCell ref="BA264:BC264"/>
    <mergeCell ref="BF264:BH264"/>
    <mergeCell ref="C265:E265"/>
    <mergeCell ref="H265:J265"/>
    <mergeCell ref="M265:O265"/>
    <mergeCell ref="R265:T265"/>
    <mergeCell ref="W265:Y265"/>
    <mergeCell ref="AB265:AD265"/>
    <mergeCell ref="AG265:AI265"/>
    <mergeCell ref="AL265:AN265"/>
    <mergeCell ref="AQ265:AS265"/>
    <mergeCell ref="AV265:AX265"/>
    <mergeCell ref="BA265:BC265"/>
    <mergeCell ref="BF265:BH265"/>
    <mergeCell ref="C264:E264"/>
    <mergeCell ref="H264:J264"/>
    <mergeCell ref="M264:O264"/>
    <mergeCell ref="R264:T264"/>
    <mergeCell ref="W264:Y264"/>
    <mergeCell ref="AB264:AD264"/>
    <mergeCell ref="AG264:AI264"/>
    <mergeCell ref="AL264:AN264"/>
    <mergeCell ref="AQ264:AS264"/>
    <mergeCell ref="H287:I287"/>
    <mergeCell ref="R287:S287"/>
    <mergeCell ref="AB287:AC287"/>
    <mergeCell ref="AL287:AM287"/>
    <mergeCell ref="AV287:AW287"/>
    <mergeCell ref="BM279:BO279"/>
    <mergeCell ref="K280:M280"/>
    <mergeCell ref="U280:W280"/>
    <mergeCell ref="AE280:AG280"/>
    <mergeCell ref="AN280:AP280"/>
    <mergeCell ref="AX280:AZ280"/>
    <mergeCell ref="BR280:BT280"/>
    <mergeCell ref="B285:D285"/>
    <mergeCell ref="J285:L285"/>
    <mergeCell ref="T285:V285"/>
    <mergeCell ref="AD285:AF285"/>
    <mergeCell ref="AN285:AP285"/>
    <mergeCell ref="AX285:AZ285"/>
    <mergeCell ref="F279:H279"/>
    <mergeCell ref="P279:R279"/>
    <mergeCell ref="Z279:AB279"/>
    <mergeCell ref="AI279:AK279"/>
    <mergeCell ref="AS279:AU279"/>
    <mergeCell ref="BF287:BG287"/>
    <mergeCell ref="BP265:BR265"/>
    <mergeCell ref="BK250:BM250"/>
    <mergeCell ref="BK251:BM251"/>
    <mergeCell ref="BK252:BM252"/>
    <mergeCell ref="BK253:BM253"/>
    <mergeCell ref="BK254:BM254"/>
    <mergeCell ref="BK255:BM255"/>
    <mergeCell ref="BK256:BM256"/>
    <mergeCell ref="BK257:BM257"/>
    <mergeCell ref="BK258:BM258"/>
    <mergeCell ref="F286:H286"/>
    <mergeCell ref="O286:Q286"/>
    <mergeCell ref="Y286:AA286"/>
    <mergeCell ref="AI286:AK286"/>
    <mergeCell ref="AS286:AU286"/>
    <mergeCell ref="BC286:BE286"/>
    <mergeCell ref="J276:L276"/>
    <mergeCell ref="T276:V276"/>
    <mergeCell ref="AE276:AG276"/>
    <mergeCell ref="AN276:AP276"/>
    <mergeCell ref="AY276:BA276"/>
    <mergeCell ref="AV266:AX266"/>
    <mergeCell ref="BA266:BC266"/>
    <mergeCell ref="BF266:BH266"/>
    <mergeCell ref="E268:G268"/>
    <mergeCell ref="O268:Q268"/>
    <mergeCell ref="Y268:AA268"/>
    <mergeCell ref="AI268:AK268"/>
    <mergeCell ref="AS268:AU268"/>
    <mergeCell ref="BC268:BE268"/>
    <mergeCell ref="C266:E266"/>
    <mergeCell ref="H266:J266"/>
    <mergeCell ref="BP266:BR266"/>
    <mergeCell ref="BI243:BK243"/>
    <mergeCell ref="BH276:BJ276"/>
    <mergeCell ref="BN286:BP286"/>
    <mergeCell ref="BN268:BP268"/>
    <mergeCell ref="B236:BU236"/>
    <mergeCell ref="BC279:BE279"/>
    <mergeCell ref="BH280:BJ280"/>
    <mergeCell ref="BH285:BJ285"/>
    <mergeCell ref="BK259:BM259"/>
    <mergeCell ref="BK260:BM260"/>
    <mergeCell ref="BK261:BM261"/>
    <mergeCell ref="BK262:BM262"/>
    <mergeCell ref="BK263:BM263"/>
    <mergeCell ref="BK264:BM264"/>
    <mergeCell ref="BK265:BM265"/>
    <mergeCell ref="BK266:BM266"/>
    <mergeCell ref="BP250:BR250"/>
    <mergeCell ref="BP251:BR251"/>
    <mergeCell ref="BP252:BR252"/>
    <mergeCell ref="BP253:BR253"/>
    <mergeCell ref="BP254:BR254"/>
    <mergeCell ref="BP255:BR255"/>
    <mergeCell ref="BP256:BR256"/>
    <mergeCell ref="BP257:BR257"/>
    <mergeCell ref="BP258:BR258"/>
    <mergeCell ref="BP259:BR259"/>
    <mergeCell ref="BP260:BR260"/>
    <mergeCell ref="BP261:BR261"/>
    <mergeCell ref="BP262:BR262"/>
    <mergeCell ref="BP263:BR263"/>
    <mergeCell ref="BP264:BR264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2021-02-04T16:53:55Z</dcterms:created>
  <dcterms:modified xsi:type="dcterms:W3CDTF">2023-01-20T08:02:54Z</dcterms:modified>
</cp:coreProperties>
</file>