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L74" i="1" l="1"/>
  <c r="AI74" i="1"/>
  <c r="AF74" i="1"/>
  <c r="AC74" i="1"/>
  <c r="Z74" i="1"/>
  <c r="W74" i="1"/>
  <c r="T74" i="1"/>
  <c r="AL73" i="1"/>
  <c r="AI73" i="1"/>
  <c r="AF73" i="1"/>
  <c r="AC73" i="1"/>
  <c r="Z73" i="1"/>
  <c r="W73" i="1"/>
  <c r="T73" i="1"/>
  <c r="AL72" i="1"/>
  <c r="AI72" i="1"/>
  <c r="AF72" i="1"/>
  <c r="AC72" i="1"/>
  <c r="Z72" i="1"/>
  <c r="W72" i="1"/>
  <c r="T72" i="1"/>
  <c r="AL71" i="1"/>
  <c r="AI71" i="1"/>
  <c r="AF71" i="1"/>
  <c r="AC71" i="1"/>
  <c r="Z71" i="1"/>
  <c r="W71" i="1"/>
  <c r="T71" i="1"/>
  <c r="AL70" i="1"/>
  <c r="AI70" i="1"/>
  <c r="AF70" i="1"/>
  <c r="AC70" i="1"/>
  <c r="Z70" i="1"/>
  <c r="W70" i="1"/>
  <c r="T70" i="1"/>
  <c r="AL69" i="1"/>
  <c r="AI69" i="1"/>
  <c r="AF69" i="1"/>
  <c r="AC69" i="1"/>
  <c r="Z69" i="1"/>
  <c r="W69" i="1"/>
  <c r="T69" i="1"/>
  <c r="AL68" i="1"/>
  <c r="AI68" i="1"/>
  <c r="AF68" i="1"/>
  <c r="AC68" i="1"/>
  <c r="Z68" i="1"/>
  <c r="W68" i="1"/>
  <c r="T68" i="1"/>
  <c r="AL67" i="1"/>
  <c r="AI67" i="1"/>
  <c r="AF67" i="1"/>
  <c r="AC67" i="1"/>
  <c r="Z67" i="1"/>
  <c r="W67" i="1"/>
  <c r="T67" i="1"/>
  <c r="AL66" i="1"/>
  <c r="AI66" i="1"/>
  <c r="AF66" i="1"/>
  <c r="AC66" i="1"/>
  <c r="Z66" i="1"/>
  <c r="W66" i="1"/>
  <c r="T66" i="1"/>
  <c r="AL65" i="1"/>
  <c r="AI65" i="1"/>
  <c r="AF65" i="1"/>
  <c r="AC65" i="1"/>
  <c r="Z65" i="1"/>
  <c r="W65" i="1"/>
  <c r="T65" i="1"/>
  <c r="AL64" i="1"/>
  <c r="AI64" i="1"/>
  <c r="AF64" i="1"/>
  <c r="AC64" i="1"/>
  <c r="Z64" i="1"/>
  <c r="W64" i="1"/>
  <c r="T64" i="1"/>
  <c r="N74" i="1"/>
  <c r="K74" i="1"/>
  <c r="H74" i="1"/>
  <c r="N73" i="1"/>
  <c r="K73" i="1"/>
  <c r="H73" i="1"/>
  <c r="N72" i="1"/>
  <c r="K72" i="1"/>
  <c r="H72" i="1"/>
  <c r="N71" i="1"/>
  <c r="K71" i="1"/>
  <c r="H71" i="1"/>
  <c r="N70" i="1"/>
  <c r="K70" i="1"/>
  <c r="H70" i="1"/>
  <c r="N69" i="1"/>
  <c r="K69" i="1"/>
  <c r="H69" i="1"/>
  <c r="N68" i="1"/>
  <c r="K68" i="1"/>
  <c r="H68" i="1"/>
  <c r="N67" i="1"/>
  <c r="K67" i="1"/>
  <c r="H67" i="1"/>
  <c r="N66" i="1"/>
  <c r="K66" i="1"/>
  <c r="H66" i="1"/>
  <c r="N65" i="1"/>
  <c r="K65" i="1"/>
  <c r="H65" i="1"/>
  <c r="N64" i="1"/>
  <c r="K64" i="1"/>
  <c r="H64" i="1"/>
  <c r="Q74" i="1"/>
  <c r="Q73" i="1"/>
  <c r="Q71" i="1"/>
  <c r="Q70" i="1"/>
  <c r="Q69" i="1"/>
  <c r="Q68" i="1"/>
  <c r="Q67" i="1"/>
  <c r="Q66" i="1"/>
  <c r="Q65" i="1"/>
  <c r="Q64" i="1"/>
  <c r="Q72" i="1"/>
  <c r="D44" i="1"/>
  <c r="D43" i="1"/>
  <c r="D42" i="1"/>
  <c r="D41" i="1"/>
  <c r="D40" i="1"/>
  <c r="D39" i="1"/>
  <c r="D38" i="1"/>
  <c r="D37" i="1"/>
  <c r="D36" i="1"/>
  <c r="D35" i="1"/>
  <c r="D27" i="1"/>
  <c r="D26" i="1"/>
  <c r="D25" i="1"/>
  <c r="D24" i="1"/>
  <c r="D23" i="1"/>
  <c r="D22" i="1"/>
  <c r="D21" i="1"/>
  <c r="D20" i="1"/>
  <c r="D19" i="1"/>
  <c r="D18" i="1"/>
  <c r="H34" i="1" l="1"/>
  <c r="AL33" i="1" l="1"/>
  <c r="AI33" i="1"/>
  <c r="AF33" i="1"/>
  <c r="AC33" i="1"/>
  <c r="Z33" i="1"/>
  <c r="W33" i="1"/>
  <c r="T33" i="1"/>
  <c r="Q33" i="1"/>
  <c r="N33" i="1"/>
  <c r="K33" i="1"/>
  <c r="AL16" i="1"/>
  <c r="AI16" i="1"/>
  <c r="AF16" i="1"/>
  <c r="AC16" i="1"/>
  <c r="Z16" i="1"/>
  <c r="W16" i="1"/>
  <c r="T16" i="1"/>
  <c r="Q16" i="1"/>
  <c r="N16" i="1"/>
  <c r="K16" i="1"/>
  <c r="AF34" i="1" l="1"/>
  <c r="Q27" i="1"/>
  <c r="K43" i="1"/>
  <c r="K37" i="1"/>
  <c r="K34" i="1"/>
  <c r="T19" i="1"/>
  <c r="W27" i="1"/>
  <c r="Q43" i="1"/>
  <c r="Q34" i="1"/>
  <c r="Z21" i="1"/>
  <c r="T34" i="1"/>
  <c r="T35" i="1"/>
  <c r="AC21" i="1"/>
  <c r="W34" i="1"/>
  <c r="W35" i="1"/>
  <c r="W37" i="1"/>
  <c r="AF25" i="1"/>
  <c r="Z34" i="1"/>
  <c r="Z43" i="1"/>
  <c r="K27" i="1"/>
  <c r="K21" i="1"/>
  <c r="AC42" i="1"/>
  <c r="AC34" i="1"/>
  <c r="AC43" i="1"/>
  <c r="AC37" i="1"/>
  <c r="AC41" i="1"/>
  <c r="AI34" i="1"/>
  <c r="AI43" i="1"/>
  <c r="N42" i="1"/>
  <c r="N34" i="1"/>
  <c r="N35" i="1"/>
  <c r="AL40" i="1"/>
  <c r="AL34" i="1"/>
  <c r="AL43" i="1"/>
  <c r="H44" i="1"/>
  <c r="H43" i="1"/>
  <c r="H42" i="1"/>
  <c r="H41" i="1"/>
  <c r="H40" i="1"/>
  <c r="H39" i="1"/>
  <c r="H38" i="1"/>
  <c r="H37" i="1"/>
  <c r="H36" i="1"/>
  <c r="H35" i="1"/>
  <c r="H27" i="1"/>
  <c r="H26" i="1"/>
  <c r="H25" i="1"/>
  <c r="H24" i="1"/>
  <c r="H23" i="1"/>
  <c r="H22" i="1"/>
  <c r="H21" i="1"/>
  <c r="H20" i="1"/>
  <c r="H19" i="1"/>
  <c r="H18" i="1"/>
  <c r="N25" i="1" l="1"/>
  <c r="AC20" i="1"/>
  <c r="Z25" i="1"/>
  <c r="W25" i="1"/>
  <c r="Z39" i="1"/>
  <c r="W39" i="1"/>
  <c r="AC25" i="1"/>
  <c r="Z27" i="1"/>
  <c r="W23" i="1"/>
  <c r="Q23" i="1"/>
  <c r="AL39" i="1"/>
  <c r="AI42" i="1"/>
  <c r="AI20" i="1"/>
  <c r="T23" i="1"/>
  <c r="N37" i="1"/>
  <c r="AI39" i="1"/>
  <c r="AI19" i="1"/>
  <c r="Z42" i="1"/>
  <c r="W43" i="1"/>
  <c r="T21" i="1"/>
  <c r="Q25" i="1"/>
  <c r="AL25" i="1"/>
  <c r="AC23" i="1"/>
  <c r="Z23" i="1"/>
  <c r="K25" i="1"/>
  <c r="AF23" i="1"/>
  <c r="T42" i="1"/>
  <c r="AL23" i="1"/>
  <c r="N41" i="1"/>
  <c r="AC39" i="1"/>
  <c r="K23" i="1"/>
  <c r="AF27" i="1"/>
  <c r="W42" i="1"/>
  <c r="T43" i="1"/>
  <c r="Q39" i="1"/>
  <c r="K42" i="1"/>
  <c r="Q20" i="1"/>
  <c r="AL20" i="1"/>
  <c r="AI36" i="1"/>
  <c r="AC44" i="1"/>
  <c r="AL44" i="1"/>
  <c r="AL38" i="1"/>
  <c r="N44" i="1"/>
  <c r="K18" i="1"/>
  <c r="AF18" i="1"/>
  <c r="W40" i="1"/>
  <c r="Q38" i="1"/>
  <c r="W26" i="1"/>
  <c r="T18" i="1"/>
  <c r="K36" i="1"/>
  <c r="Q26" i="1"/>
  <c r="AF38" i="1"/>
  <c r="AL35" i="1"/>
  <c r="AL37" i="1"/>
  <c r="N39" i="1"/>
  <c r="AI41" i="1"/>
  <c r="AC40" i="1"/>
  <c r="AI27" i="1"/>
  <c r="K26" i="1"/>
  <c r="Z37" i="1"/>
  <c r="Z41" i="1"/>
  <c r="AF26" i="1"/>
  <c r="N20" i="1"/>
  <c r="W44" i="1"/>
  <c r="AC22" i="1"/>
  <c r="AC24" i="1"/>
  <c r="T36" i="1"/>
  <c r="Z19" i="1"/>
  <c r="Q36" i="1"/>
  <c r="Q37" i="1"/>
  <c r="W24" i="1"/>
  <c r="T26" i="1"/>
  <c r="K40" i="1"/>
  <c r="K35" i="1"/>
  <c r="Q19" i="1"/>
  <c r="AF37" i="1"/>
  <c r="AL21" i="1"/>
  <c r="AI18" i="1"/>
  <c r="Z36" i="1"/>
  <c r="N18" i="1"/>
  <c r="Q40" i="1"/>
  <c r="K38" i="1"/>
  <c r="Q24" i="1"/>
  <c r="AF36" i="1"/>
  <c r="AI40" i="1"/>
  <c r="AI24" i="1"/>
  <c r="AI26" i="1"/>
  <c r="AF22" i="1"/>
  <c r="AF24" i="1"/>
  <c r="T38" i="1"/>
  <c r="Z18" i="1"/>
  <c r="Q41" i="1"/>
  <c r="K41" i="1"/>
  <c r="AL42" i="1"/>
  <c r="N43" i="1"/>
  <c r="N40" i="1"/>
  <c r="AI38" i="1"/>
  <c r="AC38" i="1"/>
  <c r="AI23" i="1"/>
  <c r="AI25" i="1"/>
  <c r="K24" i="1"/>
  <c r="Z38" i="1"/>
  <c r="AF21" i="1"/>
  <c r="N19" i="1"/>
  <c r="N21" i="1"/>
  <c r="W36" i="1"/>
  <c r="AC19" i="1"/>
  <c r="T37" i="1"/>
  <c r="T40" i="1"/>
  <c r="Z26" i="1"/>
  <c r="Q42" i="1"/>
  <c r="W20" i="1"/>
  <c r="W22" i="1"/>
  <c r="T25" i="1"/>
  <c r="K39" i="1"/>
  <c r="AF42" i="1"/>
  <c r="AF35" i="1"/>
  <c r="AL19" i="1"/>
  <c r="T24" i="1"/>
  <c r="AL22" i="1"/>
  <c r="Z44" i="1"/>
  <c r="N26" i="1"/>
  <c r="T41" i="1"/>
  <c r="AF44" i="1"/>
  <c r="AL41" i="1"/>
  <c r="N38" i="1"/>
  <c r="AI35" i="1"/>
  <c r="AI37" i="1"/>
  <c r="AC36" i="1"/>
  <c r="AI21" i="1"/>
  <c r="K22" i="1"/>
  <c r="K19" i="1"/>
  <c r="Z35" i="1"/>
  <c r="AF19" i="1"/>
  <c r="N27" i="1"/>
  <c r="N24" i="1"/>
  <c r="AC27" i="1"/>
  <c r="T44" i="1"/>
  <c r="T39" i="1"/>
  <c r="Z24" i="1"/>
  <c r="Q35" i="1"/>
  <c r="W19" i="1"/>
  <c r="W21" i="1"/>
  <c r="T22" i="1"/>
  <c r="Q21" i="1"/>
  <c r="AF41" i="1"/>
  <c r="AF43" i="1"/>
  <c r="AL27" i="1"/>
  <c r="AL18" i="1"/>
  <c r="N22" i="1"/>
  <c r="AC18" i="1"/>
  <c r="AF40" i="1"/>
  <c r="AL36" i="1"/>
  <c r="N36" i="1"/>
  <c r="AI44" i="1"/>
  <c r="AC35" i="1"/>
  <c r="AI22" i="1"/>
  <c r="K20" i="1"/>
  <c r="Z40" i="1"/>
  <c r="AF20" i="1"/>
  <c r="N23" i="1"/>
  <c r="W38" i="1"/>
  <c r="W41" i="1"/>
  <c r="AC26" i="1"/>
  <c r="Z20" i="1"/>
  <c r="Z22" i="1"/>
  <c r="Q44" i="1"/>
  <c r="W18" i="1"/>
  <c r="T27" i="1"/>
  <c r="T20" i="1"/>
  <c r="K44" i="1"/>
  <c r="Q18" i="1"/>
  <c r="Q22" i="1"/>
  <c r="AF39" i="1"/>
  <c r="AL24" i="1"/>
  <c r="AL26" i="1"/>
  <c r="K29" i="1" l="1"/>
  <c r="K46" i="1"/>
  <c r="AL117" i="1" l="1"/>
  <c r="AI117" i="1"/>
  <c r="AF117" i="1"/>
  <c r="AC117" i="1"/>
  <c r="Z117" i="1"/>
  <c r="W117" i="1"/>
  <c r="T117" i="1"/>
  <c r="Q117" i="1"/>
  <c r="N117" i="1"/>
  <c r="K117" i="1"/>
  <c r="AL110" i="1"/>
  <c r="AI110" i="1"/>
  <c r="AF110" i="1"/>
  <c r="AC110" i="1"/>
  <c r="Z110" i="1"/>
  <c r="W110" i="1"/>
  <c r="T110" i="1"/>
  <c r="Q110" i="1"/>
  <c r="N110" i="1"/>
  <c r="K110" i="1"/>
  <c r="D81" i="1" l="1"/>
  <c r="H118" i="1"/>
  <c r="H111" i="1"/>
  <c r="H81" i="1" l="1"/>
  <c r="AL118" i="1"/>
  <c r="AI118" i="1"/>
  <c r="AF118" i="1"/>
  <c r="AC118" i="1"/>
  <c r="Z118" i="1"/>
  <c r="W118" i="1"/>
  <c r="T118" i="1"/>
  <c r="Q118" i="1"/>
  <c r="N118" i="1"/>
  <c r="K118" i="1"/>
  <c r="AL111" i="1"/>
  <c r="AI111" i="1"/>
  <c r="AF111" i="1"/>
  <c r="AC111" i="1"/>
  <c r="Z111" i="1"/>
  <c r="W111" i="1"/>
  <c r="T111" i="1"/>
  <c r="Q111" i="1"/>
  <c r="N111" i="1"/>
  <c r="K111" i="1"/>
  <c r="J113" i="1" l="1"/>
  <c r="J120" i="1"/>
  <c r="D91" i="1"/>
  <c r="D90" i="1"/>
  <c r="D89" i="1"/>
  <c r="D88" i="1"/>
  <c r="D87" i="1"/>
  <c r="D86" i="1"/>
  <c r="D85" i="1"/>
  <c r="D84" i="1"/>
  <c r="D83" i="1"/>
  <c r="D82" i="1"/>
  <c r="AL80" i="1"/>
  <c r="AL81" i="1" s="1"/>
  <c r="AI80" i="1"/>
  <c r="AI81" i="1" s="1"/>
  <c r="AF80" i="1"/>
  <c r="AF81" i="1" s="1"/>
  <c r="AC80" i="1"/>
  <c r="AC81" i="1" s="1"/>
  <c r="Z80" i="1"/>
  <c r="Z81" i="1" s="1"/>
  <c r="W80" i="1"/>
  <c r="W81" i="1" s="1"/>
  <c r="T80" i="1"/>
  <c r="T81" i="1" s="1"/>
  <c r="Q80" i="1"/>
  <c r="Q81" i="1" s="1"/>
  <c r="N80" i="1"/>
  <c r="N81" i="1" s="1"/>
  <c r="K80" i="1"/>
  <c r="K81" i="1" s="1"/>
  <c r="D74" i="1"/>
  <c r="D73" i="1"/>
  <c r="D72" i="1"/>
  <c r="D71" i="1"/>
  <c r="D70" i="1"/>
  <c r="D69" i="1"/>
  <c r="D68" i="1"/>
  <c r="D67" i="1"/>
  <c r="D66" i="1"/>
  <c r="D65" i="1"/>
  <c r="AL63" i="1"/>
  <c r="AI63" i="1"/>
  <c r="AF63" i="1"/>
  <c r="AC63" i="1"/>
  <c r="Z63" i="1"/>
  <c r="W63" i="1"/>
  <c r="T63" i="1"/>
  <c r="Q63" i="1"/>
  <c r="N63" i="1"/>
  <c r="K63" i="1"/>
  <c r="W84" i="1" l="1"/>
  <c r="Q84" i="1"/>
  <c r="AI84" i="1"/>
  <c r="K84" i="1"/>
  <c r="AF84" i="1"/>
  <c r="T84" i="1"/>
  <c r="AL84" i="1"/>
  <c r="N84" i="1"/>
  <c r="H84" i="1"/>
  <c r="AC84" i="1"/>
  <c r="Z84" i="1"/>
  <c r="AL85" i="1"/>
  <c r="N85" i="1"/>
  <c r="AF85" i="1"/>
  <c r="H85" i="1"/>
  <c r="AC85" i="1"/>
  <c r="Z85" i="1"/>
  <c r="W85" i="1"/>
  <c r="AI85" i="1"/>
  <c r="T85" i="1"/>
  <c r="Q85" i="1"/>
  <c r="K85" i="1"/>
  <c r="T87" i="1"/>
  <c r="AL87" i="1"/>
  <c r="N87" i="1"/>
  <c r="H87" i="1"/>
  <c r="AC87" i="1"/>
  <c r="AI87" i="1"/>
  <c r="K87" i="1"/>
  <c r="AF87" i="1"/>
  <c r="Q87" i="1"/>
  <c r="Z87" i="1"/>
  <c r="W87" i="1"/>
  <c r="AI88" i="1"/>
  <c r="K88" i="1"/>
  <c r="AF88" i="1"/>
  <c r="AC88" i="1"/>
  <c r="W88" i="1"/>
  <c r="H88" i="1"/>
  <c r="Z88" i="1"/>
  <c r="T88" i="1"/>
  <c r="Q88" i="1"/>
  <c r="AL88" i="1"/>
  <c r="N88" i="1"/>
  <c r="Z89" i="1"/>
  <c r="T89" i="1"/>
  <c r="AL89" i="1"/>
  <c r="N89" i="1"/>
  <c r="Q89" i="1"/>
  <c r="AI89" i="1"/>
  <c r="K89" i="1"/>
  <c r="W89" i="1"/>
  <c r="AF89" i="1"/>
  <c r="H89" i="1"/>
  <c r="AC89" i="1"/>
  <c r="Q82" i="1"/>
  <c r="AI82" i="1"/>
  <c r="K82" i="1"/>
  <c r="AC82" i="1"/>
  <c r="N82" i="1"/>
  <c r="AF82" i="1"/>
  <c r="H82" i="1"/>
  <c r="Z82" i="1"/>
  <c r="AL82" i="1"/>
  <c r="W82" i="1"/>
  <c r="T82" i="1"/>
  <c r="Q90" i="1"/>
  <c r="AI90" i="1"/>
  <c r="K90" i="1"/>
  <c r="AC90" i="1"/>
  <c r="N90" i="1"/>
  <c r="AF90" i="1"/>
  <c r="H90" i="1"/>
  <c r="Z90" i="1"/>
  <c r="AL90" i="1"/>
  <c r="W90" i="1"/>
  <c r="T90" i="1"/>
  <c r="AC86" i="1"/>
  <c r="W86" i="1"/>
  <c r="Q86" i="1"/>
  <c r="N86" i="1"/>
  <c r="Z86" i="1"/>
  <c r="T86" i="1"/>
  <c r="AL86" i="1"/>
  <c r="AI86" i="1"/>
  <c r="K86" i="1"/>
  <c r="AF86" i="1"/>
  <c r="H86" i="1"/>
  <c r="AF83" i="1"/>
  <c r="H83" i="1"/>
  <c r="AC83" i="1"/>
  <c r="Z83" i="1"/>
  <c r="Q83" i="1"/>
  <c r="W83" i="1"/>
  <c r="T83" i="1"/>
  <c r="AL83" i="1"/>
  <c r="N83" i="1"/>
  <c r="AI83" i="1"/>
  <c r="K83" i="1"/>
  <c r="AF91" i="1"/>
  <c r="H91" i="1"/>
  <c r="Z91" i="1"/>
  <c r="T91" i="1"/>
  <c r="AC91" i="1"/>
  <c r="W91" i="1"/>
  <c r="Q91" i="1"/>
  <c r="AL91" i="1"/>
  <c r="N91" i="1"/>
  <c r="AI91" i="1"/>
  <c r="K91" i="1"/>
  <c r="K76" i="1" l="1"/>
  <c r="K93" i="1"/>
</calcChain>
</file>

<file path=xl/sharedStrings.xml><?xml version="1.0" encoding="utf-8"?>
<sst xmlns="http://schemas.openxmlformats.org/spreadsheetml/2006/main" count="169" uniqueCount="31">
  <si>
    <t>L=</t>
  </si>
  <si>
    <t>m</t>
  </si>
  <si>
    <t>KN</t>
  </si>
  <si>
    <t>0,1 * L</t>
  </si>
  <si>
    <t>0,2 * L</t>
  </si>
  <si>
    <t>0,3 * L</t>
  </si>
  <si>
    <t>0,4 * L</t>
  </si>
  <si>
    <t>0,5 * L</t>
  </si>
  <si>
    <t>0,6 * L</t>
  </si>
  <si>
    <t>0,7 * L</t>
  </si>
  <si>
    <t>0,8 * L</t>
  </si>
  <si>
    <t>0,9 * L</t>
  </si>
  <si>
    <t>1,0 * L</t>
  </si>
  <si>
    <t>kesitin yeri</t>
  </si>
  <si>
    <t>KUVVET  (KN)</t>
  </si>
  <si>
    <t>MOMENT (KNm)</t>
  </si>
  <si>
    <t>max M =</t>
  </si>
  <si>
    <t>KNm</t>
  </si>
  <si>
    <t>max V =</t>
  </si>
  <si>
    <t>KN/m</t>
  </si>
  <si>
    <t>dikkat sadece sarı hücrelere rakam giriniz.</t>
  </si>
  <si>
    <r>
      <rPr>
        <b/>
        <sz val="12"/>
        <color theme="9" tint="-0.499984740745262"/>
        <rFont val="Arial"/>
        <family val="2"/>
        <charset val="162"/>
      </rPr>
      <t>BASİT KİRİŞ TEKİL YÜK KESİT TESİRLERİ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</si>
  <si>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r>
      <rPr>
        <b/>
        <sz val="12"/>
        <color theme="9" tint="-0.499984740745262"/>
        <rFont val="Arial"/>
        <family val="2"/>
        <charset val="162"/>
      </rPr>
      <t>BASİT KİRİŞ YAYILI YÜK KESİT TESİRLERİ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</si>
  <si>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t>0 * L</t>
  </si>
  <si>
    <t>V(KN)</t>
  </si>
  <si>
    <t>M(KNm)</t>
  </si>
  <si>
    <t>x</t>
  </si>
  <si>
    <t>x (m)</t>
  </si>
  <si>
    <t>x = % L</t>
  </si>
  <si>
    <r>
      <rPr>
        <b/>
        <sz val="12"/>
        <color theme="9" tint="-0.499984740745262"/>
        <rFont val="Arial"/>
        <family val="2"/>
        <charset val="162"/>
      </rPr>
      <t>BASİT KİRİŞ TEKİL YÜK + YAYILI YÜK KESİT TESİRLERİ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 0532 366 02 04   www.betoncelik.com )</t>
    </r>
  </si>
  <si>
    <t>tekil yükün etkidiği 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</si>
</sst>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u/>
      <sz val="8"/>
      <color rgb="FF0070C0"/>
      <name val="Arial"/>
      <family val="2"/>
      <charset val="162"/>
    </font>
    <font>
      <b/>
      <sz val="8"/>
      <color indexed="10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164" fontId="1" fillId="0" borderId="13" xfId="0" applyNumberFormat="1" applyFont="1" applyBorder="1" applyAlignment="1" applyProtection="1">
      <alignment horizontal="right" vertical="center"/>
      <protection hidden="1"/>
    </xf>
    <xf numFmtId="164" fontId="1" fillId="0" borderId="15" xfId="0" applyNumberFormat="1" applyFont="1" applyBorder="1" applyAlignment="1" applyProtection="1">
      <alignment horizontal="right" vertical="center"/>
      <protection hidden="1"/>
    </xf>
    <xf numFmtId="164" fontId="1" fillId="0" borderId="14" xfId="0" applyNumberFormat="1" applyFont="1" applyBorder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164" fontId="1" fillId="0" borderId="4" xfId="0" applyNumberFormat="1" applyFont="1" applyBorder="1" applyAlignment="1" applyProtection="1">
      <alignment horizontal="right" vertical="center"/>
      <protection hidden="1"/>
    </xf>
    <xf numFmtId="164" fontId="1" fillId="0" borderId="10" xfId="0" applyNumberFormat="1" applyFont="1" applyBorder="1" applyAlignment="1" applyProtection="1">
      <alignment horizontal="right" vertical="center"/>
      <protection hidden="1"/>
    </xf>
    <xf numFmtId="164" fontId="1" fillId="0" borderId="5" xfId="0" applyNumberFormat="1" applyFont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164" fontId="1" fillId="0" borderId="24" xfId="0" applyNumberFormat="1" applyFont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0" borderId="15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64" fontId="1" fillId="0" borderId="31" xfId="0" applyNumberFormat="1" applyFont="1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164" fontId="1" fillId="0" borderId="26" xfId="0" applyNumberFormat="1" applyFont="1" applyBorder="1" applyAlignment="1" applyProtection="1">
      <alignment horizontal="right" vertical="center"/>
      <protection hidden="1"/>
    </xf>
    <xf numFmtId="164" fontId="1" fillId="0" borderId="35" xfId="0" applyNumberFormat="1" applyFont="1" applyBorder="1" applyAlignment="1" applyProtection="1">
      <alignment horizontal="right" vertical="center"/>
      <protection hidden="1"/>
    </xf>
    <xf numFmtId="164" fontId="1" fillId="0" borderId="2" xfId="0" applyNumberFormat="1" applyFont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textRotation="90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164" fontId="1" fillId="0" borderId="32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54</xdr:row>
      <xdr:rowOff>7620</xdr:rowOff>
    </xdr:from>
    <xdr:to>
      <xdr:col>6</xdr:col>
      <xdr:colOff>114300</xdr:colOff>
      <xdr:row>55</xdr:row>
      <xdr:rowOff>7620</xdr:rowOff>
    </xdr:to>
    <xdr:sp macro="" textlink="">
      <xdr:nvSpPr>
        <xdr:cNvPr id="2" name="Isosceles Triangle 1"/>
        <xdr:cNvSpPr/>
      </xdr:nvSpPr>
      <xdr:spPr>
        <a:xfrm>
          <a:off x="1409700" y="525780"/>
          <a:ext cx="228600" cy="12954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186690</xdr:colOff>
      <xdr:row>54</xdr:row>
      <xdr:rowOff>0</xdr:rowOff>
    </xdr:from>
    <xdr:to>
      <xdr:col>22</xdr:col>
      <xdr:colOff>7620</xdr:colOff>
      <xdr:row>54</xdr:row>
      <xdr:rowOff>0</xdr:rowOff>
    </xdr:to>
    <xdr:cxnSp macro="">
      <xdr:nvCxnSpPr>
        <xdr:cNvPr id="6" name="Straight Connector 5"/>
        <xdr:cNvCxnSpPr/>
      </xdr:nvCxnSpPr>
      <xdr:spPr>
        <a:xfrm>
          <a:off x="1520190" y="518160"/>
          <a:ext cx="305943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54</xdr:row>
      <xdr:rowOff>11430</xdr:rowOff>
    </xdr:from>
    <xdr:to>
      <xdr:col>22</xdr:col>
      <xdr:colOff>114300</xdr:colOff>
      <xdr:row>55</xdr:row>
      <xdr:rowOff>11430</xdr:rowOff>
    </xdr:to>
    <xdr:sp macro="" textlink="">
      <xdr:nvSpPr>
        <xdr:cNvPr id="7" name="Isosceles Triangle 6"/>
        <xdr:cNvSpPr/>
      </xdr:nvSpPr>
      <xdr:spPr>
        <a:xfrm>
          <a:off x="4457700" y="529590"/>
          <a:ext cx="228600" cy="12954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186690</xdr:colOff>
      <xdr:row>56</xdr:row>
      <xdr:rowOff>41910</xdr:rowOff>
    </xdr:from>
    <xdr:to>
      <xdr:col>5</xdr:col>
      <xdr:colOff>186690</xdr:colOff>
      <xdr:row>58</xdr:row>
      <xdr:rowOff>64770</xdr:rowOff>
    </xdr:to>
    <xdr:cxnSp macro="">
      <xdr:nvCxnSpPr>
        <xdr:cNvPr id="10" name="Straight Connector 9"/>
        <xdr:cNvCxnSpPr/>
      </xdr:nvCxnSpPr>
      <xdr:spPr>
        <a:xfrm>
          <a:off x="1139190" y="7951470"/>
          <a:ext cx="0" cy="2819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110490</xdr:colOff>
      <xdr:row>57</xdr:row>
      <xdr:rowOff>125730</xdr:rowOff>
    </xdr:from>
    <xdr:to>
      <xdr:col>22</xdr:col>
      <xdr:colOff>91440</xdr:colOff>
      <xdr:row>57</xdr:row>
      <xdr:rowOff>125730</xdr:rowOff>
    </xdr:to>
    <xdr:cxnSp macro="">
      <xdr:nvCxnSpPr>
        <xdr:cNvPr id="12" name="Straight Connector 11"/>
        <xdr:cNvCxnSpPr/>
      </xdr:nvCxnSpPr>
      <xdr:spPr>
        <a:xfrm>
          <a:off x="1443990" y="1032510"/>
          <a:ext cx="3219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148590</xdr:colOff>
      <xdr:row>57</xdr:row>
      <xdr:rowOff>95250</xdr:rowOff>
    </xdr:from>
    <xdr:to>
      <xdr:col>6</xdr:col>
      <xdr:colOff>30480</xdr:colOff>
      <xdr:row>58</xdr:row>
      <xdr:rowOff>34290</xdr:rowOff>
    </xdr:to>
    <xdr:cxnSp macro="">
      <xdr:nvCxnSpPr>
        <xdr:cNvPr id="14" name="Straight Connector 13"/>
        <xdr:cNvCxnSpPr/>
      </xdr:nvCxnSpPr>
      <xdr:spPr>
        <a:xfrm flipH="1">
          <a:off x="1482090" y="1002030"/>
          <a:ext cx="72390" cy="68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56</xdr:row>
      <xdr:rowOff>106680</xdr:rowOff>
    </xdr:from>
    <xdr:to>
      <xdr:col>22</xdr:col>
      <xdr:colOff>0</xdr:colOff>
      <xdr:row>58</xdr:row>
      <xdr:rowOff>64770</xdr:rowOff>
    </xdr:to>
    <xdr:cxnSp macro="">
      <xdr:nvCxnSpPr>
        <xdr:cNvPr id="15" name="Straight Connector 14"/>
        <xdr:cNvCxnSpPr/>
      </xdr:nvCxnSpPr>
      <xdr:spPr>
        <a:xfrm>
          <a:off x="4191000" y="8016240"/>
          <a:ext cx="0" cy="2171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152400</xdr:colOff>
      <xdr:row>57</xdr:row>
      <xdr:rowOff>95250</xdr:rowOff>
    </xdr:from>
    <xdr:to>
      <xdr:col>22</xdr:col>
      <xdr:colOff>34290</xdr:colOff>
      <xdr:row>58</xdr:row>
      <xdr:rowOff>34290</xdr:rowOff>
    </xdr:to>
    <xdr:cxnSp macro="">
      <xdr:nvCxnSpPr>
        <xdr:cNvPr id="16" name="Straight Connector 15"/>
        <xdr:cNvCxnSpPr/>
      </xdr:nvCxnSpPr>
      <xdr:spPr>
        <a:xfrm flipH="1">
          <a:off x="4533900" y="1002030"/>
          <a:ext cx="72390" cy="68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186690</xdr:colOff>
      <xdr:row>51</xdr:row>
      <xdr:rowOff>3810</xdr:rowOff>
    </xdr:from>
    <xdr:to>
      <xdr:col>9</xdr:col>
      <xdr:colOff>186690</xdr:colOff>
      <xdr:row>54</xdr:row>
      <xdr:rowOff>3810</xdr:rowOff>
    </xdr:to>
    <xdr:cxnSp macro="">
      <xdr:nvCxnSpPr>
        <xdr:cNvPr id="18" name="Straight Arrow Connector 17"/>
        <xdr:cNvCxnSpPr/>
      </xdr:nvCxnSpPr>
      <xdr:spPr>
        <a:xfrm>
          <a:off x="2282190" y="521970"/>
          <a:ext cx="0" cy="388620"/>
        </a:xfrm>
        <a:prstGeom prst="straightConnector1">
          <a:avLst/>
        </a:prstGeom>
        <a:ln w="25400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60</xdr:row>
      <xdr:rowOff>68580</xdr:rowOff>
    </xdr:from>
    <xdr:to>
      <xdr:col>18</xdr:col>
      <xdr:colOff>163830</xdr:colOff>
      <xdr:row>60</xdr:row>
      <xdr:rowOff>68580</xdr:rowOff>
    </xdr:to>
    <xdr:cxnSp macro="">
      <xdr:nvCxnSpPr>
        <xdr:cNvPr id="21" name="Straight Arrow Connector 20"/>
        <xdr:cNvCxnSpPr/>
      </xdr:nvCxnSpPr>
      <xdr:spPr>
        <a:xfrm>
          <a:off x="2514600" y="8496300"/>
          <a:ext cx="107823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</xdr:colOff>
      <xdr:row>70</xdr:row>
      <xdr:rowOff>22860</xdr:rowOff>
    </xdr:from>
    <xdr:to>
      <xdr:col>2</xdr:col>
      <xdr:colOff>102870</xdr:colOff>
      <xdr:row>73</xdr:row>
      <xdr:rowOff>102870</xdr:rowOff>
    </xdr:to>
    <xdr:cxnSp macro="">
      <xdr:nvCxnSpPr>
        <xdr:cNvPr id="23" name="Straight Arrow Connector 22"/>
        <xdr:cNvCxnSpPr/>
      </xdr:nvCxnSpPr>
      <xdr:spPr>
        <a:xfrm>
          <a:off x="483870" y="9745980"/>
          <a:ext cx="0" cy="4686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56</xdr:row>
      <xdr:rowOff>64770</xdr:rowOff>
    </xdr:from>
    <xdr:to>
      <xdr:col>7</xdr:col>
      <xdr:colOff>125730</xdr:colOff>
      <xdr:row>56</xdr:row>
      <xdr:rowOff>64770</xdr:rowOff>
    </xdr:to>
    <xdr:cxnSp macro="">
      <xdr:nvCxnSpPr>
        <xdr:cNvPr id="26" name="Straight Arrow Connector 25"/>
        <xdr:cNvCxnSpPr/>
      </xdr:nvCxnSpPr>
      <xdr:spPr>
        <a:xfrm>
          <a:off x="2099310" y="1230630"/>
          <a:ext cx="3124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</xdr:colOff>
      <xdr:row>77</xdr:row>
      <xdr:rowOff>68580</xdr:rowOff>
    </xdr:from>
    <xdr:to>
      <xdr:col>18</xdr:col>
      <xdr:colOff>163830</xdr:colOff>
      <xdr:row>77</xdr:row>
      <xdr:rowOff>68580</xdr:rowOff>
    </xdr:to>
    <xdr:cxnSp macro="">
      <xdr:nvCxnSpPr>
        <xdr:cNvPr id="27" name="Straight Arrow Connector 26"/>
        <xdr:cNvCxnSpPr/>
      </xdr:nvCxnSpPr>
      <xdr:spPr>
        <a:xfrm>
          <a:off x="2491740" y="10698480"/>
          <a:ext cx="110109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</xdr:colOff>
      <xdr:row>87</xdr:row>
      <xdr:rowOff>22860</xdr:rowOff>
    </xdr:from>
    <xdr:to>
      <xdr:col>2</xdr:col>
      <xdr:colOff>102870</xdr:colOff>
      <xdr:row>90</xdr:row>
      <xdr:rowOff>102870</xdr:rowOff>
    </xdr:to>
    <xdr:cxnSp macro="">
      <xdr:nvCxnSpPr>
        <xdr:cNvPr id="28" name="Straight Arrow Connector 27"/>
        <xdr:cNvCxnSpPr/>
      </xdr:nvCxnSpPr>
      <xdr:spPr>
        <a:xfrm>
          <a:off x="483870" y="11948160"/>
          <a:ext cx="0" cy="4686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102</xdr:row>
      <xdr:rowOff>7620</xdr:rowOff>
    </xdr:from>
    <xdr:to>
      <xdr:col>6</xdr:col>
      <xdr:colOff>114300</xdr:colOff>
      <xdr:row>103</xdr:row>
      <xdr:rowOff>7620</xdr:rowOff>
    </xdr:to>
    <xdr:sp macro="" textlink="">
      <xdr:nvSpPr>
        <xdr:cNvPr id="17" name="Isosceles Triangle 16"/>
        <xdr:cNvSpPr/>
      </xdr:nvSpPr>
      <xdr:spPr>
        <a:xfrm>
          <a:off x="838200" y="914400"/>
          <a:ext cx="228600" cy="12954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186690</xdr:colOff>
      <xdr:row>102</xdr:row>
      <xdr:rowOff>0</xdr:rowOff>
    </xdr:from>
    <xdr:to>
      <xdr:col>22</xdr:col>
      <xdr:colOff>7620</xdr:colOff>
      <xdr:row>102</xdr:row>
      <xdr:rowOff>0</xdr:rowOff>
    </xdr:to>
    <xdr:cxnSp macro="">
      <xdr:nvCxnSpPr>
        <xdr:cNvPr id="19" name="Straight Connector 18"/>
        <xdr:cNvCxnSpPr/>
      </xdr:nvCxnSpPr>
      <xdr:spPr>
        <a:xfrm>
          <a:off x="948690" y="906780"/>
          <a:ext cx="305943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102</xdr:row>
      <xdr:rowOff>11430</xdr:rowOff>
    </xdr:from>
    <xdr:to>
      <xdr:col>22</xdr:col>
      <xdr:colOff>114300</xdr:colOff>
      <xdr:row>103</xdr:row>
      <xdr:rowOff>11430</xdr:rowOff>
    </xdr:to>
    <xdr:sp macro="" textlink="">
      <xdr:nvSpPr>
        <xdr:cNvPr id="20" name="Isosceles Triangle 19"/>
        <xdr:cNvSpPr/>
      </xdr:nvSpPr>
      <xdr:spPr>
        <a:xfrm>
          <a:off x="3886200" y="918210"/>
          <a:ext cx="228600" cy="12954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186690</xdr:colOff>
      <xdr:row>104</xdr:row>
      <xdr:rowOff>41910</xdr:rowOff>
    </xdr:from>
    <xdr:to>
      <xdr:col>5</xdr:col>
      <xdr:colOff>186690</xdr:colOff>
      <xdr:row>106</xdr:row>
      <xdr:rowOff>64770</xdr:rowOff>
    </xdr:to>
    <xdr:cxnSp macro="">
      <xdr:nvCxnSpPr>
        <xdr:cNvPr id="22" name="Straight Connector 21"/>
        <xdr:cNvCxnSpPr/>
      </xdr:nvCxnSpPr>
      <xdr:spPr>
        <a:xfrm>
          <a:off x="1139190" y="14436090"/>
          <a:ext cx="0" cy="2819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110490</xdr:colOff>
      <xdr:row>105</xdr:row>
      <xdr:rowOff>125730</xdr:rowOff>
    </xdr:from>
    <xdr:to>
      <xdr:col>22</xdr:col>
      <xdr:colOff>91440</xdr:colOff>
      <xdr:row>105</xdr:row>
      <xdr:rowOff>125730</xdr:rowOff>
    </xdr:to>
    <xdr:cxnSp macro="">
      <xdr:nvCxnSpPr>
        <xdr:cNvPr id="24" name="Straight Connector 23"/>
        <xdr:cNvCxnSpPr/>
      </xdr:nvCxnSpPr>
      <xdr:spPr>
        <a:xfrm>
          <a:off x="872490" y="1421130"/>
          <a:ext cx="3219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148590</xdr:colOff>
      <xdr:row>105</xdr:row>
      <xdr:rowOff>95250</xdr:rowOff>
    </xdr:from>
    <xdr:to>
      <xdr:col>6</xdr:col>
      <xdr:colOff>30480</xdr:colOff>
      <xdr:row>106</xdr:row>
      <xdr:rowOff>34290</xdr:rowOff>
    </xdr:to>
    <xdr:cxnSp macro="">
      <xdr:nvCxnSpPr>
        <xdr:cNvPr id="25" name="Straight Connector 24"/>
        <xdr:cNvCxnSpPr/>
      </xdr:nvCxnSpPr>
      <xdr:spPr>
        <a:xfrm flipH="1">
          <a:off x="910590" y="1390650"/>
          <a:ext cx="72390" cy="68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104</xdr:row>
      <xdr:rowOff>118110</xdr:rowOff>
    </xdr:from>
    <xdr:to>
      <xdr:col>22</xdr:col>
      <xdr:colOff>0</xdr:colOff>
      <xdr:row>106</xdr:row>
      <xdr:rowOff>64770</xdr:rowOff>
    </xdr:to>
    <xdr:cxnSp macro="">
      <xdr:nvCxnSpPr>
        <xdr:cNvPr id="29" name="Straight Connector 28"/>
        <xdr:cNvCxnSpPr/>
      </xdr:nvCxnSpPr>
      <xdr:spPr>
        <a:xfrm>
          <a:off x="4191000" y="14512290"/>
          <a:ext cx="0" cy="2057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152400</xdr:colOff>
      <xdr:row>105</xdr:row>
      <xdr:rowOff>95250</xdr:rowOff>
    </xdr:from>
    <xdr:to>
      <xdr:col>22</xdr:col>
      <xdr:colOff>34290</xdr:colOff>
      <xdr:row>106</xdr:row>
      <xdr:rowOff>34290</xdr:rowOff>
    </xdr:to>
    <xdr:cxnSp macro="">
      <xdr:nvCxnSpPr>
        <xdr:cNvPr id="30" name="Straight Connector 29"/>
        <xdr:cNvCxnSpPr/>
      </xdr:nvCxnSpPr>
      <xdr:spPr>
        <a:xfrm flipH="1">
          <a:off x="3962400" y="1390650"/>
          <a:ext cx="72390" cy="68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104</xdr:row>
      <xdr:rowOff>64770</xdr:rowOff>
    </xdr:from>
    <xdr:to>
      <xdr:col>7</xdr:col>
      <xdr:colOff>125730</xdr:colOff>
      <xdr:row>104</xdr:row>
      <xdr:rowOff>64770</xdr:rowOff>
    </xdr:to>
    <xdr:cxnSp macro="">
      <xdr:nvCxnSpPr>
        <xdr:cNvPr id="32" name="Straight Arrow Connector 31"/>
        <xdr:cNvCxnSpPr/>
      </xdr:nvCxnSpPr>
      <xdr:spPr>
        <a:xfrm>
          <a:off x="956310" y="1230630"/>
          <a:ext cx="3124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100</xdr:row>
      <xdr:rowOff>0</xdr:rowOff>
    </xdr:from>
    <xdr:to>
      <xdr:col>6</xdr:col>
      <xdr:colOff>3810</xdr:colOff>
      <xdr:row>102</xdr:row>
      <xdr:rowOff>0</xdr:rowOff>
    </xdr:to>
    <xdr:cxnSp macro="">
      <xdr:nvCxnSpPr>
        <xdr:cNvPr id="4" name="Straight Arrow Connector 3"/>
        <xdr:cNvCxnSpPr/>
      </xdr:nvCxnSpPr>
      <xdr:spPr>
        <a:xfrm>
          <a:off x="6671310" y="64770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100</xdr:row>
      <xdr:rowOff>0</xdr:rowOff>
    </xdr:from>
    <xdr:to>
      <xdr:col>7</xdr:col>
      <xdr:colOff>0</xdr:colOff>
      <xdr:row>102</xdr:row>
      <xdr:rowOff>0</xdr:rowOff>
    </xdr:to>
    <xdr:cxnSp macro="">
      <xdr:nvCxnSpPr>
        <xdr:cNvPr id="33" name="Straight Arrow Connector 32"/>
        <xdr:cNvCxnSpPr/>
      </xdr:nvCxnSpPr>
      <xdr:spPr>
        <a:xfrm>
          <a:off x="6858000" y="64770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102</xdr:row>
      <xdr:rowOff>0</xdr:rowOff>
    </xdr:to>
    <xdr:cxnSp macro="">
      <xdr:nvCxnSpPr>
        <xdr:cNvPr id="34" name="Straight Arrow Connector 33"/>
        <xdr:cNvCxnSpPr/>
      </xdr:nvCxnSpPr>
      <xdr:spPr>
        <a:xfrm>
          <a:off x="7048500" y="64770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186690</xdr:colOff>
      <xdr:row>100</xdr:row>
      <xdr:rowOff>0</xdr:rowOff>
    </xdr:from>
    <xdr:to>
      <xdr:col>8</xdr:col>
      <xdr:colOff>186690</xdr:colOff>
      <xdr:row>102</xdr:row>
      <xdr:rowOff>0</xdr:rowOff>
    </xdr:to>
    <xdr:cxnSp macro="">
      <xdr:nvCxnSpPr>
        <xdr:cNvPr id="35" name="Straight Arrow Connector 34"/>
        <xdr:cNvCxnSpPr/>
      </xdr:nvCxnSpPr>
      <xdr:spPr>
        <a:xfrm>
          <a:off x="7235190" y="64770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</xdr:colOff>
      <xdr:row>100</xdr:row>
      <xdr:rowOff>3810</xdr:rowOff>
    </xdr:from>
    <xdr:to>
      <xdr:col>10</xdr:col>
      <xdr:colOff>3810</xdr:colOff>
      <xdr:row>102</xdr:row>
      <xdr:rowOff>3810</xdr:rowOff>
    </xdr:to>
    <xdr:cxnSp macro="">
      <xdr:nvCxnSpPr>
        <xdr:cNvPr id="36" name="Straight Arrow Connector 35"/>
        <xdr:cNvCxnSpPr/>
      </xdr:nvCxnSpPr>
      <xdr:spPr>
        <a:xfrm>
          <a:off x="7433310" y="65151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100</xdr:row>
      <xdr:rowOff>3810</xdr:rowOff>
    </xdr:from>
    <xdr:to>
      <xdr:col>11</xdr:col>
      <xdr:colOff>0</xdr:colOff>
      <xdr:row>102</xdr:row>
      <xdr:rowOff>3810</xdr:rowOff>
    </xdr:to>
    <xdr:cxnSp macro="">
      <xdr:nvCxnSpPr>
        <xdr:cNvPr id="37" name="Straight Arrow Connector 36"/>
        <xdr:cNvCxnSpPr/>
      </xdr:nvCxnSpPr>
      <xdr:spPr>
        <a:xfrm>
          <a:off x="7620000" y="65151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100</xdr:row>
      <xdr:rowOff>3810</xdr:rowOff>
    </xdr:from>
    <xdr:to>
      <xdr:col>12</xdr:col>
      <xdr:colOff>0</xdr:colOff>
      <xdr:row>102</xdr:row>
      <xdr:rowOff>3810</xdr:rowOff>
    </xdr:to>
    <xdr:cxnSp macro="">
      <xdr:nvCxnSpPr>
        <xdr:cNvPr id="38" name="Straight Arrow Connector 37"/>
        <xdr:cNvCxnSpPr/>
      </xdr:nvCxnSpPr>
      <xdr:spPr>
        <a:xfrm>
          <a:off x="7810500" y="65151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186690</xdr:colOff>
      <xdr:row>100</xdr:row>
      <xdr:rowOff>3810</xdr:rowOff>
    </xdr:from>
    <xdr:to>
      <xdr:col>12</xdr:col>
      <xdr:colOff>186690</xdr:colOff>
      <xdr:row>102</xdr:row>
      <xdr:rowOff>3810</xdr:rowOff>
    </xdr:to>
    <xdr:cxnSp macro="">
      <xdr:nvCxnSpPr>
        <xdr:cNvPr id="39" name="Straight Arrow Connector 38"/>
        <xdr:cNvCxnSpPr/>
      </xdr:nvCxnSpPr>
      <xdr:spPr>
        <a:xfrm>
          <a:off x="7997190" y="65151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</xdr:colOff>
      <xdr:row>100</xdr:row>
      <xdr:rowOff>0</xdr:rowOff>
    </xdr:from>
    <xdr:to>
      <xdr:col>14</xdr:col>
      <xdr:colOff>3810</xdr:colOff>
      <xdr:row>102</xdr:row>
      <xdr:rowOff>0</xdr:rowOff>
    </xdr:to>
    <xdr:cxnSp macro="">
      <xdr:nvCxnSpPr>
        <xdr:cNvPr id="40" name="Straight Arrow Connector 39"/>
        <xdr:cNvCxnSpPr/>
      </xdr:nvCxnSpPr>
      <xdr:spPr>
        <a:xfrm>
          <a:off x="8195310" y="64770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100</xdr:row>
      <xdr:rowOff>0</xdr:rowOff>
    </xdr:from>
    <xdr:to>
      <xdr:col>15</xdr:col>
      <xdr:colOff>0</xdr:colOff>
      <xdr:row>102</xdr:row>
      <xdr:rowOff>0</xdr:rowOff>
    </xdr:to>
    <xdr:cxnSp macro="">
      <xdr:nvCxnSpPr>
        <xdr:cNvPr id="41" name="Straight Arrow Connector 40"/>
        <xdr:cNvCxnSpPr/>
      </xdr:nvCxnSpPr>
      <xdr:spPr>
        <a:xfrm>
          <a:off x="8382000" y="64770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100</xdr:row>
      <xdr:rowOff>0</xdr:rowOff>
    </xdr:from>
    <xdr:to>
      <xdr:col>16</xdr:col>
      <xdr:colOff>0</xdr:colOff>
      <xdr:row>102</xdr:row>
      <xdr:rowOff>0</xdr:rowOff>
    </xdr:to>
    <xdr:cxnSp macro="">
      <xdr:nvCxnSpPr>
        <xdr:cNvPr id="42" name="Straight Arrow Connector 41"/>
        <xdr:cNvCxnSpPr/>
      </xdr:nvCxnSpPr>
      <xdr:spPr>
        <a:xfrm>
          <a:off x="8572500" y="64770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186690</xdr:colOff>
      <xdr:row>100</xdr:row>
      <xdr:rowOff>0</xdr:rowOff>
    </xdr:from>
    <xdr:to>
      <xdr:col>16</xdr:col>
      <xdr:colOff>186690</xdr:colOff>
      <xdr:row>102</xdr:row>
      <xdr:rowOff>0</xdr:rowOff>
    </xdr:to>
    <xdr:cxnSp macro="">
      <xdr:nvCxnSpPr>
        <xdr:cNvPr id="43" name="Straight Arrow Connector 42"/>
        <xdr:cNvCxnSpPr/>
      </xdr:nvCxnSpPr>
      <xdr:spPr>
        <a:xfrm>
          <a:off x="8759190" y="64770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</xdr:colOff>
      <xdr:row>100</xdr:row>
      <xdr:rowOff>3810</xdr:rowOff>
    </xdr:from>
    <xdr:to>
      <xdr:col>18</xdr:col>
      <xdr:colOff>3810</xdr:colOff>
      <xdr:row>102</xdr:row>
      <xdr:rowOff>3810</xdr:rowOff>
    </xdr:to>
    <xdr:cxnSp macro="">
      <xdr:nvCxnSpPr>
        <xdr:cNvPr id="44" name="Straight Arrow Connector 43"/>
        <xdr:cNvCxnSpPr/>
      </xdr:nvCxnSpPr>
      <xdr:spPr>
        <a:xfrm>
          <a:off x="8957310" y="65151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100</xdr:row>
      <xdr:rowOff>3810</xdr:rowOff>
    </xdr:from>
    <xdr:to>
      <xdr:col>19</xdr:col>
      <xdr:colOff>0</xdr:colOff>
      <xdr:row>102</xdr:row>
      <xdr:rowOff>3810</xdr:rowOff>
    </xdr:to>
    <xdr:cxnSp macro="">
      <xdr:nvCxnSpPr>
        <xdr:cNvPr id="45" name="Straight Arrow Connector 44"/>
        <xdr:cNvCxnSpPr/>
      </xdr:nvCxnSpPr>
      <xdr:spPr>
        <a:xfrm>
          <a:off x="9144000" y="65151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100</xdr:row>
      <xdr:rowOff>3810</xdr:rowOff>
    </xdr:from>
    <xdr:to>
      <xdr:col>20</xdr:col>
      <xdr:colOff>0</xdr:colOff>
      <xdr:row>102</xdr:row>
      <xdr:rowOff>3810</xdr:rowOff>
    </xdr:to>
    <xdr:cxnSp macro="">
      <xdr:nvCxnSpPr>
        <xdr:cNvPr id="46" name="Straight Arrow Connector 45"/>
        <xdr:cNvCxnSpPr/>
      </xdr:nvCxnSpPr>
      <xdr:spPr>
        <a:xfrm>
          <a:off x="9334500" y="65151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186690</xdr:colOff>
      <xdr:row>100</xdr:row>
      <xdr:rowOff>3810</xdr:rowOff>
    </xdr:from>
    <xdr:to>
      <xdr:col>20</xdr:col>
      <xdr:colOff>186690</xdr:colOff>
      <xdr:row>102</xdr:row>
      <xdr:rowOff>3810</xdr:rowOff>
    </xdr:to>
    <xdr:cxnSp macro="">
      <xdr:nvCxnSpPr>
        <xdr:cNvPr id="47" name="Straight Arrow Connector 46"/>
        <xdr:cNvCxnSpPr/>
      </xdr:nvCxnSpPr>
      <xdr:spPr>
        <a:xfrm>
          <a:off x="9521190" y="65151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</xdr:colOff>
      <xdr:row>100</xdr:row>
      <xdr:rowOff>0</xdr:rowOff>
    </xdr:from>
    <xdr:to>
      <xdr:col>22</xdr:col>
      <xdr:colOff>7620</xdr:colOff>
      <xdr:row>102</xdr:row>
      <xdr:rowOff>0</xdr:rowOff>
    </xdr:to>
    <xdr:cxnSp macro="">
      <xdr:nvCxnSpPr>
        <xdr:cNvPr id="48" name="Straight Arrow Connector 47"/>
        <xdr:cNvCxnSpPr/>
      </xdr:nvCxnSpPr>
      <xdr:spPr>
        <a:xfrm>
          <a:off x="9723120" y="64770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</xdr:colOff>
      <xdr:row>98</xdr:row>
      <xdr:rowOff>83820</xdr:rowOff>
    </xdr:from>
    <xdr:to>
      <xdr:col>12</xdr:col>
      <xdr:colOff>7620</xdr:colOff>
      <xdr:row>100</xdr:row>
      <xdr:rowOff>72390</xdr:rowOff>
    </xdr:to>
    <xdr:cxnSp macro="">
      <xdr:nvCxnSpPr>
        <xdr:cNvPr id="8" name="Straight Connector 7"/>
        <xdr:cNvCxnSpPr/>
      </xdr:nvCxnSpPr>
      <xdr:spPr>
        <a:xfrm flipV="1">
          <a:off x="7440930" y="472440"/>
          <a:ext cx="37719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7</xdr:row>
      <xdr:rowOff>7620</xdr:rowOff>
    </xdr:from>
    <xdr:to>
      <xdr:col>7</xdr:col>
      <xdr:colOff>114300</xdr:colOff>
      <xdr:row>8</xdr:row>
      <xdr:rowOff>7620</xdr:rowOff>
    </xdr:to>
    <xdr:sp macro="" textlink="">
      <xdr:nvSpPr>
        <xdr:cNvPr id="49" name="Isosceles Triangle 48"/>
        <xdr:cNvSpPr/>
      </xdr:nvSpPr>
      <xdr:spPr>
        <a:xfrm>
          <a:off x="1028700" y="1203960"/>
          <a:ext cx="228600" cy="12954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186690</xdr:colOff>
      <xdr:row>7</xdr:row>
      <xdr:rowOff>0</xdr:rowOff>
    </xdr:from>
    <xdr:to>
      <xdr:col>23</xdr:col>
      <xdr:colOff>7620</xdr:colOff>
      <xdr:row>7</xdr:row>
      <xdr:rowOff>0</xdr:rowOff>
    </xdr:to>
    <xdr:cxnSp macro="">
      <xdr:nvCxnSpPr>
        <xdr:cNvPr id="50" name="Straight Connector 49"/>
        <xdr:cNvCxnSpPr/>
      </xdr:nvCxnSpPr>
      <xdr:spPr>
        <a:xfrm>
          <a:off x="1139190" y="1196340"/>
          <a:ext cx="305943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7</xdr:row>
      <xdr:rowOff>11430</xdr:rowOff>
    </xdr:from>
    <xdr:to>
      <xdr:col>23</xdr:col>
      <xdr:colOff>114300</xdr:colOff>
      <xdr:row>8</xdr:row>
      <xdr:rowOff>11430</xdr:rowOff>
    </xdr:to>
    <xdr:sp macro="" textlink="">
      <xdr:nvSpPr>
        <xdr:cNvPr id="51" name="Isosceles Triangle 50"/>
        <xdr:cNvSpPr/>
      </xdr:nvSpPr>
      <xdr:spPr>
        <a:xfrm>
          <a:off x="4076700" y="1207770"/>
          <a:ext cx="228600" cy="12954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186690</xdr:colOff>
      <xdr:row>9</xdr:row>
      <xdr:rowOff>30480</xdr:rowOff>
    </xdr:from>
    <xdr:to>
      <xdr:col>6</xdr:col>
      <xdr:colOff>186690</xdr:colOff>
      <xdr:row>11</xdr:row>
      <xdr:rowOff>53340</xdr:rowOff>
    </xdr:to>
    <xdr:cxnSp macro="">
      <xdr:nvCxnSpPr>
        <xdr:cNvPr id="52" name="Straight Connector 51"/>
        <xdr:cNvCxnSpPr/>
      </xdr:nvCxnSpPr>
      <xdr:spPr>
        <a:xfrm>
          <a:off x="1329690" y="1524000"/>
          <a:ext cx="0" cy="2819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110490</xdr:colOff>
      <xdr:row>10</xdr:row>
      <xdr:rowOff>125730</xdr:rowOff>
    </xdr:from>
    <xdr:to>
      <xdr:col>23</xdr:col>
      <xdr:colOff>91440</xdr:colOff>
      <xdr:row>10</xdr:row>
      <xdr:rowOff>125730</xdr:rowOff>
    </xdr:to>
    <xdr:cxnSp macro="">
      <xdr:nvCxnSpPr>
        <xdr:cNvPr id="53" name="Straight Connector 52"/>
        <xdr:cNvCxnSpPr/>
      </xdr:nvCxnSpPr>
      <xdr:spPr>
        <a:xfrm>
          <a:off x="1062990" y="1710690"/>
          <a:ext cx="3219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148590</xdr:colOff>
      <xdr:row>10</xdr:row>
      <xdr:rowOff>95250</xdr:rowOff>
    </xdr:from>
    <xdr:to>
      <xdr:col>7</xdr:col>
      <xdr:colOff>30480</xdr:colOff>
      <xdr:row>11</xdr:row>
      <xdr:rowOff>34290</xdr:rowOff>
    </xdr:to>
    <xdr:cxnSp macro="">
      <xdr:nvCxnSpPr>
        <xdr:cNvPr id="54" name="Straight Connector 53"/>
        <xdr:cNvCxnSpPr/>
      </xdr:nvCxnSpPr>
      <xdr:spPr>
        <a:xfrm flipH="1">
          <a:off x="1101090" y="1680210"/>
          <a:ext cx="72390" cy="68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9</xdr:row>
      <xdr:rowOff>114300</xdr:rowOff>
    </xdr:from>
    <xdr:to>
      <xdr:col>23</xdr:col>
      <xdr:colOff>0</xdr:colOff>
      <xdr:row>11</xdr:row>
      <xdr:rowOff>64770</xdr:rowOff>
    </xdr:to>
    <xdr:cxnSp macro="">
      <xdr:nvCxnSpPr>
        <xdr:cNvPr id="55" name="Straight Connector 54"/>
        <xdr:cNvCxnSpPr/>
      </xdr:nvCxnSpPr>
      <xdr:spPr>
        <a:xfrm>
          <a:off x="4381500" y="1607820"/>
          <a:ext cx="0" cy="209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10</xdr:row>
      <xdr:rowOff>95250</xdr:rowOff>
    </xdr:from>
    <xdr:to>
      <xdr:col>23</xdr:col>
      <xdr:colOff>34290</xdr:colOff>
      <xdr:row>11</xdr:row>
      <xdr:rowOff>34290</xdr:rowOff>
    </xdr:to>
    <xdr:cxnSp macro="">
      <xdr:nvCxnSpPr>
        <xdr:cNvPr id="56" name="Straight Connector 55"/>
        <xdr:cNvCxnSpPr/>
      </xdr:nvCxnSpPr>
      <xdr:spPr>
        <a:xfrm flipH="1">
          <a:off x="4152900" y="1680210"/>
          <a:ext cx="72390" cy="68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102870</xdr:colOff>
      <xdr:row>4</xdr:row>
      <xdr:rowOff>3810</xdr:rowOff>
    </xdr:from>
    <xdr:to>
      <xdr:col>11</xdr:col>
      <xdr:colOff>102870</xdr:colOff>
      <xdr:row>7</xdr:row>
      <xdr:rowOff>3810</xdr:rowOff>
    </xdr:to>
    <xdr:cxnSp macro="">
      <xdr:nvCxnSpPr>
        <xdr:cNvPr id="57" name="Straight Arrow Connector 56"/>
        <xdr:cNvCxnSpPr/>
      </xdr:nvCxnSpPr>
      <xdr:spPr>
        <a:xfrm>
          <a:off x="8294370" y="811530"/>
          <a:ext cx="0" cy="388620"/>
        </a:xfrm>
        <a:prstGeom prst="straightConnector1">
          <a:avLst/>
        </a:prstGeom>
        <a:ln w="25400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</xdr:colOff>
      <xdr:row>9</xdr:row>
      <xdr:rowOff>64770</xdr:rowOff>
    </xdr:from>
    <xdr:to>
      <xdr:col>8</xdr:col>
      <xdr:colOff>125730</xdr:colOff>
      <xdr:row>9</xdr:row>
      <xdr:rowOff>64770</xdr:rowOff>
    </xdr:to>
    <xdr:cxnSp macro="">
      <xdr:nvCxnSpPr>
        <xdr:cNvPr id="58" name="Straight Arrow Connector 57"/>
        <xdr:cNvCxnSpPr/>
      </xdr:nvCxnSpPr>
      <xdr:spPr>
        <a:xfrm>
          <a:off x="1146810" y="1520190"/>
          <a:ext cx="3124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13</xdr:row>
      <xdr:rowOff>68580</xdr:rowOff>
    </xdr:from>
    <xdr:to>
      <xdr:col>18</xdr:col>
      <xdr:colOff>163830</xdr:colOff>
      <xdr:row>13</xdr:row>
      <xdr:rowOff>68580</xdr:rowOff>
    </xdr:to>
    <xdr:cxnSp macro="">
      <xdr:nvCxnSpPr>
        <xdr:cNvPr id="59" name="Straight Arrow Connector 58"/>
        <xdr:cNvCxnSpPr/>
      </xdr:nvCxnSpPr>
      <xdr:spPr>
        <a:xfrm>
          <a:off x="2484120" y="2080260"/>
          <a:ext cx="110871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</xdr:colOff>
      <xdr:row>23</xdr:row>
      <xdr:rowOff>83820</xdr:rowOff>
    </xdr:from>
    <xdr:to>
      <xdr:col>2</xdr:col>
      <xdr:colOff>102870</xdr:colOff>
      <xdr:row>26</xdr:row>
      <xdr:rowOff>102870</xdr:rowOff>
    </xdr:to>
    <xdr:cxnSp macro="">
      <xdr:nvCxnSpPr>
        <xdr:cNvPr id="60" name="Straight Arrow Connector 59"/>
        <xdr:cNvCxnSpPr/>
      </xdr:nvCxnSpPr>
      <xdr:spPr>
        <a:xfrm>
          <a:off x="483870" y="3406140"/>
          <a:ext cx="0" cy="4076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175260</xdr:colOff>
      <xdr:row>30</xdr:row>
      <xdr:rowOff>68580</xdr:rowOff>
    </xdr:from>
    <xdr:to>
      <xdr:col>18</xdr:col>
      <xdr:colOff>163830</xdr:colOff>
      <xdr:row>30</xdr:row>
      <xdr:rowOff>68580</xdr:rowOff>
    </xdr:to>
    <xdr:cxnSp macro="">
      <xdr:nvCxnSpPr>
        <xdr:cNvPr id="61" name="Straight Arrow Connector 60"/>
        <xdr:cNvCxnSpPr/>
      </xdr:nvCxnSpPr>
      <xdr:spPr>
        <a:xfrm>
          <a:off x="2461260" y="4297680"/>
          <a:ext cx="113157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</xdr:colOff>
      <xdr:row>40</xdr:row>
      <xdr:rowOff>7620</xdr:rowOff>
    </xdr:from>
    <xdr:to>
      <xdr:col>2</xdr:col>
      <xdr:colOff>102870</xdr:colOff>
      <xdr:row>43</xdr:row>
      <xdr:rowOff>102870</xdr:rowOff>
    </xdr:to>
    <xdr:cxnSp macro="">
      <xdr:nvCxnSpPr>
        <xdr:cNvPr id="62" name="Straight Arrow Connector 61"/>
        <xdr:cNvCxnSpPr/>
      </xdr:nvCxnSpPr>
      <xdr:spPr>
        <a:xfrm>
          <a:off x="483870" y="5547360"/>
          <a:ext cx="0" cy="4838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</xdr:colOff>
      <xdr:row>5</xdr:row>
      <xdr:rowOff>0</xdr:rowOff>
    </xdr:from>
    <xdr:to>
      <xdr:col>7</xdr:col>
      <xdr:colOff>3810</xdr:colOff>
      <xdr:row>7</xdr:row>
      <xdr:rowOff>0</xdr:rowOff>
    </xdr:to>
    <xdr:cxnSp macro="">
      <xdr:nvCxnSpPr>
        <xdr:cNvPr id="63" name="Straight Arrow Connector 62"/>
        <xdr:cNvCxnSpPr/>
      </xdr:nvCxnSpPr>
      <xdr:spPr>
        <a:xfrm>
          <a:off x="1146810" y="728472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7</xdr:row>
      <xdr:rowOff>0</xdr:rowOff>
    </xdr:to>
    <xdr:cxnSp macro="">
      <xdr:nvCxnSpPr>
        <xdr:cNvPr id="64" name="Straight Arrow Connector 63"/>
        <xdr:cNvCxnSpPr/>
      </xdr:nvCxnSpPr>
      <xdr:spPr>
        <a:xfrm>
          <a:off x="1333500" y="728472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7</xdr:row>
      <xdr:rowOff>0</xdr:rowOff>
    </xdr:to>
    <xdr:cxnSp macro="">
      <xdr:nvCxnSpPr>
        <xdr:cNvPr id="65" name="Straight Arrow Connector 64"/>
        <xdr:cNvCxnSpPr/>
      </xdr:nvCxnSpPr>
      <xdr:spPr>
        <a:xfrm>
          <a:off x="1524000" y="728472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186690</xdr:colOff>
      <xdr:row>5</xdr:row>
      <xdr:rowOff>0</xdr:rowOff>
    </xdr:from>
    <xdr:to>
      <xdr:col>9</xdr:col>
      <xdr:colOff>186690</xdr:colOff>
      <xdr:row>7</xdr:row>
      <xdr:rowOff>0</xdr:rowOff>
    </xdr:to>
    <xdr:cxnSp macro="">
      <xdr:nvCxnSpPr>
        <xdr:cNvPr id="66" name="Straight Arrow Connector 65"/>
        <xdr:cNvCxnSpPr/>
      </xdr:nvCxnSpPr>
      <xdr:spPr>
        <a:xfrm>
          <a:off x="1710690" y="728472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</xdr:colOff>
      <xdr:row>5</xdr:row>
      <xdr:rowOff>3810</xdr:rowOff>
    </xdr:from>
    <xdr:to>
      <xdr:col>11</xdr:col>
      <xdr:colOff>3810</xdr:colOff>
      <xdr:row>7</xdr:row>
      <xdr:rowOff>3810</xdr:rowOff>
    </xdr:to>
    <xdr:cxnSp macro="">
      <xdr:nvCxnSpPr>
        <xdr:cNvPr id="67" name="Straight Arrow Connector 66"/>
        <xdr:cNvCxnSpPr/>
      </xdr:nvCxnSpPr>
      <xdr:spPr>
        <a:xfrm>
          <a:off x="1908810" y="728853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3810</xdr:rowOff>
    </xdr:from>
    <xdr:to>
      <xdr:col>12</xdr:col>
      <xdr:colOff>0</xdr:colOff>
      <xdr:row>7</xdr:row>
      <xdr:rowOff>3810</xdr:rowOff>
    </xdr:to>
    <xdr:cxnSp macro="">
      <xdr:nvCxnSpPr>
        <xdr:cNvPr id="68" name="Straight Arrow Connector 67"/>
        <xdr:cNvCxnSpPr/>
      </xdr:nvCxnSpPr>
      <xdr:spPr>
        <a:xfrm>
          <a:off x="2095500" y="728853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</xdr:row>
      <xdr:rowOff>3810</xdr:rowOff>
    </xdr:from>
    <xdr:to>
      <xdr:col>13</xdr:col>
      <xdr:colOff>0</xdr:colOff>
      <xdr:row>7</xdr:row>
      <xdr:rowOff>3810</xdr:rowOff>
    </xdr:to>
    <xdr:cxnSp macro="">
      <xdr:nvCxnSpPr>
        <xdr:cNvPr id="69" name="Straight Arrow Connector 68"/>
        <xdr:cNvCxnSpPr/>
      </xdr:nvCxnSpPr>
      <xdr:spPr>
        <a:xfrm>
          <a:off x="2286000" y="728853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186690</xdr:colOff>
      <xdr:row>5</xdr:row>
      <xdr:rowOff>3810</xdr:rowOff>
    </xdr:from>
    <xdr:to>
      <xdr:col>13</xdr:col>
      <xdr:colOff>186690</xdr:colOff>
      <xdr:row>7</xdr:row>
      <xdr:rowOff>3810</xdr:rowOff>
    </xdr:to>
    <xdr:cxnSp macro="">
      <xdr:nvCxnSpPr>
        <xdr:cNvPr id="70" name="Straight Arrow Connector 69"/>
        <xdr:cNvCxnSpPr/>
      </xdr:nvCxnSpPr>
      <xdr:spPr>
        <a:xfrm>
          <a:off x="2472690" y="728853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</xdr:colOff>
      <xdr:row>5</xdr:row>
      <xdr:rowOff>0</xdr:rowOff>
    </xdr:from>
    <xdr:to>
      <xdr:col>15</xdr:col>
      <xdr:colOff>3810</xdr:colOff>
      <xdr:row>7</xdr:row>
      <xdr:rowOff>0</xdr:rowOff>
    </xdr:to>
    <xdr:cxnSp macro="">
      <xdr:nvCxnSpPr>
        <xdr:cNvPr id="71" name="Straight Arrow Connector 70"/>
        <xdr:cNvCxnSpPr/>
      </xdr:nvCxnSpPr>
      <xdr:spPr>
        <a:xfrm>
          <a:off x="2670810" y="728472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7</xdr:row>
      <xdr:rowOff>0</xdr:rowOff>
    </xdr:to>
    <xdr:cxnSp macro="">
      <xdr:nvCxnSpPr>
        <xdr:cNvPr id="72" name="Straight Arrow Connector 71"/>
        <xdr:cNvCxnSpPr/>
      </xdr:nvCxnSpPr>
      <xdr:spPr>
        <a:xfrm>
          <a:off x="2857500" y="728472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cxnSp macro="">
      <xdr:nvCxnSpPr>
        <xdr:cNvPr id="73" name="Straight Arrow Connector 72"/>
        <xdr:cNvCxnSpPr/>
      </xdr:nvCxnSpPr>
      <xdr:spPr>
        <a:xfrm>
          <a:off x="3048000" y="728472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186690</xdr:colOff>
      <xdr:row>5</xdr:row>
      <xdr:rowOff>0</xdr:rowOff>
    </xdr:from>
    <xdr:to>
      <xdr:col>17</xdr:col>
      <xdr:colOff>186690</xdr:colOff>
      <xdr:row>7</xdr:row>
      <xdr:rowOff>0</xdr:rowOff>
    </xdr:to>
    <xdr:cxnSp macro="">
      <xdr:nvCxnSpPr>
        <xdr:cNvPr id="74" name="Straight Arrow Connector 73"/>
        <xdr:cNvCxnSpPr/>
      </xdr:nvCxnSpPr>
      <xdr:spPr>
        <a:xfrm>
          <a:off x="3234690" y="728472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</xdr:colOff>
      <xdr:row>5</xdr:row>
      <xdr:rowOff>3810</xdr:rowOff>
    </xdr:from>
    <xdr:to>
      <xdr:col>19</xdr:col>
      <xdr:colOff>3810</xdr:colOff>
      <xdr:row>7</xdr:row>
      <xdr:rowOff>3810</xdr:rowOff>
    </xdr:to>
    <xdr:cxnSp macro="">
      <xdr:nvCxnSpPr>
        <xdr:cNvPr id="75" name="Straight Arrow Connector 74"/>
        <xdr:cNvCxnSpPr/>
      </xdr:nvCxnSpPr>
      <xdr:spPr>
        <a:xfrm>
          <a:off x="3432810" y="728853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3810</xdr:rowOff>
    </xdr:from>
    <xdr:to>
      <xdr:col>20</xdr:col>
      <xdr:colOff>0</xdr:colOff>
      <xdr:row>7</xdr:row>
      <xdr:rowOff>3810</xdr:rowOff>
    </xdr:to>
    <xdr:cxnSp macro="">
      <xdr:nvCxnSpPr>
        <xdr:cNvPr id="76" name="Straight Arrow Connector 75"/>
        <xdr:cNvCxnSpPr/>
      </xdr:nvCxnSpPr>
      <xdr:spPr>
        <a:xfrm>
          <a:off x="3619500" y="728853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</xdr:row>
      <xdr:rowOff>3810</xdr:rowOff>
    </xdr:from>
    <xdr:to>
      <xdr:col>21</xdr:col>
      <xdr:colOff>0</xdr:colOff>
      <xdr:row>7</xdr:row>
      <xdr:rowOff>3810</xdr:rowOff>
    </xdr:to>
    <xdr:cxnSp macro="">
      <xdr:nvCxnSpPr>
        <xdr:cNvPr id="77" name="Straight Arrow Connector 76"/>
        <xdr:cNvCxnSpPr/>
      </xdr:nvCxnSpPr>
      <xdr:spPr>
        <a:xfrm>
          <a:off x="3810000" y="728853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186690</xdr:colOff>
      <xdr:row>5</xdr:row>
      <xdr:rowOff>3810</xdr:rowOff>
    </xdr:from>
    <xdr:to>
      <xdr:col>21</xdr:col>
      <xdr:colOff>186690</xdr:colOff>
      <xdr:row>7</xdr:row>
      <xdr:rowOff>3810</xdr:rowOff>
    </xdr:to>
    <xdr:cxnSp macro="">
      <xdr:nvCxnSpPr>
        <xdr:cNvPr id="78" name="Straight Arrow Connector 77"/>
        <xdr:cNvCxnSpPr/>
      </xdr:nvCxnSpPr>
      <xdr:spPr>
        <a:xfrm>
          <a:off x="3996690" y="728853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</xdr:colOff>
      <xdr:row>5</xdr:row>
      <xdr:rowOff>0</xdr:rowOff>
    </xdr:from>
    <xdr:to>
      <xdr:col>23</xdr:col>
      <xdr:colOff>7620</xdr:colOff>
      <xdr:row>7</xdr:row>
      <xdr:rowOff>0</xdr:rowOff>
    </xdr:to>
    <xdr:cxnSp macro="">
      <xdr:nvCxnSpPr>
        <xdr:cNvPr id="79" name="Straight Arrow Connector 78"/>
        <xdr:cNvCxnSpPr/>
      </xdr:nvCxnSpPr>
      <xdr:spPr>
        <a:xfrm>
          <a:off x="4198620" y="7284720"/>
          <a:ext cx="0" cy="25908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</xdr:colOff>
      <xdr:row>4</xdr:row>
      <xdr:rowOff>0</xdr:rowOff>
    </xdr:from>
    <xdr:to>
      <xdr:col>18</xdr:col>
      <xdr:colOff>7620</xdr:colOff>
      <xdr:row>5</xdr:row>
      <xdr:rowOff>118110</xdr:rowOff>
    </xdr:to>
    <xdr:cxnSp macro="">
      <xdr:nvCxnSpPr>
        <xdr:cNvPr id="80" name="Straight Connector 79"/>
        <xdr:cNvCxnSpPr/>
      </xdr:nvCxnSpPr>
      <xdr:spPr>
        <a:xfrm flipV="1">
          <a:off x="9155430" y="807720"/>
          <a:ext cx="37719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144780</xdr:colOff>
      <xdr:row>8</xdr:row>
      <xdr:rowOff>22860</xdr:rowOff>
    </xdr:from>
    <xdr:to>
      <xdr:col>8</xdr:col>
      <xdr:colOff>49530</xdr:colOff>
      <xdr:row>9</xdr:row>
      <xdr:rowOff>22860</xdr:rowOff>
    </xdr:to>
    <xdr:grpSp>
      <xdr:nvGrpSpPr>
        <xdr:cNvPr id="11" name="Group 10"/>
        <xdr:cNvGrpSpPr/>
      </xdr:nvGrpSpPr>
      <xdr:grpSpPr>
        <a:xfrm>
          <a:off x="1097280" y="1386840"/>
          <a:ext cx="476250" cy="129540"/>
          <a:chOff x="438150" y="922020"/>
          <a:chExt cx="476250" cy="163830"/>
        </a:xfrm>
      </xdr:grpSpPr>
      <xdr:cxnSp macro="">
        <xdr:nvCxnSpPr>
          <xdr:cNvPr id="5" name="Straight Connector 4"/>
          <xdr:cNvCxnSpPr/>
        </xdr:nvCxnSpPr>
        <xdr:spPr>
          <a:xfrm>
            <a:off x="438150" y="922020"/>
            <a:ext cx="476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ectangle 8"/>
          <xdr:cNvSpPr/>
        </xdr:nvSpPr>
        <xdr:spPr>
          <a:xfrm>
            <a:off x="438150" y="933450"/>
            <a:ext cx="476250" cy="152400"/>
          </a:xfrm>
          <a:prstGeom prst="rect">
            <a:avLst/>
          </a:prstGeom>
          <a:pattFill prst="wdDnDiag">
            <a:fgClr>
              <a:schemeClr val="accent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21</xdr:col>
      <xdr:colOff>160020</xdr:colOff>
      <xdr:row>8</xdr:row>
      <xdr:rowOff>68580</xdr:rowOff>
    </xdr:from>
    <xdr:to>
      <xdr:col>24</xdr:col>
      <xdr:colOff>64770</xdr:colOff>
      <xdr:row>9</xdr:row>
      <xdr:rowOff>68580</xdr:rowOff>
    </xdr:to>
    <xdr:grpSp>
      <xdr:nvGrpSpPr>
        <xdr:cNvPr id="81" name="Group 80"/>
        <xdr:cNvGrpSpPr/>
      </xdr:nvGrpSpPr>
      <xdr:grpSpPr>
        <a:xfrm>
          <a:off x="4160520" y="1432560"/>
          <a:ext cx="476250" cy="129540"/>
          <a:chOff x="438150" y="922020"/>
          <a:chExt cx="476250" cy="163830"/>
        </a:xfrm>
      </xdr:grpSpPr>
      <xdr:cxnSp macro="">
        <xdr:nvCxnSpPr>
          <xdr:cNvPr id="82" name="Straight Connector 81"/>
          <xdr:cNvCxnSpPr/>
        </xdr:nvCxnSpPr>
        <xdr:spPr>
          <a:xfrm>
            <a:off x="438150" y="922020"/>
            <a:ext cx="476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" name="Rectangle 82"/>
          <xdr:cNvSpPr/>
        </xdr:nvSpPr>
        <xdr:spPr>
          <a:xfrm>
            <a:off x="438150" y="933450"/>
            <a:ext cx="476250" cy="152400"/>
          </a:xfrm>
          <a:prstGeom prst="rect">
            <a:avLst/>
          </a:prstGeom>
          <a:pattFill prst="wdDnDiag">
            <a:fgClr>
              <a:schemeClr val="accent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140970</xdr:colOff>
      <xdr:row>55</xdr:row>
      <xdr:rowOff>15240</xdr:rowOff>
    </xdr:from>
    <xdr:to>
      <xdr:col>7</xdr:col>
      <xdr:colOff>45720</xdr:colOff>
      <xdr:row>56</xdr:row>
      <xdr:rowOff>15240</xdr:rowOff>
    </xdr:to>
    <xdr:grpSp>
      <xdr:nvGrpSpPr>
        <xdr:cNvPr id="84" name="Group 83"/>
        <xdr:cNvGrpSpPr/>
      </xdr:nvGrpSpPr>
      <xdr:grpSpPr>
        <a:xfrm>
          <a:off x="902970" y="7795260"/>
          <a:ext cx="476250" cy="129540"/>
          <a:chOff x="438150" y="922020"/>
          <a:chExt cx="476250" cy="163830"/>
        </a:xfrm>
      </xdr:grpSpPr>
      <xdr:cxnSp macro="">
        <xdr:nvCxnSpPr>
          <xdr:cNvPr id="85" name="Straight Connector 84"/>
          <xdr:cNvCxnSpPr/>
        </xdr:nvCxnSpPr>
        <xdr:spPr>
          <a:xfrm>
            <a:off x="438150" y="922020"/>
            <a:ext cx="476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" name="Rectangle 85"/>
          <xdr:cNvSpPr/>
        </xdr:nvSpPr>
        <xdr:spPr>
          <a:xfrm>
            <a:off x="438150" y="933450"/>
            <a:ext cx="476250" cy="152400"/>
          </a:xfrm>
          <a:prstGeom prst="rect">
            <a:avLst/>
          </a:prstGeom>
          <a:pattFill prst="wdDnDiag">
            <a:fgClr>
              <a:schemeClr val="accent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20</xdr:col>
      <xdr:colOff>156210</xdr:colOff>
      <xdr:row>55</xdr:row>
      <xdr:rowOff>60960</xdr:rowOff>
    </xdr:from>
    <xdr:to>
      <xdr:col>23</xdr:col>
      <xdr:colOff>60960</xdr:colOff>
      <xdr:row>56</xdr:row>
      <xdr:rowOff>60960</xdr:rowOff>
    </xdr:to>
    <xdr:grpSp>
      <xdr:nvGrpSpPr>
        <xdr:cNvPr id="87" name="Group 86"/>
        <xdr:cNvGrpSpPr/>
      </xdr:nvGrpSpPr>
      <xdr:grpSpPr>
        <a:xfrm>
          <a:off x="3966210" y="7840980"/>
          <a:ext cx="476250" cy="129540"/>
          <a:chOff x="438150" y="922020"/>
          <a:chExt cx="476250" cy="163830"/>
        </a:xfrm>
      </xdr:grpSpPr>
      <xdr:cxnSp macro="">
        <xdr:nvCxnSpPr>
          <xdr:cNvPr id="88" name="Straight Connector 87"/>
          <xdr:cNvCxnSpPr/>
        </xdr:nvCxnSpPr>
        <xdr:spPr>
          <a:xfrm>
            <a:off x="438150" y="922020"/>
            <a:ext cx="476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" name="Rectangle 88"/>
          <xdr:cNvSpPr/>
        </xdr:nvSpPr>
        <xdr:spPr>
          <a:xfrm>
            <a:off x="438150" y="933450"/>
            <a:ext cx="476250" cy="152400"/>
          </a:xfrm>
          <a:prstGeom prst="rect">
            <a:avLst/>
          </a:prstGeom>
          <a:pattFill prst="wdDnDiag">
            <a:fgClr>
              <a:schemeClr val="accent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137160</xdr:colOff>
      <xdr:row>103</xdr:row>
      <xdr:rowOff>11430</xdr:rowOff>
    </xdr:from>
    <xdr:to>
      <xdr:col>7</xdr:col>
      <xdr:colOff>41910</xdr:colOff>
      <xdr:row>104</xdr:row>
      <xdr:rowOff>11430</xdr:rowOff>
    </xdr:to>
    <xdr:grpSp>
      <xdr:nvGrpSpPr>
        <xdr:cNvPr id="93" name="Group 92"/>
        <xdr:cNvGrpSpPr/>
      </xdr:nvGrpSpPr>
      <xdr:grpSpPr>
        <a:xfrm>
          <a:off x="899160" y="14276070"/>
          <a:ext cx="476250" cy="129540"/>
          <a:chOff x="438150" y="922020"/>
          <a:chExt cx="476250" cy="163830"/>
        </a:xfrm>
      </xdr:grpSpPr>
      <xdr:cxnSp macro="">
        <xdr:nvCxnSpPr>
          <xdr:cNvPr id="94" name="Straight Connector 93"/>
          <xdr:cNvCxnSpPr/>
        </xdr:nvCxnSpPr>
        <xdr:spPr>
          <a:xfrm>
            <a:off x="438150" y="922020"/>
            <a:ext cx="476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5" name="Rectangle 94"/>
          <xdr:cNvSpPr/>
        </xdr:nvSpPr>
        <xdr:spPr>
          <a:xfrm>
            <a:off x="438150" y="933450"/>
            <a:ext cx="476250" cy="152400"/>
          </a:xfrm>
          <a:prstGeom prst="rect">
            <a:avLst/>
          </a:prstGeom>
          <a:pattFill prst="wdDnDiag">
            <a:fgClr>
              <a:schemeClr val="accent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20</xdr:col>
      <xdr:colOff>152400</xdr:colOff>
      <xdr:row>103</xdr:row>
      <xdr:rowOff>57150</xdr:rowOff>
    </xdr:from>
    <xdr:to>
      <xdr:col>23</xdr:col>
      <xdr:colOff>57150</xdr:colOff>
      <xdr:row>104</xdr:row>
      <xdr:rowOff>57150</xdr:rowOff>
    </xdr:to>
    <xdr:grpSp>
      <xdr:nvGrpSpPr>
        <xdr:cNvPr id="96" name="Group 95"/>
        <xdr:cNvGrpSpPr/>
      </xdr:nvGrpSpPr>
      <xdr:grpSpPr>
        <a:xfrm>
          <a:off x="3962400" y="14321790"/>
          <a:ext cx="476250" cy="129540"/>
          <a:chOff x="438150" y="922020"/>
          <a:chExt cx="476250" cy="163830"/>
        </a:xfrm>
      </xdr:grpSpPr>
      <xdr:cxnSp macro="">
        <xdr:nvCxnSpPr>
          <xdr:cNvPr id="97" name="Straight Connector 96"/>
          <xdr:cNvCxnSpPr/>
        </xdr:nvCxnSpPr>
        <xdr:spPr>
          <a:xfrm>
            <a:off x="438150" y="922020"/>
            <a:ext cx="476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8" name="Rectangle 97"/>
          <xdr:cNvSpPr/>
        </xdr:nvSpPr>
        <xdr:spPr>
          <a:xfrm>
            <a:off x="438150" y="933450"/>
            <a:ext cx="476250" cy="152400"/>
          </a:xfrm>
          <a:prstGeom prst="rect">
            <a:avLst/>
          </a:prstGeom>
          <a:pattFill prst="wdDnDiag">
            <a:fgClr>
              <a:schemeClr val="accent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121"/>
  <sheetViews>
    <sheetView showGridLines="0" tabSelected="1" zoomScaleNormal="100" workbookViewId="0">
      <selection activeCell="Y106" sqref="Y106"/>
    </sheetView>
  </sheetViews>
  <sheetFormatPr defaultRowHeight="10.199999999999999" x14ac:dyDescent="0.3"/>
  <cols>
    <col min="1" max="957" width="2.77734375" style="2" customWidth="1"/>
    <col min="958" max="16384" width="8.88671875" style="2"/>
  </cols>
  <sheetData>
    <row r="1" spans="2:79" ht="10.8" thickBot="1" x14ac:dyDescent="0.35"/>
    <row r="2" spans="2:79" ht="35.4" customHeight="1" x14ac:dyDescent="0.3">
      <c r="B2" s="41" t="s">
        <v>29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3"/>
    </row>
    <row r="3" spans="2:79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4"/>
      <c r="R3" s="4"/>
      <c r="S3" s="4"/>
      <c r="T3" s="4"/>
      <c r="U3" s="4"/>
      <c r="V3" s="4"/>
      <c r="W3" s="4"/>
      <c r="X3" s="4"/>
      <c r="Y3" s="4"/>
      <c r="AA3" s="1" t="s">
        <v>20</v>
      </c>
      <c r="AK3" s="4"/>
      <c r="AL3" s="4"/>
      <c r="AM3" s="4"/>
      <c r="AN3" s="4"/>
      <c r="AO3" s="5"/>
      <c r="BZ3" s="4"/>
      <c r="CA3" s="4"/>
    </row>
    <row r="4" spans="2:79" x14ac:dyDescent="0.3">
      <c r="B4" s="3"/>
      <c r="C4" s="4"/>
      <c r="D4" s="4"/>
      <c r="E4" s="4"/>
      <c r="F4" s="4"/>
      <c r="G4" s="4"/>
      <c r="H4" s="4"/>
      <c r="I4" s="4"/>
      <c r="J4" s="4"/>
      <c r="K4" s="52">
        <v>15</v>
      </c>
      <c r="L4" s="52"/>
      <c r="M4" s="4" t="s">
        <v>2</v>
      </c>
      <c r="N4" s="4"/>
      <c r="O4" s="4"/>
      <c r="P4" s="4"/>
      <c r="Q4" s="4"/>
      <c r="R4" s="52">
        <v>3</v>
      </c>
      <c r="S4" s="52"/>
      <c r="T4" s="4" t="s">
        <v>19</v>
      </c>
      <c r="U4" s="4"/>
      <c r="V4" s="4"/>
      <c r="W4" s="4"/>
      <c r="X4" s="4"/>
      <c r="Y4" s="4"/>
      <c r="AK4" s="4"/>
      <c r="AL4" s="4"/>
      <c r="AM4" s="4"/>
      <c r="AN4" s="4"/>
      <c r="AO4" s="5"/>
      <c r="BZ4" s="4"/>
      <c r="CA4" s="4"/>
    </row>
    <row r="5" spans="2:79" x14ac:dyDescent="0.3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AK5" s="4"/>
      <c r="AL5" s="4"/>
      <c r="AM5" s="4"/>
      <c r="AN5" s="4"/>
      <c r="AO5" s="5"/>
      <c r="BZ5" s="4"/>
      <c r="CA5" s="4"/>
    </row>
    <row r="6" spans="2:79" x14ac:dyDescent="0.3">
      <c r="B6" s="3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4"/>
      <c r="Y6" s="4"/>
      <c r="AK6" s="4"/>
      <c r="AL6" s="4"/>
      <c r="AM6" s="4"/>
      <c r="AN6" s="4"/>
      <c r="AO6" s="5"/>
      <c r="BZ6" s="4"/>
      <c r="CA6" s="4"/>
    </row>
    <row r="7" spans="2:79" x14ac:dyDescent="0.3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K7" s="4"/>
      <c r="AL7" s="4"/>
      <c r="AM7" s="4"/>
      <c r="AN7" s="4"/>
      <c r="AO7" s="5"/>
      <c r="BZ7" s="4"/>
      <c r="CA7" s="4"/>
    </row>
    <row r="8" spans="2:79" x14ac:dyDescent="0.3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K8" s="4"/>
      <c r="AL8" s="4"/>
      <c r="AM8" s="4"/>
      <c r="AN8" s="4"/>
      <c r="AO8" s="5"/>
      <c r="BZ8" s="4"/>
      <c r="CA8" s="4"/>
    </row>
    <row r="9" spans="2:79" x14ac:dyDescent="0.3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K9" s="4"/>
      <c r="AL9" s="4"/>
      <c r="AM9" s="4"/>
      <c r="AN9" s="4"/>
      <c r="AO9" s="5"/>
      <c r="BZ9" s="4"/>
      <c r="CA9" s="4"/>
    </row>
    <row r="10" spans="2:79" x14ac:dyDescent="0.3">
      <c r="B10" s="3"/>
      <c r="C10" s="4"/>
      <c r="D10" s="4"/>
      <c r="E10" s="4"/>
      <c r="F10" s="4"/>
      <c r="G10" s="4"/>
      <c r="H10" s="4"/>
      <c r="I10" s="4"/>
      <c r="J10" s="4" t="s">
        <v>26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AK10" s="4"/>
      <c r="AL10" s="4"/>
      <c r="AM10" s="4"/>
      <c r="AN10" s="4"/>
      <c r="AO10" s="5"/>
      <c r="BZ10" s="4"/>
      <c r="CA10" s="4"/>
    </row>
    <row r="11" spans="2:79" x14ac:dyDescent="0.3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 t="s">
        <v>0</v>
      </c>
      <c r="N11" s="52">
        <v>25</v>
      </c>
      <c r="O11" s="52"/>
      <c r="P11" s="4" t="s">
        <v>1</v>
      </c>
      <c r="Q11" s="4"/>
      <c r="R11" s="4"/>
      <c r="S11" s="4"/>
      <c r="T11" s="4"/>
      <c r="U11" s="4"/>
      <c r="V11" s="4"/>
      <c r="W11" s="4"/>
      <c r="X11" s="4"/>
      <c r="Y11" s="4"/>
      <c r="AK11" s="4"/>
      <c r="AL11" s="4"/>
      <c r="AM11" s="4"/>
      <c r="AN11" s="4"/>
      <c r="AO11" s="5"/>
      <c r="BZ11" s="4"/>
      <c r="CA11" s="4"/>
    </row>
    <row r="12" spans="2:79" x14ac:dyDescent="0.3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K12" s="4"/>
      <c r="AL12" s="4"/>
      <c r="AM12" s="4"/>
      <c r="AN12" s="4"/>
      <c r="AO12" s="5"/>
      <c r="BZ12" s="4"/>
      <c r="CA12" s="4"/>
    </row>
    <row r="13" spans="2:79" x14ac:dyDescent="0.3">
      <c r="B13" s="3"/>
      <c r="C13" s="4"/>
      <c r="D13" s="7" t="s">
        <v>15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2:79" x14ac:dyDescent="0.3">
      <c r="B14" s="3"/>
      <c r="C14" s="4"/>
      <c r="D14" s="4"/>
      <c r="E14" s="4"/>
      <c r="F14" s="4"/>
      <c r="G14" s="4"/>
      <c r="H14" s="4" t="s">
        <v>30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2:79" x14ac:dyDescent="0.3">
      <c r="B15" s="3"/>
      <c r="C15" s="4"/>
      <c r="D15" s="38" t="s">
        <v>28</v>
      </c>
      <c r="E15" s="39"/>
      <c r="F15" s="39"/>
      <c r="G15" s="40"/>
      <c r="H15" s="45" t="s">
        <v>23</v>
      </c>
      <c r="I15" s="45"/>
      <c r="J15" s="20"/>
      <c r="K15" s="45" t="s">
        <v>3</v>
      </c>
      <c r="L15" s="45"/>
      <c r="M15" s="20"/>
      <c r="N15" s="20" t="s">
        <v>4</v>
      </c>
      <c r="O15" s="20"/>
      <c r="P15" s="20"/>
      <c r="Q15" s="20" t="s">
        <v>5</v>
      </c>
      <c r="R15" s="20"/>
      <c r="S15" s="20"/>
      <c r="T15" s="20" t="s">
        <v>6</v>
      </c>
      <c r="U15" s="20"/>
      <c r="V15" s="20"/>
      <c r="W15" s="20" t="s">
        <v>7</v>
      </c>
      <c r="X15" s="20"/>
      <c r="Y15" s="20"/>
      <c r="Z15" s="20" t="s">
        <v>8</v>
      </c>
      <c r="AA15" s="20"/>
      <c r="AB15" s="20"/>
      <c r="AC15" s="20" t="s">
        <v>9</v>
      </c>
      <c r="AD15" s="20"/>
      <c r="AE15" s="20"/>
      <c r="AF15" s="20" t="s">
        <v>10</v>
      </c>
      <c r="AG15" s="20"/>
      <c r="AH15" s="20"/>
      <c r="AI15" s="20" t="s">
        <v>11</v>
      </c>
      <c r="AJ15" s="20"/>
      <c r="AK15" s="20"/>
      <c r="AL15" s="20" t="s">
        <v>12</v>
      </c>
      <c r="AM15" s="20"/>
      <c r="AN15" s="20"/>
      <c r="AO15" s="5"/>
    </row>
    <row r="16" spans="2:79" ht="10.8" thickBot="1" x14ac:dyDescent="0.35">
      <c r="B16" s="3"/>
      <c r="C16" s="4"/>
      <c r="D16" s="35" t="s">
        <v>27</v>
      </c>
      <c r="E16" s="36"/>
      <c r="F16" s="36"/>
      <c r="G16" s="37"/>
      <c r="H16" s="44">
        <v>0</v>
      </c>
      <c r="I16" s="44"/>
      <c r="J16" s="21"/>
      <c r="K16" s="44">
        <f>$N$11*0.1</f>
        <v>2.5</v>
      </c>
      <c r="L16" s="44"/>
      <c r="M16" s="21"/>
      <c r="N16" s="21">
        <f>$N$11*0.2</f>
        <v>5</v>
      </c>
      <c r="O16" s="21"/>
      <c r="P16" s="21"/>
      <c r="Q16" s="21">
        <f>$N$11*0.3</f>
        <v>7.5</v>
      </c>
      <c r="R16" s="21"/>
      <c r="S16" s="21"/>
      <c r="T16" s="21">
        <f>$N$11*0.4</f>
        <v>10</v>
      </c>
      <c r="U16" s="21"/>
      <c r="V16" s="21"/>
      <c r="W16" s="21">
        <f>$N$11*0.5</f>
        <v>12.5</v>
      </c>
      <c r="X16" s="21"/>
      <c r="Y16" s="21"/>
      <c r="Z16" s="21">
        <f>$N$11*0.6</f>
        <v>15</v>
      </c>
      <c r="AA16" s="21"/>
      <c r="AB16" s="21"/>
      <c r="AC16" s="21">
        <f>$N$11*0.7</f>
        <v>17.5</v>
      </c>
      <c r="AD16" s="21"/>
      <c r="AE16" s="21"/>
      <c r="AF16" s="21">
        <f>$N$11*0.8</f>
        <v>20</v>
      </c>
      <c r="AG16" s="21"/>
      <c r="AH16" s="21"/>
      <c r="AI16" s="21">
        <f>$N$11*0.9</f>
        <v>22.5</v>
      </c>
      <c r="AJ16" s="21"/>
      <c r="AK16" s="21"/>
      <c r="AL16" s="21">
        <f>$N$11*1</f>
        <v>25</v>
      </c>
      <c r="AM16" s="21"/>
      <c r="AN16" s="21"/>
      <c r="AO16" s="5"/>
    </row>
    <row r="17" spans="2:41" ht="10.8" thickTop="1" x14ac:dyDescent="0.3">
      <c r="B17" s="3"/>
      <c r="C17" s="4"/>
      <c r="D17" s="53">
        <v>0</v>
      </c>
      <c r="E17" s="53"/>
      <c r="F17" s="54" t="s">
        <v>23</v>
      </c>
      <c r="G17" s="55"/>
      <c r="H17" s="22">
        <v>0</v>
      </c>
      <c r="I17" s="23"/>
      <c r="J17" s="24"/>
      <c r="K17" s="22">
        <v>0</v>
      </c>
      <c r="L17" s="23"/>
      <c r="M17" s="24"/>
      <c r="N17" s="22">
        <v>0</v>
      </c>
      <c r="O17" s="23"/>
      <c r="P17" s="24"/>
      <c r="Q17" s="22">
        <v>0</v>
      </c>
      <c r="R17" s="23"/>
      <c r="S17" s="24"/>
      <c r="T17" s="22">
        <v>0</v>
      </c>
      <c r="U17" s="23"/>
      <c r="V17" s="24"/>
      <c r="W17" s="22">
        <v>0</v>
      </c>
      <c r="X17" s="23"/>
      <c r="Y17" s="24"/>
      <c r="Z17" s="22">
        <v>0</v>
      </c>
      <c r="AA17" s="23"/>
      <c r="AB17" s="24"/>
      <c r="AC17" s="22">
        <v>0</v>
      </c>
      <c r="AD17" s="23"/>
      <c r="AE17" s="24"/>
      <c r="AF17" s="22">
        <v>0</v>
      </c>
      <c r="AG17" s="23"/>
      <c r="AH17" s="24"/>
      <c r="AI17" s="22">
        <v>0</v>
      </c>
      <c r="AJ17" s="23"/>
      <c r="AK17" s="24"/>
      <c r="AL17" s="22">
        <v>0</v>
      </c>
      <c r="AM17" s="23"/>
      <c r="AN17" s="24"/>
      <c r="AO17" s="5"/>
    </row>
    <row r="18" spans="2:41" x14ac:dyDescent="0.3">
      <c r="B18" s="3"/>
      <c r="C18" s="56" t="s">
        <v>13</v>
      </c>
      <c r="D18" s="30">
        <f>$N$11*0.1</f>
        <v>2.5</v>
      </c>
      <c r="E18" s="30"/>
      <c r="F18" s="31" t="s">
        <v>3</v>
      </c>
      <c r="G18" s="32"/>
      <c r="H18" s="22">
        <f t="shared" ref="H18:H27" si="0">(($K$4*($N$11-H$16)+$R$4*$N$11^2/2)/$N$11)*$D18-$R$4*$D18*$D18/2-IF($D18&lt;H$16,0,$K$4*($D18-H$16))</f>
        <v>84.375</v>
      </c>
      <c r="I18" s="23"/>
      <c r="J18" s="24"/>
      <c r="K18" s="22">
        <f t="shared" ref="K18:K27" si="1">(($K$4*($N$11-K$16)+$R$4*$N$11^2/2)/$N$11)*$D18-$R$4*$D18*$D18/2-IF($D18&lt;K$16,0,$K$4*($D18-K$16))</f>
        <v>118.125</v>
      </c>
      <c r="L18" s="23"/>
      <c r="M18" s="24"/>
      <c r="N18" s="22">
        <f t="shared" ref="N18:N27" si="2">(($K$4*($N$11-N$16)+$R$4*$N$11^2/2)/$N$11)*$D18-$R$4*$D18*$D18/2-IF($D18&lt;N$16,0,$K$4*($D18-N$16))</f>
        <v>114.375</v>
      </c>
      <c r="O18" s="23"/>
      <c r="P18" s="24"/>
      <c r="Q18" s="22">
        <f t="shared" ref="Q18:Q27" si="3">(($K$4*($N$11-Q$16)+$R$4*$N$11^2/2)/$N$11)*$D18-$R$4*$D18*$D18/2-IF($D18&lt;Q$16,0,$K$4*($D18-Q$16))</f>
        <v>110.625</v>
      </c>
      <c r="R18" s="23"/>
      <c r="S18" s="24"/>
      <c r="T18" s="22">
        <f t="shared" ref="T18:T27" si="4">(($K$4*($N$11-T$16)+$R$4*$N$11^2/2)/$N$11)*$D18-$R$4*$D18*$D18/2-IF($D18&lt;T$16,0,$K$4*($D18-T$16))</f>
        <v>106.875</v>
      </c>
      <c r="U18" s="23"/>
      <c r="V18" s="24"/>
      <c r="W18" s="22">
        <f t="shared" ref="W18:W27" si="5">(($K$4*($N$11-W$16)+$R$4*$N$11^2/2)/$N$11)*$D18-$R$4*$D18*$D18/2-IF($D18&lt;W$16,0,$K$4*($D18-W$16))</f>
        <v>103.125</v>
      </c>
      <c r="X18" s="23"/>
      <c r="Y18" s="24"/>
      <c r="Z18" s="22">
        <f t="shared" ref="Z18:Z27" si="6">(($K$4*($N$11-Z$16)+$R$4*$N$11^2/2)/$N$11)*$D18-$R$4*$D18*$D18/2-IF($D18&lt;Z$16,0,$K$4*($D18-Z$16))</f>
        <v>99.375</v>
      </c>
      <c r="AA18" s="23"/>
      <c r="AB18" s="24"/>
      <c r="AC18" s="22">
        <f t="shared" ref="AC18:AC27" si="7">(($K$4*($N$11-AC$16)+$R$4*$N$11^2/2)/$N$11)*$D18-$R$4*$D18*$D18/2-IF($D18&lt;AC$16,0,$K$4*($D18-AC$16))</f>
        <v>95.625</v>
      </c>
      <c r="AD18" s="23"/>
      <c r="AE18" s="24"/>
      <c r="AF18" s="22">
        <f t="shared" ref="AF18:AF27" si="8">(($K$4*($N$11-AF$16)+$R$4*$N$11^2/2)/$N$11)*$D18-$R$4*$D18*$D18/2-IF($D18&lt;AF$16,0,$K$4*($D18-AF$16))</f>
        <v>91.875</v>
      </c>
      <c r="AG18" s="23"/>
      <c r="AH18" s="24"/>
      <c r="AI18" s="22">
        <f t="shared" ref="AI18:AI27" si="9">(($K$4*($N$11-AI$16)+$R$4*$N$11^2/2)/$N$11)*$D18-$R$4*$D18*$D18/2-IF($D18&lt;AI$16,0,$K$4*($D18-AI$16))</f>
        <v>88.125</v>
      </c>
      <c r="AJ18" s="23"/>
      <c r="AK18" s="24"/>
      <c r="AL18" s="22">
        <f t="shared" ref="AL18:AL27" si="10">(($K$4*($N$11-AL$16)+$R$4*$N$11^2/2)/$N$11)*$D18-$R$4*$D18*$D18/2-IF($D18&lt;AL$16,0,$K$4*($D18-AL$16))</f>
        <v>84.375</v>
      </c>
      <c r="AM18" s="23"/>
      <c r="AN18" s="24"/>
      <c r="AO18" s="5"/>
    </row>
    <row r="19" spans="2:41" x14ac:dyDescent="0.3">
      <c r="B19" s="3"/>
      <c r="C19" s="56"/>
      <c r="D19" s="57">
        <f>$N$11*0.2</f>
        <v>5</v>
      </c>
      <c r="E19" s="57"/>
      <c r="F19" s="20" t="s">
        <v>4</v>
      </c>
      <c r="G19" s="34"/>
      <c r="H19" s="22">
        <f t="shared" si="0"/>
        <v>150</v>
      </c>
      <c r="I19" s="23"/>
      <c r="J19" s="24"/>
      <c r="K19" s="22">
        <f t="shared" si="1"/>
        <v>180</v>
      </c>
      <c r="L19" s="23"/>
      <c r="M19" s="24"/>
      <c r="N19" s="22">
        <f t="shared" si="2"/>
        <v>210</v>
      </c>
      <c r="O19" s="23"/>
      <c r="P19" s="24"/>
      <c r="Q19" s="22">
        <f t="shared" si="3"/>
        <v>202.5</v>
      </c>
      <c r="R19" s="23"/>
      <c r="S19" s="24"/>
      <c r="T19" s="22">
        <f t="shared" si="4"/>
        <v>195</v>
      </c>
      <c r="U19" s="23"/>
      <c r="V19" s="24"/>
      <c r="W19" s="22">
        <f t="shared" si="5"/>
        <v>187.5</v>
      </c>
      <c r="X19" s="23"/>
      <c r="Y19" s="24"/>
      <c r="Z19" s="22">
        <f t="shared" si="6"/>
        <v>180</v>
      </c>
      <c r="AA19" s="23"/>
      <c r="AB19" s="24"/>
      <c r="AC19" s="22">
        <f t="shared" si="7"/>
        <v>172.5</v>
      </c>
      <c r="AD19" s="23"/>
      <c r="AE19" s="24"/>
      <c r="AF19" s="22">
        <f t="shared" si="8"/>
        <v>165</v>
      </c>
      <c r="AG19" s="23"/>
      <c r="AH19" s="24"/>
      <c r="AI19" s="22">
        <f t="shared" si="9"/>
        <v>157.5</v>
      </c>
      <c r="AJ19" s="23"/>
      <c r="AK19" s="24"/>
      <c r="AL19" s="22">
        <f t="shared" si="10"/>
        <v>150</v>
      </c>
      <c r="AM19" s="23"/>
      <c r="AN19" s="24"/>
      <c r="AO19" s="5"/>
    </row>
    <row r="20" spans="2:41" x14ac:dyDescent="0.3">
      <c r="B20" s="3"/>
      <c r="C20" s="56"/>
      <c r="D20" s="57">
        <f>$N$11*0.3</f>
        <v>7.5</v>
      </c>
      <c r="E20" s="57"/>
      <c r="F20" s="20" t="s">
        <v>5</v>
      </c>
      <c r="G20" s="34"/>
      <c r="H20" s="22">
        <f t="shared" si="0"/>
        <v>196.875</v>
      </c>
      <c r="I20" s="23"/>
      <c r="J20" s="24"/>
      <c r="K20" s="22">
        <f t="shared" si="1"/>
        <v>223.125</v>
      </c>
      <c r="L20" s="23"/>
      <c r="M20" s="24"/>
      <c r="N20" s="22">
        <f t="shared" si="2"/>
        <v>249.375</v>
      </c>
      <c r="O20" s="23"/>
      <c r="P20" s="24"/>
      <c r="Q20" s="22">
        <f t="shared" si="3"/>
        <v>275.625</v>
      </c>
      <c r="R20" s="23"/>
      <c r="S20" s="24"/>
      <c r="T20" s="22">
        <f t="shared" si="4"/>
        <v>264.375</v>
      </c>
      <c r="U20" s="23"/>
      <c r="V20" s="24"/>
      <c r="W20" s="22">
        <f t="shared" si="5"/>
        <v>253.125</v>
      </c>
      <c r="X20" s="23"/>
      <c r="Y20" s="24"/>
      <c r="Z20" s="22">
        <f t="shared" si="6"/>
        <v>241.875</v>
      </c>
      <c r="AA20" s="23"/>
      <c r="AB20" s="24"/>
      <c r="AC20" s="22">
        <f t="shared" si="7"/>
        <v>230.625</v>
      </c>
      <c r="AD20" s="23"/>
      <c r="AE20" s="24"/>
      <c r="AF20" s="22">
        <f t="shared" si="8"/>
        <v>219.375</v>
      </c>
      <c r="AG20" s="23"/>
      <c r="AH20" s="24"/>
      <c r="AI20" s="22">
        <f t="shared" si="9"/>
        <v>208.125</v>
      </c>
      <c r="AJ20" s="23"/>
      <c r="AK20" s="24"/>
      <c r="AL20" s="22">
        <f t="shared" si="10"/>
        <v>196.875</v>
      </c>
      <c r="AM20" s="23"/>
      <c r="AN20" s="24"/>
      <c r="AO20" s="5"/>
    </row>
    <row r="21" spans="2:41" x14ac:dyDescent="0.3">
      <c r="B21" s="3"/>
      <c r="C21" s="56"/>
      <c r="D21" s="57">
        <f>$N$11*0.4</f>
        <v>10</v>
      </c>
      <c r="E21" s="57"/>
      <c r="F21" s="20" t="s">
        <v>6</v>
      </c>
      <c r="G21" s="34"/>
      <c r="H21" s="22">
        <f t="shared" si="0"/>
        <v>225</v>
      </c>
      <c r="I21" s="23"/>
      <c r="J21" s="24"/>
      <c r="K21" s="22">
        <f t="shared" si="1"/>
        <v>247.5</v>
      </c>
      <c r="L21" s="23"/>
      <c r="M21" s="24"/>
      <c r="N21" s="22">
        <f t="shared" si="2"/>
        <v>270</v>
      </c>
      <c r="O21" s="23"/>
      <c r="P21" s="24"/>
      <c r="Q21" s="22">
        <f t="shared" si="3"/>
        <v>292.5</v>
      </c>
      <c r="R21" s="23"/>
      <c r="S21" s="24"/>
      <c r="T21" s="22">
        <f t="shared" si="4"/>
        <v>315</v>
      </c>
      <c r="U21" s="23"/>
      <c r="V21" s="24"/>
      <c r="W21" s="22">
        <f t="shared" si="5"/>
        <v>300</v>
      </c>
      <c r="X21" s="23"/>
      <c r="Y21" s="24"/>
      <c r="Z21" s="22">
        <f t="shared" si="6"/>
        <v>285</v>
      </c>
      <c r="AA21" s="23"/>
      <c r="AB21" s="24"/>
      <c r="AC21" s="22">
        <f t="shared" si="7"/>
        <v>270</v>
      </c>
      <c r="AD21" s="23"/>
      <c r="AE21" s="24"/>
      <c r="AF21" s="22">
        <f t="shared" si="8"/>
        <v>255</v>
      </c>
      <c r="AG21" s="23"/>
      <c r="AH21" s="24"/>
      <c r="AI21" s="22">
        <f t="shared" si="9"/>
        <v>240</v>
      </c>
      <c r="AJ21" s="23"/>
      <c r="AK21" s="24"/>
      <c r="AL21" s="22">
        <f t="shared" si="10"/>
        <v>225</v>
      </c>
      <c r="AM21" s="23"/>
      <c r="AN21" s="24"/>
      <c r="AO21" s="5"/>
    </row>
    <row r="22" spans="2:41" x14ac:dyDescent="0.3">
      <c r="B22" s="3"/>
      <c r="C22" s="56"/>
      <c r="D22" s="57">
        <f>$N$11*0.5</f>
        <v>12.5</v>
      </c>
      <c r="E22" s="57"/>
      <c r="F22" s="20" t="s">
        <v>7</v>
      </c>
      <c r="G22" s="34"/>
      <c r="H22" s="22">
        <f t="shared" si="0"/>
        <v>234.375</v>
      </c>
      <c r="I22" s="23"/>
      <c r="J22" s="24"/>
      <c r="K22" s="22">
        <f t="shared" si="1"/>
        <v>253.125</v>
      </c>
      <c r="L22" s="23"/>
      <c r="M22" s="24"/>
      <c r="N22" s="22">
        <f t="shared" si="2"/>
        <v>271.875</v>
      </c>
      <c r="O22" s="23"/>
      <c r="P22" s="24"/>
      <c r="Q22" s="22">
        <f t="shared" si="3"/>
        <v>290.625</v>
      </c>
      <c r="R22" s="23"/>
      <c r="S22" s="24"/>
      <c r="T22" s="22">
        <f t="shared" si="4"/>
        <v>309.375</v>
      </c>
      <c r="U22" s="23"/>
      <c r="V22" s="24"/>
      <c r="W22" s="22">
        <f t="shared" si="5"/>
        <v>328.125</v>
      </c>
      <c r="X22" s="23"/>
      <c r="Y22" s="24"/>
      <c r="Z22" s="22">
        <f t="shared" si="6"/>
        <v>309.375</v>
      </c>
      <c r="AA22" s="23"/>
      <c r="AB22" s="24"/>
      <c r="AC22" s="22">
        <f t="shared" si="7"/>
        <v>290.625</v>
      </c>
      <c r="AD22" s="23"/>
      <c r="AE22" s="24"/>
      <c r="AF22" s="22">
        <f t="shared" si="8"/>
        <v>271.875</v>
      </c>
      <c r="AG22" s="23"/>
      <c r="AH22" s="24"/>
      <c r="AI22" s="22">
        <f t="shared" si="9"/>
        <v>253.125</v>
      </c>
      <c r="AJ22" s="23"/>
      <c r="AK22" s="24"/>
      <c r="AL22" s="22">
        <f t="shared" si="10"/>
        <v>234.375</v>
      </c>
      <c r="AM22" s="23"/>
      <c r="AN22" s="24"/>
      <c r="AO22" s="5"/>
    </row>
    <row r="23" spans="2:41" x14ac:dyDescent="0.3">
      <c r="B23" s="3"/>
      <c r="C23" s="56"/>
      <c r="D23" s="57">
        <f>$N$11*0.6</f>
        <v>15</v>
      </c>
      <c r="E23" s="57"/>
      <c r="F23" s="20" t="s">
        <v>8</v>
      </c>
      <c r="G23" s="34"/>
      <c r="H23" s="22">
        <f t="shared" si="0"/>
        <v>225</v>
      </c>
      <c r="I23" s="23"/>
      <c r="J23" s="24"/>
      <c r="K23" s="22">
        <f t="shared" si="1"/>
        <v>240</v>
      </c>
      <c r="L23" s="23"/>
      <c r="M23" s="24"/>
      <c r="N23" s="22">
        <f t="shared" si="2"/>
        <v>255</v>
      </c>
      <c r="O23" s="23"/>
      <c r="P23" s="24"/>
      <c r="Q23" s="22">
        <f t="shared" si="3"/>
        <v>270</v>
      </c>
      <c r="R23" s="23"/>
      <c r="S23" s="24"/>
      <c r="T23" s="22">
        <f t="shared" si="4"/>
        <v>285</v>
      </c>
      <c r="U23" s="23"/>
      <c r="V23" s="24"/>
      <c r="W23" s="22">
        <f t="shared" si="5"/>
        <v>300</v>
      </c>
      <c r="X23" s="23"/>
      <c r="Y23" s="24"/>
      <c r="Z23" s="22">
        <f t="shared" si="6"/>
        <v>315</v>
      </c>
      <c r="AA23" s="23"/>
      <c r="AB23" s="24"/>
      <c r="AC23" s="22">
        <f t="shared" si="7"/>
        <v>292.5</v>
      </c>
      <c r="AD23" s="23"/>
      <c r="AE23" s="24"/>
      <c r="AF23" s="22">
        <f t="shared" si="8"/>
        <v>270</v>
      </c>
      <c r="AG23" s="23"/>
      <c r="AH23" s="24"/>
      <c r="AI23" s="22">
        <f t="shared" si="9"/>
        <v>247.5</v>
      </c>
      <c r="AJ23" s="23"/>
      <c r="AK23" s="24"/>
      <c r="AL23" s="22">
        <f t="shared" si="10"/>
        <v>225</v>
      </c>
      <c r="AM23" s="23"/>
      <c r="AN23" s="24"/>
      <c r="AO23" s="5"/>
    </row>
    <row r="24" spans="2:41" x14ac:dyDescent="0.3">
      <c r="B24" s="3"/>
      <c r="C24" s="56"/>
      <c r="D24" s="57">
        <f>$N$11*0.7</f>
        <v>17.5</v>
      </c>
      <c r="E24" s="57"/>
      <c r="F24" s="20" t="s">
        <v>9</v>
      </c>
      <c r="G24" s="34"/>
      <c r="H24" s="22">
        <f t="shared" si="0"/>
        <v>196.875</v>
      </c>
      <c r="I24" s="23"/>
      <c r="J24" s="24"/>
      <c r="K24" s="22">
        <f t="shared" si="1"/>
        <v>208.125</v>
      </c>
      <c r="L24" s="23"/>
      <c r="M24" s="24"/>
      <c r="N24" s="22">
        <f t="shared" si="2"/>
        <v>219.375</v>
      </c>
      <c r="O24" s="23"/>
      <c r="P24" s="24"/>
      <c r="Q24" s="22">
        <f t="shared" si="3"/>
        <v>230.625</v>
      </c>
      <c r="R24" s="23"/>
      <c r="S24" s="24"/>
      <c r="T24" s="22">
        <f t="shared" si="4"/>
        <v>241.875</v>
      </c>
      <c r="U24" s="23"/>
      <c r="V24" s="24"/>
      <c r="W24" s="22">
        <f t="shared" si="5"/>
        <v>253.125</v>
      </c>
      <c r="X24" s="23"/>
      <c r="Y24" s="24"/>
      <c r="Z24" s="22">
        <f t="shared" si="6"/>
        <v>264.375</v>
      </c>
      <c r="AA24" s="23"/>
      <c r="AB24" s="24"/>
      <c r="AC24" s="22">
        <f t="shared" si="7"/>
        <v>275.625</v>
      </c>
      <c r="AD24" s="23"/>
      <c r="AE24" s="24"/>
      <c r="AF24" s="22">
        <f t="shared" si="8"/>
        <v>249.375</v>
      </c>
      <c r="AG24" s="23"/>
      <c r="AH24" s="24"/>
      <c r="AI24" s="22">
        <f t="shared" si="9"/>
        <v>223.125</v>
      </c>
      <c r="AJ24" s="23"/>
      <c r="AK24" s="24"/>
      <c r="AL24" s="22">
        <f t="shared" si="10"/>
        <v>196.875</v>
      </c>
      <c r="AM24" s="23"/>
      <c r="AN24" s="24"/>
      <c r="AO24" s="5"/>
    </row>
    <row r="25" spans="2:41" x14ac:dyDescent="0.3">
      <c r="B25" s="3"/>
      <c r="C25" s="56"/>
      <c r="D25" s="57">
        <f>$N$11*0.8</f>
        <v>20</v>
      </c>
      <c r="E25" s="57"/>
      <c r="F25" s="20" t="s">
        <v>10</v>
      </c>
      <c r="G25" s="34"/>
      <c r="H25" s="22">
        <f t="shared" si="0"/>
        <v>150</v>
      </c>
      <c r="I25" s="23"/>
      <c r="J25" s="24"/>
      <c r="K25" s="22">
        <f t="shared" si="1"/>
        <v>157.5</v>
      </c>
      <c r="L25" s="23"/>
      <c r="M25" s="24"/>
      <c r="N25" s="22">
        <f t="shared" si="2"/>
        <v>165</v>
      </c>
      <c r="O25" s="23"/>
      <c r="P25" s="24"/>
      <c r="Q25" s="22">
        <f t="shared" si="3"/>
        <v>172.5</v>
      </c>
      <c r="R25" s="23"/>
      <c r="S25" s="24"/>
      <c r="T25" s="22">
        <f t="shared" si="4"/>
        <v>180</v>
      </c>
      <c r="U25" s="23"/>
      <c r="V25" s="24"/>
      <c r="W25" s="22">
        <f t="shared" si="5"/>
        <v>187.5</v>
      </c>
      <c r="X25" s="23"/>
      <c r="Y25" s="24"/>
      <c r="Z25" s="22">
        <f t="shared" si="6"/>
        <v>195</v>
      </c>
      <c r="AA25" s="23"/>
      <c r="AB25" s="24"/>
      <c r="AC25" s="22">
        <f t="shared" si="7"/>
        <v>202.5</v>
      </c>
      <c r="AD25" s="23"/>
      <c r="AE25" s="24"/>
      <c r="AF25" s="22">
        <f t="shared" si="8"/>
        <v>210</v>
      </c>
      <c r="AG25" s="23"/>
      <c r="AH25" s="24"/>
      <c r="AI25" s="22">
        <f t="shared" si="9"/>
        <v>180</v>
      </c>
      <c r="AJ25" s="23"/>
      <c r="AK25" s="24"/>
      <c r="AL25" s="22">
        <f t="shared" si="10"/>
        <v>150</v>
      </c>
      <c r="AM25" s="23"/>
      <c r="AN25" s="24"/>
      <c r="AO25" s="5"/>
    </row>
    <row r="26" spans="2:41" x14ac:dyDescent="0.3">
      <c r="B26" s="3"/>
      <c r="C26" s="4"/>
      <c r="D26" s="57">
        <f>$N$11*0.9</f>
        <v>22.5</v>
      </c>
      <c r="E26" s="57"/>
      <c r="F26" s="20" t="s">
        <v>11</v>
      </c>
      <c r="G26" s="34"/>
      <c r="H26" s="22">
        <f t="shared" si="0"/>
        <v>84.375</v>
      </c>
      <c r="I26" s="23"/>
      <c r="J26" s="24"/>
      <c r="K26" s="22">
        <f t="shared" si="1"/>
        <v>88.125</v>
      </c>
      <c r="L26" s="23"/>
      <c r="M26" s="24"/>
      <c r="N26" s="22">
        <f t="shared" si="2"/>
        <v>91.875</v>
      </c>
      <c r="O26" s="23"/>
      <c r="P26" s="24"/>
      <c r="Q26" s="22">
        <f t="shared" si="3"/>
        <v>95.625</v>
      </c>
      <c r="R26" s="23"/>
      <c r="S26" s="24"/>
      <c r="T26" s="22">
        <f t="shared" si="4"/>
        <v>99.375</v>
      </c>
      <c r="U26" s="23"/>
      <c r="V26" s="24"/>
      <c r="W26" s="22">
        <f t="shared" si="5"/>
        <v>103.125</v>
      </c>
      <c r="X26" s="23"/>
      <c r="Y26" s="24"/>
      <c r="Z26" s="22">
        <f t="shared" si="6"/>
        <v>106.875</v>
      </c>
      <c r="AA26" s="23"/>
      <c r="AB26" s="24"/>
      <c r="AC26" s="22">
        <f t="shared" si="7"/>
        <v>110.625</v>
      </c>
      <c r="AD26" s="23"/>
      <c r="AE26" s="24"/>
      <c r="AF26" s="22">
        <f t="shared" si="8"/>
        <v>114.375</v>
      </c>
      <c r="AG26" s="23"/>
      <c r="AH26" s="24"/>
      <c r="AI26" s="22">
        <f t="shared" si="9"/>
        <v>118.125</v>
      </c>
      <c r="AJ26" s="23"/>
      <c r="AK26" s="24"/>
      <c r="AL26" s="22">
        <f t="shared" si="10"/>
        <v>84.375</v>
      </c>
      <c r="AM26" s="23"/>
      <c r="AN26" s="24"/>
      <c r="AO26" s="5"/>
    </row>
    <row r="27" spans="2:41" x14ac:dyDescent="0.3">
      <c r="B27" s="3"/>
      <c r="C27" s="4"/>
      <c r="D27" s="57">
        <f>$N$11*1</f>
        <v>25</v>
      </c>
      <c r="E27" s="57"/>
      <c r="F27" s="20" t="s">
        <v>12</v>
      </c>
      <c r="G27" s="34"/>
      <c r="H27" s="22">
        <f t="shared" si="0"/>
        <v>0</v>
      </c>
      <c r="I27" s="23"/>
      <c r="J27" s="24"/>
      <c r="K27" s="22">
        <f t="shared" si="1"/>
        <v>0</v>
      </c>
      <c r="L27" s="23"/>
      <c r="M27" s="24"/>
      <c r="N27" s="22">
        <f t="shared" si="2"/>
        <v>0</v>
      </c>
      <c r="O27" s="23"/>
      <c r="P27" s="24"/>
      <c r="Q27" s="22">
        <f t="shared" si="3"/>
        <v>0</v>
      </c>
      <c r="R27" s="23"/>
      <c r="S27" s="24"/>
      <c r="T27" s="22">
        <f t="shared" si="4"/>
        <v>0</v>
      </c>
      <c r="U27" s="23"/>
      <c r="V27" s="24"/>
      <c r="W27" s="22">
        <f t="shared" si="5"/>
        <v>0</v>
      </c>
      <c r="X27" s="23"/>
      <c r="Y27" s="24"/>
      <c r="Z27" s="22">
        <f t="shared" si="6"/>
        <v>0</v>
      </c>
      <c r="AA27" s="23"/>
      <c r="AB27" s="24"/>
      <c r="AC27" s="22">
        <f t="shared" si="7"/>
        <v>0</v>
      </c>
      <c r="AD27" s="23"/>
      <c r="AE27" s="24"/>
      <c r="AF27" s="22">
        <f t="shared" si="8"/>
        <v>0</v>
      </c>
      <c r="AG27" s="23"/>
      <c r="AH27" s="24"/>
      <c r="AI27" s="22">
        <f t="shared" si="9"/>
        <v>0</v>
      </c>
      <c r="AJ27" s="23"/>
      <c r="AK27" s="24"/>
      <c r="AL27" s="22">
        <f t="shared" si="10"/>
        <v>0</v>
      </c>
      <c r="AM27" s="23"/>
      <c r="AN27" s="24"/>
      <c r="AO27" s="5"/>
    </row>
    <row r="28" spans="2:41" x14ac:dyDescent="0.3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/>
    </row>
    <row r="29" spans="2:41" x14ac:dyDescent="0.3">
      <c r="B29" s="3"/>
      <c r="C29" s="4"/>
      <c r="D29" s="4"/>
      <c r="E29" s="4"/>
      <c r="F29" s="4"/>
      <c r="H29" s="4" t="s">
        <v>16</v>
      </c>
      <c r="I29" s="4"/>
      <c r="J29" s="4"/>
      <c r="K29" s="59">
        <f>MAX(H17:AN27)</f>
        <v>328.125</v>
      </c>
      <c r="L29" s="59"/>
      <c r="M29" s="59"/>
      <c r="N29" s="4" t="s">
        <v>17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5"/>
    </row>
    <row r="30" spans="2:41" x14ac:dyDescent="0.3">
      <c r="B30" s="3"/>
      <c r="C30" s="4"/>
      <c r="D30" s="7" t="s">
        <v>14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5"/>
    </row>
    <row r="31" spans="2:41" x14ac:dyDescent="0.3">
      <c r="B31" s="3"/>
      <c r="C31" s="4"/>
      <c r="D31" s="4"/>
      <c r="E31" s="4"/>
      <c r="F31" s="4"/>
      <c r="G31" s="4"/>
      <c r="H31" s="4" t="s">
        <v>30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5"/>
    </row>
    <row r="32" spans="2:41" x14ac:dyDescent="0.3">
      <c r="B32" s="3"/>
      <c r="C32" s="4"/>
      <c r="D32" s="38" t="s">
        <v>28</v>
      </c>
      <c r="E32" s="39"/>
      <c r="F32" s="39"/>
      <c r="G32" s="40"/>
      <c r="H32" s="45" t="s">
        <v>23</v>
      </c>
      <c r="I32" s="45"/>
      <c r="J32" s="20"/>
      <c r="K32" s="45" t="s">
        <v>3</v>
      </c>
      <c r="L32" s="45"/>
      <c r="M32" s="20"/>
      <c r="N32" s="20" t="s">
        <v>4</v>
      </c>
      <c r="O32" s="20"/>
      <c r="P32" s="20"/>
      <c r="Q32" s="20" t="s">
        <v>5</v>
      </c>
      <c r="R32" s="20"/>
      <c r="S32" s="20"/>
      <c r="T32" s="20" t="s">
        <v>6</v>
      </c>
      <c r="U32" s="20"/>
      <c r="V32" s="20"/>
      <c r="W32" s="20" t="s">
        <v>7</v>
      </c>
      <c r="X32" s="20"/>
      <c r="Y32" s="20"/>
      <c r="Z32" s="20" t="s">
        <v>8</v>
      </c>
      <c r="AA32" s="20"/>
      <c r="AB32" s="20"/>
      <c r="AC32" s="20" t="s">
        <v>9</v>
      </c>
      <c r="AD32" s="20"/>
      <c r="AE32" s="20"/>
      <c r="AF32" s="20" t="s">
        <v>10</v>
      </c>
      <c r="AG32" s="20"/>
      <c r="AH32" s="20"/>
      <c r="AI32" s="20" t="s">
        <v>11</v>
      </c>
      <c r="AJ32" s="20"/>
      <c r="AK32" s="20"/>
      <c r="AL32" s="20" t="s">
        <v>12</v>
      </c>
      <c r="AM32" s="20"/>
      <c r="AN32" s="20"/>
      <c r="AO32" s="5"/>
    </row>
    <row r="33" spans="2:41" ht="10.8" thickBot="1" x14ac:dyDescent="0.35">
      <c r="B33" s="3"/>
      <c r="C33" s="4"/>
      <c r="D33" s="35" t="s">
        <v>27</v>
      </c>
      <c r="E33" s="36"/>
      <c r="F33" s="36"/>
      <c r="G33" s="37"/>
      <c r="H33" s="44">
        <v>0</v>
      </c>
      <c r="I33" s="44"/>
      <c r="J33" s="21"/>
      <c r="K33" s="44">
        <f>$N$11*0.1</f>
        <v>2.5</v>
      </c>
      <c r="L33" s="44"/>
      <c r="M33" s="21"/>
      <c r="N33" s="21">
        <f>$N$11*0.2</f>
        <v>5</v>
      </c>
      <c r="O33" s="21"/>
      <c r="P33" s="21"/>
      <c r="Q33" s="21">
        <f>$N$11*0.3</f>
        <v>7.5</v>
      </c>
      <c r="R33" s="21"/>
      <c r="S33" s="21"/>
      <c r="T33" s="21">
        <f>$N$11*0.4</f>
        <v>10</v>
      </c>
      <c r="U33" s="21"/>
      <c r="V33" s="21"/>
      <c r="W33" s="21">
        <f>$N$11*0.5</f>
        <v>12.5</v>
      </c>
      <c r="X33" s="21"/>
      <c r="Y33" s="21"/>
      <c r="Z33" s="21">
        <f>$N$11*0.6</f>
        <v>15</v>
      </c>
      <c r="AA33" s="21"/>
      <c r="AB33" s="21"/>
      <c r="AC33" s="21">
        <f>$N$11*0.7</f>
        <v>17.5</v>
      </c>
      <c r="AD33" s="21"/>
      <c r="AE33" s="21"/>
      <c r="AF33" s="21">
        <f>$N$11*0.8</f>
        <v>20</v>
      </c>
      <c r="AG33" s="21"/>
      <c r="AH33" s="21"/>
      <c r="AI33" s="21">
        <f>$N$11*0.9</f>
        <v>22.5</v>
      </c>
      <c r="AJ33" s="21"/>
      <c r="AK33" s="21"/>
      <c r="AL33" s="21">
        <f>$N$11*1</f>
        <v>25</v>
      </c>
      <c r="AM33" s="21"/>
      <c r="AN33" s="21"/>
      <c r="AO33" s="5"/>
    </row>
    <row r="34" spans="2:41" ht="10.8" thickTop="1" x14ac:dyDescent="0.3">
      <c r="B34" s="3"/>
      <c r="C34" s="4"/>
      <c r="D34" s="53">
        <v>0</v>
      </c>
      <c r="E34" s="53"/>
      <c r="F34" s="31" t="s">
        <v>23</v>
      </c>
      <c r="G34" s="32"/>
      <c r="H34" s="17">
        <f>(($K$4*($N$11-H$33)+$R$4*$N$11^2/2)/$N$11)</f>
        <v>52.5</v>
      </c>
      <c r="I34" s="18"/>
      <c r="J34" s="19"/>
      <c r="K34" s="17">
        <f>(($K$4*($N$11-K$33)+$R$4*$N$11^2/2)/$N$11)</f>
        <v>51</v>
      </c>
      <c r="L34" s="18"/>
      <c r="M34" s="19"/>
      <c r="N34" s="17">
        <f>(($K$4*($N$11-N$33)+$R$4*$N$11^2/2)/$N$11)</f>
        <v>49.5</v>
      </c>
      <c r="O34" s="18"/>
      <c r="P34" s="19"/>
      <c r="Q34" s="17">
        <f>(($K$4*($N$11-Q$33)+$R$4*$N$11^2/2)/$N$11)</f>
        <v>48</v>
      </c>
      <c r="R34" s="18"/>
      <c r="S34" s="19"/>
      <c r="T34" s="17">
        <f>(($K$4*($N$11-T$33)+$R$4*$N$11^2/2)/$N$11)</f>
        <v>46.5</v>
      </c>
      <c r="U34" s="18"/>
      <c r="V34" s="19"/>
      <c r="W34" s="17">
        <f>(($K$4*($N$11-W$33)+$R$4*$N$11^2/2)/$N$11)</f>
        <v>45</v>
      </c>
      <c r="X34" s="18"/>
      <c r="Y34" s="19"/>
      <c r="Z34" s="17">
        <f>(($K$4*($N$11-Z$33)+$R$4*$N$11^2/2)/$N$11)</f>
        <v>43.5</v>
      </c>
      <c r="AA34" s="18"/>
      <c r="AB34" s="19"/>
      <c r="AC34" s="17">
        <f>(($K$4*($N$11-AC$33)+$R$4*$N$11^2/2)/$N$11)</f>
        <v>42</v>
      </c>
      <c r="AD34" s="18"/>
      <c r="AE34" s="19"/>
      <c r="AF34" s="17">
        <f>(($K$4*($N$11-AF$33)+$R$4*$N$11^2/2)/$N$11)</f>
        <v>40.5</v>
      </c>
      <c r="AG34" s="18"/>
      <c r="AH34" s="19"/>
      <c r="AI34" s="17">
        <f>(($K$4*($N$11-AI$33)+$R$4*$N$11^2/2)/$N$11)</f>
        <v>39</v>
      </c>
      <c r="AJ34" s="18"/>
      <c r="AK34" s="19"/>
      <c r="AL34" s="17">
        <f>(($K$4*($N$11-AL$33)+$R$4*$N$11^2/2)/$N$11)</f>
        <v>37.5</v>
      </c>
      <c r="AM34" s="18"/>
      <c r="AN34" s="19"/>
      <c r="AO34" s="5"/>
    </row>
    <row r="35" spans="2:41" x14ac:dyDescent="0.3">
      <c r="B35" s="3"/>
      <c r="C35" s="56" t="s">
        <v>13</v>
      </c>
      <c r="D35" s="30">
        <f>$N$11*0.1</f>
        <v>2.5</v>
      </c>
      <c r="E35" s="30"/>
      <c r="F35" s="31" t="s">
        <v>3</v>
      </c>
      <c r="G35" s="32"/>
      <c r="H35" s="58">
        <f t="shared" ref="H35:H44" si="11">IF(H$33&gt;$D35,(($K$4*($N$11-H$33)+$R$4*$N$11^2/2)/$N$11)-$D35*$R$4,(($K$4*($N$11-H$33)+$R$4*$N$11^2/2)/$N$11)-$D35*$R$4-$K$4)</f>
        <v>30</v>
      </c>
      <c r="I35" s="47"/>
      <c r="J35" s="48"/>
      <c r="K35" s="58">
        <f t="shared" ref="K35:K44" si="12">IF(K$33&gt;$D35,(($K$4*($N$11-K$33)+$R$4*$N$11^2/2)/$N$11)-$D35*$R$4,(($K$4*($N$11-K$33)+$R$4*$N$11^2/2)/$N$11)-$D35*$R$4-$K$4)</f>
        <v>28.5</v>
      </c>
      <c r="L35" s="47"/>
      <c r="M35" s="48"/>
      <c r="N35" s="58">
        <f t="shared" ref="N35:N44" si="13">IF(N$33&gt;$D35,(($K$4*($N$11-N$33)+$R$4*$N$11^2/2)/$N$11)-$D35*$R$4,(($K$4*($N$11-N$33)+$R$4*$N$11^2/2)/$N$11)-$D35*$R$4-$K$4)</f>
        <v>42</v>
      </c>
      <c r="O35" s="47"/>
      <c r="P35" s="48"/>
      <c r="Q35" s="58">
        <f t="shared" ref="Q35:Q44" si="14">IF(Q$33&gt;$D35,(($K$4*($N$11-Q$33)+$R$4*$N$11^2/2)/$N$11)-$D35*$R$4,(($K$4*($N$11-Q$33)+$R$4*$N$11^2/2)/$N$11)-$D35*$R$4-$K$4)</f>
        <v>40.5</v>
      </c>
      <c r="R35" s="47"/>
      <c r="S35" s="48"/>
      <c r="T35" s="58">
        <f t="shared" ref="T35:T44" si="15">IF(T$33&gt;$D35,(($K$4*($N$11-T$33)+$R$4*$N$11^2/2)/$N$11)-$D35*$R$4,(($K$4*($N$11-T$33)+$R$4*$N$11^2/2)/$N$11)-$D35*$R$4-$K$4)</f>
        <v>39</v>
      </c>
      <c r="U35" s="47"/>
      <c r="V35" s="48"/>
      <c r="W35" s="58">
        <f t="shared" ref="W35:W44" si="16">IF(W$33&gt;$D35,(($K$4*($N$11-W$33)+$R$4*$N$11^2/2)/$N$11)-$D35*$R$4,(($K$4*($N$11-W$33)+$R$4*$N$11^2/2)/$N$11)-$D35*$R$4-$K$4)</f>
        <v>37.5</v>
      </c>
      <c r="X35" s="47"/>
      <c r="Y35" s="48"/>
      <c r="Z35" s="58">
        <f t="shared" ref="Z35:Z44" si="17">IF(Z$33&gt;$D35,(($K$4*($N$11-Z$33)+$R$4*$N$11^2/2)/$N$11)-$D35*$R$4,(($K$4*($N$11-Z$33)+$R$4*$N$11^2/2)/$N$11)-$D35*$R$4-$K$4)</f>
        <v>36</v>
      </c>
      <c r="AA35" s="47"/>
      <c r="AB35" s="48"/>
      <c r="AC35" s="58">
        <f t="shared" ref="AC35:AC44" si="18">IF(AC$33&gt;$D35,(($K$4*($N$11-AC$33)+$R$4*$N$11^2/2)/$N$11)-$D35*$R$4,(($K$4*($N$11-AC$33)+$R$4*$N$11^2/2)/$N$11)-$D35*$R$4-$K$4)</f>
        <v>34.5</v>
      </c>
      <c r="AD35" s="47"/>
      <c r="AE35" s="48"/>
      <c r="AF35" s="58">
        <f t="shared" ref="AF35:AF44" si="19">IF(AF$33&gt;$D35,(($K$4*($N$11-AF$33)+$R$4*$N$11^2/2)/$N$11)-$D35*$R$4,(($K$4*($N$11-AF$33)+$R$4*$N$11^2/2)/$N$11)-$D35*$R$4-$K$4)</f>
        <v>33</v>
      </c>
      <c r="AG35" s="47"/>
      <c r="AH35" s="48"/>
      <c r="AI35" s="58">
        <f t="shared" ref="AI35:AI44" si="20">IF(AI$33&gt;$D35,(($K$4*($N$11-AI$33)+$R$4*$N$11^2/2)/$N$11)-$D35*$R$4,(($K$4*($N$11-AI$33)+$R$4*$N$11^2/2)/$N$11)-$D35*$R$4-$K$4)</f>
        <v>31.5</v>
      </c>
      <c r="AJ35" s="47"/>
      <c r="AK35" s="48"/>
      <c r="AL35" s="58">
        <f t="shared" ref="AL35:AL44" si="21">IF(AL$33&gt;$D35,(($K$4*($N$11-AL$33)+$R$4*$N$11^2/2)/$N$11)-$D35*$R$4,(($K$4*($N$11-AL$33)+$R$4*$N$11^2/2)/$N$11)-$D35*$R$4-$K$4)</f>
        <v>30</v>
      </c>
      <c r="AM35" s="47"/>
      <c r="AN35" s="48"/>
      <c r="AO35" s="5"/>
    </row>
    <row r="36" spans="2:41" x14ac:dyDescent="0.3">
      <c r="B36" s="3"/>
      <c r="C36" s="56"/>
      <c r="D36" s="57">
        <f>$N$11*0.2</f>
        <v>5</v>
      </c>
      <c r="E36" s="57"/>
      <c r="F36" s="20" t="s">
        <v>4</v>
      </c>
      <c r="G36" s="34"/>
      <c r="H36" s="58">
        <f t="shared" si="11"/>
        <v>22.5</v>
      </c>
      <c r="I36" s="47"/>
      <c r="J36" s="48"/>
      <c r="K36" s="58">
        <f t="shared" si="12"/>
        <v>21</v>
      </c>
      <c r="L36" s="47"/>
      <c r="M36" s="48"/>
      <c r="N36" s="58">
        <f t="shared" si="13"/>
        <v>19.5</v>
      </c>
      <c r="O36" s="47"/>
      <c r="P36" s="48"/>
      <c r="Q36" s="58">
        <f t="shared" si="14"/>
        <v>33</v>
      </c>
      <c r="R36" s="47"/>
      <c r="S36" s="48"/>
      <c r="T36" s="58">
        <f t="shared" si="15"/>
        <v>31.5</v>
      </c>
      <c r="U36" s="47"/>
      <c r="V36" s="48"/>
      <c r="W36" s="58">
        <f t="shared" si="16"/>
        <v>30</v>
      </c>
      <c r="X36" s="47"/>
      <c r="Y36" s="48"/>
      <c r="Z36" s="58">
        <f t="shared" si="17"/>
        <v>28.5</v>
      </c>
      <c r="AA36" s="47"/>
      <c r="AB36" s="48"/>
      <c r="AC36" s="58">
        <f t="shared" si="18"/>
        <v>27</v>
      </c>
      <c r="AD36" s="47"/>
      <c r="AE36" s="48"/>
      <c r="AF36" s="58">
        <f t="shared" si="19"/>
        <v>25.5</v>
      </c>
      <c r="AG36" s="47"/>
      <c r="AH36" s="48"/>
      <c r="AI36" s="58">
        <f t="shared" si="20"/>
        <v>24</v>
      </c>
      <c r="AJ36" s="47"/>
      <c r="AK36" s="48"/>
      <c r="AL36" s="58">
        <f t="shared" si="21"/>
        <v>22.5</v>
      </c>
      <c r="AM36" s="47"/>
      <c r="AN36" s="48"/>
      <c r="AO36" s="5"/>
    </row>
    <row r="37" spans="2:41" x14ac:dyDescent="0.3">
      <c r="B37" s="3"/>
      <c r="C37" s="56"/>
      <c r="D37" s="57">
        <f>$N$11*0.3</f>
        <v>7.5</v>
      </c>
      <c r="E37" s="57"/>
      <c r="F37" s="20" t="s">
        <v>5</v>
      </c>
      <c r="G37" s="34"/>
      <c r="H37" s="58">
        <f t="shared" si="11"/>
        <v>15</v>
      </c>
      <c r="I37" s="47"/>
      <c r="J37" s="48"/>
      <c r="K37" s="58">
        <f t="shared" si="12"/>
        <v>13.5</v>
      </c>
      <c r="L37" s="47"/>
      <c r="M37" s="48"/>
      <c r="N37" s="58">
        <f t="shared" si="13"/>
        <v>12</v>
      </c>
      <c r="O37" s="47"/>
      <c r="P37" s="48"/>
      <c r="Q37" s="58">
        <f t="shared" si="14"/>
        <v>10.5</v>
      </c>
      <c r="R37" s="47"/>
      <c r="S37" s="48"/>
      <c r="T37" s="58">
        <f t="shared" si="15"/>
        <v>24</v>
      </c>
      <c r="U37" s="47"/>
      <c r="V37" s="48"/>
      <c r="W37" s="58">
        <f t="shared" si="16"/>
        <v>22.5</v>
      </c>
      <c r="X37" s="47"/>
      <c r="Y37" s="48"/>
      <c r="Z37" s="58">
        <f t="shared" si="17"/>
        <v>21</v>
      </c>
      <c r="AA37" s="47"/>
      <c r="AB37" s="48"/>
      <c r="AC37" s="58">
        <f t="shared" si="18"/>
        <v>19.5</v>
      </c>
      <c r="AD37" s="47"/>
      <c r="AE37" s="48"/>
      <c r="AF37" s="58">
        <f t="shared" si="19"/>
        <v>18</v>
      </c>
      <c r="AG37" s="47"/>
      <c r="AH37" s="48"/>
      <c r="AI37" s="58">
        <f t="shared" si="20"/>
        <v>16.5</v>
      </c>
      <c r="AJ37" s="47"/>
      <c r="AK37" s="48"/>
      <c r="AL37" s="58">
        <f t="shared" si="21"/>
        <v>15</v>
      </c>
      <c r="AM37" s="47"/>
      <c r="AN37" s="48"/>
      <c r="AO37" s="5"/>
    </row>
    <row r="38" spans="2:41" x14ac:dyDescent="0.3">
      <c r="B38" s="3"/>
      <c r="C38" s="56"/>
      <c r="D38" s="57">
        <f>$N$11*0.4</f>
        <v>10</v>
      </c>
      <c r="E38" s="57"/>
      <c r="F38" s="20" t="s">
        <v>6</v>
      </c>
      <c r="G38" s="34"/>
      <c r="H38" s="58">
        <f t="shared" si="11"/>
        <v>7.5</v>
      </c>
      <c r="I38" s="47"/>
      <c r="J38" s="48"/>
      <c r="K38" s="58">
        <f t="shared" si="12"/>
        <v>6</v>
      </c>
      <c r="L38" s="47"/>
      <c r="M38" s="48"/>
      <c r="N38" s="58">
        <f t="shared" si="13"/>
        <v>4.5</v>
      </c>
      <c r="O38" s="47"/>
      <c r="P38" s="48"/>
      <c r="Q38" s="58">
        <f t="shared" si="14"/>
        <v>3</v>
      </c>
      <c r="R38" s="47"/>
      <c r="S38" s="48"/>
      <c r="T38" s="58">
        <f t="shared" si="15"/>
        <v>1.5</v>
      </c>
      <c r="U38" s="47"/>
      <c r="V38" s="48"/>
      <c r="W38" s="58">
        <f t="shared" si="16"/>
        <v>15</v>
      </c>
      <c r="X38" s="47"/>
      <c r="Y38" s="48"/>
      <c r="Z38" s="58">
        <f t="shared" si="17"/>
        <v>13.5</v>
      </c>
      <c r="AA38" s="47"/>
      <c r="AB38" s="48"/>
      <c r="AC38" s="58">
        <f t="shared" si="18"/>
        <v>12</v>
      </c>
      <c r="AD38" s="47"/>
      <c r="AE38" s="48"/>
      <c r="AF38" s="58">
        <f t="shared" si="19"/>
        <v>10.5</v>
      </c>
      <c r="AG38" s="47"/>
      <c r="AH38" s="48"/>
      <c r="AI38" s="58">
        <f t="shared" si="20"/>
        <v>9</v>
      </c>
      <c r="AJ38" s="47"/>
      <c r="AK38" s="48"/>
      <c r="AL38" s="58">
        <f t="shared" si="21"/>
        <v>7.5</v>
      </c>
      <c r="AM38" s="47"/>
      <c r="AN38" s="48"/>
      <c r="AO38" s="5"/>
    </row>
    <row r="39" spans="2:41" x14ac:dyDescent="0.3">
      <c r="B39" s="3"/>
      <c r="C39" s="56"/>
      <c r="D39" s="57">
        <f>$N$11*0.5</f>
        <v>12.5</v>
      </c>
      <c r="E39" s="57"/>
      <c r="F39" s="20" t="s">
        <v>7</v>
      </c>
      <c r="G39" s="34"/>
      <c r="H39" s="58">
        <f t="shared" si="11"/>
        <v>0</v>
      </c>
      <c r="I39" s="47"/>
      <c r="J39" s="48"/>
      <c r="K39" s="58">
        <f t="shared" si="12"/>
        <v>-1.5</v>
      </c>
      <c r="L39" s="47"/>
      <c r="M39" s="48"/>
      <c r="N39" s="58">
        <f t="shared" si="13"/>
        <v>-3</v>
      </c>
      <c r="O39" s="47"/>
      <c r="P39" s="48"/>
      <c r="Q39" s="58">
        <f t="shared" si="14"/>
        <v>-4.5</v>
      </c>
      <c r="R39" s="47"/>
      <c r="S39" s="48"/>
      <c r="T39" s="58">
        <f t="shared" si="15"/>
        <v>-6</v>
      </c>
      <c r="U39" s="47"/>
      <c r="V39" s="48"/>
      <c r="W39" s="58">
        <f t="shared" si="16"/>
        <v>-7.5</v>
      </c>
      <c r="X39" s="47"/>
      <c r="Y39" s="48"/>
      <c r="Z39" s="58">
        <f t="shared" si="17"/>
        <v>6</v>
      </c>
      <c r="AA39" s="47"/>
      <c r="AB39" s="48"/>
      <c r="AC39" s="58">
        <f t="shared" si="18"/>
        <v>4.5</v>
      </c>
      <c r="AD39" s="47"/>
      <c r="AE39" s="48"/>
      <c r="AF39" s="58">
        <f t="shared" si="19"/>
        <v>3</v>
      </c>
      <c r="AG39" s="47"/>
      <c r="AH39" s="48"/>
      <c r="AI39" s="58">
        <f t="shared" si="20"/>
        <v>1.5</v>
      </c>
      <c r="AJ39" s="47"/>
      <c r="AK39" s="48"/>
      <c r="AL39" s="58">
        <f t="shared" si="21"/>
        <v>0</v>
      </c>
      <c r="AM39" s="47"/>
      <c r="AN39" s="48"/>
      <c r="AO39" s="5"/>
    </row>
    <row r="40" spans="2:41" x14ac:dyDescent="0.3">
      <c r="B40" s="3"/>
      <c r="C40" s="56"/>
      <c r="D40" s="57">
        <f>$N$11*0.6</f>
        <v>15</v>
      </c>
      <c r="E40" s="57"/>
      <c r="F40" s="20" t="s">
        <v>8</v>
      </c>
      <c r="G40" s="34"/>
      <c r="H40" s="58">
        <f t="shared" si="11"/>
        <v>-7.5</v>
      </c>
      <c r="I40" s="47"/>
      <c r="J40" s="48"/>
      <c r="K40" s="58">
        <f t="shared" si="12"/>
        <v>-9</v>
      </c>
      <c r="L40" s="47"/>
      <c r="M40" s="48"/>
      <c r="N40" s="58">
        <f t="shared" si="13"/>
        <v>-10.5</v>
      </c>
      <c r="O40" s="47"/>
      <c r="P40" s="48"/>
      <c r="Q40" s="58">
        <f t="shared" si="14"/>
        <v>-12</v>
      </c>
      <c r="R40" s="47"/>
      <c r="S40" s="48"/>
      <c r="T40" s="58">
        <f t="shared" si="15"/>
        <v>-13.5</v>
      </c>
      <c r="U40" s="47"/>
      <c r="V40" s="48"/>
      <c r="W40" s="58">
        <f t="shared" si="16"/>
        <v>-15</v>
      </c>
      <c r="X40" s="47"/>
      <c r="Y40" s="48"/>
      <c r="Z40" s="58">
        <f t="shared" si="17"/>
        <v>-16.5</v>
      </c>
      <c r="AA40" s="47"/>
      <c r="AB40" s="48"/>
      <c r="AC40" s="58">
        <f t="shared" si="18"/>
        <v>-3</v>
      </c>
      <c r="AD40" s="47"/>
      <c r="AE40" s="48"/>
      <c r="AF40" s="58">
        <f t="shared" si="19"/>
        <v>-4.5</v>
      </c>
      <c r="AG40" s="47"/>
      <c r="AH40" s="48"/>
      <c r="AI40" s="58">
        <f t="shared" si="20"/>
        <v>-6</v>
      </c>
      <c r="AJ40" s="47"/>
      <c r="AK40" s="48"/>
      <c r="AL40" s="58">
        <f t="shared" si="21"/>
        <v>-7.5</v>
      </c>
      <c r="AM40" s="47"/>
      <c r="AN40" s="48"/>
      <c r="AO40" s="5"/>
    </row>
    <row r="41" spans="2:41" x14ac:dyDescent="0.3">
      <c r="B41" s="3"/>
      <c r="C41" s="56"/>
      <c r="D41" s="57">
        <f>$N$11*0.7</f>
        <v>17.5</v>
      </c>
      <c r="E41" s="57"/>
      <c r="F41" s="20" t="s">
        <v>9</v>
      </c>
      <c r="G41" s="34"/>
      <c r="H41" s="58">
        <f t="shared" si="11"/>
        <v>-15</v>
      </c>
      <c r="I41" s="47"/>
      <c r="J41" s="48"/>
      <c r="K41" s="58">
        <f t="shared" si="12"/>
        <v>-16.5</v>
      </c>
      <c r="L41" s="47"/>
      <c r="M41" s="48"/>
      <c r="N41" s="58">
        <f t="shared" si="13"/>
        <v>-18</v>
      </c>
      <c r="O41" s="47"/>
      <c r="P41" s="48"/>
      <c r="Q41" s="58">
        <f t="shared" si="14"/>
        <v>-19.5</v>
      </c>
      <c r="R41" s="47"/>
      <c r="S41" s="48"/>
      <c r="T41" s="58">
        <f t="shared" si="15"/>
        <v>-21</v>
      </c>
      <c r="U41" s="47"/>
      <c r="V41" s="48"/>
      <c r="W41" s="58">
        <f t="shared" si="16"/>
        <v>-22.5</v>
      </c>
      <c r="X41" s="47"/>
      <c r="Y41" s="48"/>
      <c r="Z41" s="58">
        <f t="shared" si="17"/>
        <v>-24</v>
      </c>
      <c r="AA41" s="47"/>
      <c r="AB41" s="48"/>
      <c r="AC41" s="58">
        <f t="shared" si="18"/>
        <v>-25.5</v>
      </c>
      <c r="AD41" s="47"/>
      <c r="AE41" s="48"/>
      <c r="AF41" s="58">
        <f t="shared" si="19"/>
        <v>-12</v>
      </c>
      <c r="AG41" s="47"/>
      <c r="AH41" s="48"/>
      <c r="AI41" s="58">
        <f t="shared" si="20"/>
        <v>-13.5</v>
      </c>
      <c r="AJ41" s="47"/>
      <c r="AK41" s="48"/>
      <c r="AL41" s="58">
        <f t="shared" si="21"/>
        <v>-15</v>
      </c>
      <c r="AM41" s="47"/>
      <c r="AN41" s="48"/>
      <c r="AO41" s="5"/>
    </row>
    <row r="42" spans="2:41" x14ac:dyDescent="0.3">
      <c r="B42" s="3"/>
      <c r="C42" s="56"/>
      <c r="D42" s="57">
        <f>$N$11*0.8</f>
        <v>20</v>
      </c>
      <c r="E42" s="57"/>
      <c r="F42" s="20" t="s">
        <v>10</v>
      </c>
      <c r="G42" s="34"/>
      <c r="H42" s="58">
        <f t="shared" si="11"/>
        <v>-22.5</v>
      </c>
      <c r="I42" s="47"/>
      <c r="J42" s="48"/>
      <c r="K42" s="58">
        <f t="shared" si="12"/>
        <v>-24</v>
      </c>
      <c r="L42" s="47"/>
      <c r="M42" s="48"/>
      <c r="N42" s="58">
        <f t="shared" si="13"/>
        <v>-25.5</v>
      </c>
      <c r="O42" s="47"/>
      <c r="P42" s="48"/>
      <c r="Q42" s="58">
        <f t="shared" si="14"/>
        <v>-27</v>
      </c>
      <c r="R42" s="47"/>
      <c r="S42" s="48"/>
      <c r="T42" s="58">
        <f t="shared" si="15"/>
        <v>-28.5</v>
      </c>
      <c r="U42" s="47"/>
      <c r="V42" s="48"/>
      <c r="W42" s="58">
        <f t="shared" si="16"/>
        <v>-30</v>
      </c>
      <c r="X42" s="47"/>
      <c r="Y42" s="48"/>
      <c r="Z42" s="58">
        <f t="shared" si="17"/>
        <v>-31.5</v>
      </c>
      <c r="AA42" s="47"/>
      <c r="AB42" s="48"/>
      <c r="AC42" s="58">
        <f t="shared" si="18"/>
        <v>-33</v>
      </c>
      <c r="AD42" s="47"/>
      <c r="AE42" s="48"/>
      <c r="AF42" s="58">
        <f t="shared" si="19"/>
        <v>-34.5</v>
      </c>
      <c r="AG42" s="47"/>
      <c r="AH42" s="48"/>
      <c r="AI42" s="58">
        <f t="shared" si="20"/>
        <v>-21</v>
      </c>
      <c r="AJ42" s="47"/>
      <c r="AK42" s="48"/>
      <c r="AL42" s="58">
        <f t="shared" si="21"/>
        <v>-22.5</v>
      </c>
      <c r="AM42" s="47"/>
      <c r="AN42" s="48"/>
      <c r="AO42" s="5"/>
    </row>
    <row r="43" spans="2:41" x14ac:dyDescent="0.3">
      <c r="B43" s="3"/>
      <c r="C43" s="4"/>
      <c r="D43" s="57">
        <f>$N$11*0.9</f>
        <v>22.5</v>
      </c>
      <c r="E43" s="57"/>
      <c r="F43" s="20" t="s">
        <v>11</v>
      </c>
      <c r="G43" s="34"/>
      <c r="H43" s="58">
        <f t="shared" si="11"/>
        <v>-30</v>
      </c>
      <c r="I43" s="47"/>
      <c r="J43" s="48"/>
      <c r="K43" s="58">
        <f t="shared" si="12"/>
        <v>-31.5</v>
      </c>
      <c r="L43" s="47"/>
      <c r="M43" s="48"/>
      <c r="N43" s="58">
        <f t="shared" si="13"/>
        <v>-33</v>
      </c>
      <c r="O43" s="47"/>
      <c r="P43" s="48"/>
      <c r="Q43" s="58">
        <f t="shared" si="14"/>
        <v>-34.5</v>
      </c>
      <c r="R43" s="47"/>
      <c r="S43" s="48"/>
      <c r="T43" s="58">
        <f t="shared" si="15"/>
        <v>-36</v>
      </c>
      <c r="U43" s="47"/>
      <c r="V43" s="48"/>
      <c r="W43" s="58">
        <f t="shared" si="16"/>
        <v>-37.5</v>
      </c>
      <c r="X43" s="47"/>
      <c r="Y43" s="48"/>
      <c r="Z43" s="58">
        <f t="shared" si="17"/>
        <v>-39</v>
      </c>
      <c r="AA43" s="47"/>
      <c r="AB43" s="48"/>
      <c r="AC43" s="58">
        <f t="shared" si="18"/>
        <v>-40.5</v>
      </c>
      <c r="AD43" s="47"/>
      <c r="AE43" s="48"/>
      <c r="AF43" s="58">
        <f t="shared" si="19"/>
        <v>-42</v>
      </c>
      <c r="AG43" s="47"/>
      <c r="AH43" s="48"/>
      <c r="AI43" s="58">
        <f t="shared" si="20"/>
        <v>-43.5</v>
      </c>
      <c r="AJ43" s="47"/>
      <c r="AK43" s="48"/>
      <c r="AL43" s="58">
        <f t="shared" si="21"/>
        <v>-30</v>
      </c>
      <c r="AM43" s="47"/>
      <c r="AN43" s="48"/>
      <c r="AO43" s="5"/>
    </row>
    <row r="44" spans="2:41" x14ac:dyDescent="0.3">
      <c r="B44" s="3"/>
      <c r="C44" s="4"/>
      <c r="D44" s="57">
        <f>$N$11*1</f>
        <v>25</v>
      </c>
      <c r="E44" s="57"/>
      <c r="F44" s="20" t="s">
        <v>12</v>
      </c>
      <c r="G44" s="34"/>
      <c r="H44" s="58">
        <f t="shared" si="11"/>
        <v>-37.5</v>
      </c>
      <c r="I44" s="47"/>
      <c r="J44" s="48"/>
      <c r="K44" s="58">
        <f t="shared" si="12"/>
        <v>-39</v>
      </c>
      <c r="L44" s="47"/>
      <c r="M44" s="48"/>
      <c r="N44" s="58">
        <f t="shared" si="13"/>
        <v>-40.5</v>
      </c>
      <c r="O44" s="47"/>
      <c r="P44" s="48"/>
      <c r="Q44" s="58">
        <f t="shared" si="14"/>
        <v>-42</v>
      </c>
      <c r="R44" s="47"/>
      <c r="S44" s="48"/>
      <c r="T44" s="58">
        <f t="shared" si="15"/>
        <v>-43.5</v>
      </c>
      <c r="U44" s="47"/>
      <c r="V44" s="48"/>
      <c r="W44" s="58">
        <f t="shared" si="16"/>
        <v>-45</v>
      </c>
      <c r="X44" s="47"/>
      <c r="Y44" s="48"/>
      <c r="Z44" s="58">
        <f t="shared" si="17"/>
        <v>-46.5</v>
      </c>
      <c r="AA44" s="47"/>
      <c r="AB44" s="48"/>
      <c r="AC44" s="58">
        <f t="shared" si="18"/>
        <v>-48</v>
      </c>
      <c r="AD44" s="47"/>
      <c r="AE44" s="48"/>
      <c r="AF44" s="58">
        <f t="shared" si="19"/>
        <v>-49.5</v>
      </c>
      <c r="AG44" s="47"/>
      <c r="AH44" s="48"/>
      <c r="AI44" s="58">
        <f t="shared" si="20"/>
        <v>-51</v>
      </c>
      <c r="AJ44" s="47"/>
      <c r="AK44" s="48"/>
      <c r="AL44" s="58">
        <f t="shared" si="21"/>
        <v>-52.5</v>
      </c>
      <c r="AM44" s="47"/>
      <c r="AN44" s="48"/>
      <c r="AO44" s="5"/>
    </row>
    <row r="45" spans="2:41" x14ac:dyDescent="0.3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</row>
    <row r="46" spans="2:41" x14ac:dyDescent="0.3">
      <c r="B46" s="3"/>
      <c r="C46" s="4"/>
      <c r="D46" s="4"/>
      <c r="E46" s="4"/>
      <c r="F46" s="4"/>
      <c r="H46" s="4" t="s">
        <v>18</v>
      </c>
      <c r="I46" s="4"/>
      <c r="J46" s="4"/>
      <c r="K46" s="59">
        <f>MAX(H34:AN44)</f>
        <v>52.5</v>
      </c>
      <c r="L46" s="59"/>
      <c r="M46" s="59"/>
      <c r="N46" s="4" t="s">
        <v>17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5"/>
    </row>
    <row r="47" spans="2:41" ht="10.8" thickBot="1" x14ac:dyDescent="0.35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0"/>
    </row>
    <row r="48" spans="2:41" ht="10.8" thickBot="1" x14ac:dyDescent="0.35"/>
    <row r="49" spans="2:41" ht="32.4" customHeight="1" x14ac:dyDescent="0.3">
      <c r="B49" s="41" t="s">
        <v>21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3"/>
    </row>
    <row r="50" spans="2:41" x14ac:dyDescent="0.3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" t="s">
        <v>20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L50" s="4"/>
      <c r="AM50" s="4"/>
      <c r="AN50" s="4"/>
      <c r="AO50" s="5"/>
    </row>
    <row r="51" spans="2:41" x14ac:dyDescent="0.3">
      <c r="B51" s="3"/>
      <c r="C51" s="4"/>
      <c r="D51" s="4"/>
      <c r="E51" s="4"/>
      <c r="F51" s="4"/>
      <c r="G51" s="4"/>
      <c r="H51" s="4"/>
      <c r="I51" s="4"/>
      <c r="J51" s="52">
        <v>15</v>
      </c>
      <c r="K51" s="52"/>
      <c r="L51" s="4" t="s">
        <v>2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L51" s="4"/>
      <c r="AM51" s="4"/>
      <c r="AN51" s="4"/>
      <c r="AO51" s="5"/>
    </row>
    <row r="52" spans="2:41" x14ac:dyDescent="0.3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L52" s="4"/>
      <c r="AM52" s="4"/>
      <c r="AN52" s="4"/>
      <c r="AO52" s="5"/>
    </row>
    <row r="53" spans="2:41" x14ac:dyDescent="0.3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L53" s="4"/>
      <c r="AM53" s="4"/>
      <c r="AN53" s="4"/>
      <c r="AO53" s="5"/>
    </row>
    <row r="54" spans="2:41" x14ac:dyDescent="0.3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L54" s="4"/>
      <c r="AM54" s="4"/>
      <c r="AN54" s="4"/>
      <c r="AO54" s="5"/>
    </row>
    <row r="55" spans="2:41" x14ac:dyDescent="0.3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L55" s="4"/>
      <c r="AM55" s="4"/>
      <c r="AN55" s="4"/>
      <c r="AO55" s="5"/>
    </row>
    <row r="56" spans="2:41" x14ac:dyDescent="0.3"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L56" s="4"/>
      <c r="AM56" s="4"/>
      <c r="AN56" s="4"/>
      <c r="AO56" s="5"/>
    </row>
    <row r="57" spans="2:41" x14ac:dyDescent="0.3">
      <c r="B57" s="3"/>
      <c r="C57" s="4"/>
      <c r="D57" s="4"/>
      <c r="E57" s="4"/>
      <c r="F57" s="4"/>
      <c r="G57" s="4"/>
      <c r="H57" s="4"/>
      <c r="I57" s="4" t="s">
        <v>26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L57" s="4"/>
      <c r="AM57" s="4"/>
      <c r="AN57" s="4"/>
      <c r="AO57" s="5"/>
    </row>
    <row r="58" spans="2:41" x14ac:dyDescent="0.3">
      <c r="B58" s="3"/>
      <c r="C58" s="4"/>
      <c r="D58" s="4"/>
      <c r="E58" s="4"/>
      <c r="F58" s="4"/>
      <c r="G58" s="4"/>
      <c r="H58" s="4"/>
      <c r="I58" s="4"/>
      <c r="J58" s="4"/>
      <c r="K58" s="4"/>
      <c r="L58" s="4" t="s">
        <v>0</v>
      </c>
      <c r="M58" s="52">
        <v>35</v>
      </c>
      <c r="N58" s="52"/>
      <c r="O58" s="4" t="s">
        <v>1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L58" s="4"/>
      <c r="AM58" s="4"/>
      <c r="AN58" s="4"/>
      <c r="AO58" s="5"/>
    </row>
    <row r="59" spans="2:41" x14ac:dyDescent="0.3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L59" s="4"/>
      <c r="AM59" s="4"/>
      <c r="AN59" s="4"/>
      <c r="AO59" s="5"/>
    </row>
    <row r="60" spans="2:41" x14ac:dyDescent="0.3">
      <c r="B60" s="3"/>
      <c r="C60" s="4"/>
      <c r="D60" s="7" t="s">
        <v>15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5"/>
    </row>
    <row r="61" spans="2:41" x14ac:dyDescent="0.3">
      <c r="B61" s="3"/>
      <c r="C61" s="4"/>
      <c r="D61" s="4"/>
      <c r="E61" s="4"/>
      <c r="F61" s="4"/>
      <c r="G61" s="4"/>
      <c r="H61" s="4" t="s">
        <v>30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5"/>
    </row>
    <row r="62" spans="2:41" ht="10.199999999999999" customHeight="1" x14ac:dyDescent="0.3">
      <c r="B62" s="3"/>
      <c r="C62" s="4"/>
      <c r="D62" s="38" t="s">
        <v>28</v>
      </c>
      <c r="E62" s="39"/>
      <c r="F62" s="39"/>
      <c r="G62" s="40"/>
      <c r="H62" s="45" t="s">
        <v>23</v>
      </c>
      <c r="I62" s="45"/>
      <c r="J62" s="20"/>
      <c r="K62" s="45" t="s">
        <v>3</v>
      </c>
      <c r="L62" s="45"/>
      <c r="M62" s="20"/>
      <c r="N62" s="20" t="s">
        <v>4</v>
      </c>
      <c r="O62" s="20"/>
      <c r="P62" s="20"/>
      <c r="Q62" s="20" t="s">
        <v>5</v>
      </c>
      <c r="R62" s="20"/>
      <c r="S62" s="20"/>
      <c r="T62" s="20" t="s">
        <v>6</v>
      </c>
      <c r="U62" s="20"/>
      <c r="V62" s="20"/>
      <c r="W62" s="20" t="s">
        <v>7</v>
      </c>
      <c r="X62" s="20"/>
      <c r="Y62" s="20"/>
      <c r="Z62" s="20" t="s">
        <v>8</v>
      </c>
      <c r="AA62" s="20"/>
      <c r="AB62" s="20"/>
      <c r="AC62" s="20" t="s">
        <v>9</v>
      </c>
      <c r="AD62" s="20"/>
      <c r="AE62" s="20"/>
      <c r="AF62" s="20" t="s">
        <v>10</v>
      </c>
      <c r="AG62" s="20"/>
      <c r="AH62" s="20"/>
      <c r="AI62" s="20" t="s">
        <v>11</v>
      </c>
      <c r="AJ62" s="20"/>
      <c r="AK62" s="20"/>
      <c r="AL62" s="20" t="s">
        <v>12</v>
      </c>
      <c r="AM62" s="20"/>
      <c r="AN62" s="20"/>
      <c r="AO62" s="5"/>
    </row>
    <row r="63" spans="2:41" ht="10.199999999999999" customHeight="1" thickBot="1" x14ac:dyDescent="0.35">
      <c r="B63" s="3"/>
      <c r="C63" s="4"/>
      <c r="D63" s="35" t="s">
        <v>27</v>
      </c>
      <c r="E63" s="36"/>
      <c r="F63" s="36"/>
      <c r="G63" s="37"/>
      <c r="H63" s="44">
        <v>0</v>
      </c>
      <c r="I63" s="44"/>
      <c r="J63" s="21"/>
      <c r="K63" s="44">
        <f>$M$58*0.1</f>
        <v>3.5</v>
      </c>
      <c r="L63" s="44"/>
      <c r="M63" s="21"/>
      <c r="N63" s="21">
        <f>$M$58*0.2</f>
        <v>7</v>
      </c>
      <c r="O63" s="21"/>
      <c r="P63" s="21"/>
      <c r="Q63" s="21">
        <f>$M$58*0.3</f>
        <v>10.5</v>
      </c>
      <c r="R63" s="21"/>
      <c r="S63" s="21"/>
      <c r="T63" s="21">
        <f>$M$58*0.4</f>
        <v>14</v>
      </c>
      <c r="U63" s="21"/>
      <c r="V63" s="21"/>
      <c r="W63" s="21">
        <f>$M$58*0.5</f>
        <v>17.5</v>
      </c>
      <c r="X63" s="21"/>
      <c r="Y63" s="21"/>
      <c r="Z63" s="21">
        <f>$M$58*0.6</f>
        <v>21</v>
      </c>
      <c r="AA63" s="21"/>
      <c r="AB63" s="21"/>
      <c r="AC63" s="21">
        <f>$M$58*0.7</f>
        <v>24.5</v>
      </c>
      <c r="AD63" s="21"/>
      <c r="AE63" s="21"/>
      <c r="AF63" s="21">
        <f>$M$58*0.8</f>
        <v>28</v>
      </c>
      <c r="AG63" s="21"/>
      <c r="AH63" s="21"/>
      <c r="AI63" s="21">
        <f>$M$58*0.9</f>
        <v>31.5</v>
      </c>
      <c r="AJ63" s="21"/>
      <c r="AK63" s="21"/>
      <c r="AL63" s="21">
        <f>$M$58*1</f>
        <v>35</v>
      </c>
      <c r="AM63" s="21"/>
      <c r="AN63" s="21"/>
      <c r="AO63" s="5"/>
    </row>
    <row r="64" spans="2:41" ht="10.199999999999999" customHeight="1" thickTop="1" x14ac:dyDescent="0.3">
      <c r="B64" s="3"/>
      <c r="C64" s="4"/>
      <c r="D64" s="53">
        <v>0</v>
      </c>
      <c r="E64" s="53"/>
      <c r="F64" s="54" t="s">
        <v>23</v>
      </c>
      <c r="G64" s="55"/>
      <c r="H64" s="22">
        <f t="shared" ref="H64:N74" si="22">IF(H$63&lt;$D64,($J$51*($M$58-H$63)/$M$58)*H$63+($D64-H$63)*(($J$51*($M$58-H$63)/$M$58)-$J$51),($J$51*($M$58-H$63)/$M$58)*$D64)</f>
        <v>0</v>
      </c>
      <c r="I64" s="23"/>
      <c r="J64" s="24"/>
      <c r="K64" s="22">
        <f t="shared" si="22"/>
        <v>0</v>
      </c>
      <c r="L64" s="23"/>
      <c r="M64" s="24"/>
      <c r="N64" s="22">
        <f t="shared" si="22"/>
        <v>0</v>
      </c>
      <c r="O64" s="23"/>
      <c r="P64" s="24"/>
      <c r="Q64" s="22">
        <f t="shared" ref="Q64:Q71" si="23">IF(Q$63&lt;$D64,($J$51*($M$58-Q$63)/$M$58)*Q$63+($D64-Q$63)*(($J$51*($M$58-Q$63)/$M$58)-$J$51),($J$51*($M$58-Q$63)/$M$58)*$D64)</f>
        <v>0</v>
      </c>
      <c r="R64" s="23"/>
      <c r="S64" s="24"/>
      <c r="T64" s="22">
        <f t="shared" ref="T64:AL74" si="24">IF(T$63&lt;$D64,($J$51*($M$58-T$63)/$M$58)*T$63+($D64-T$63)*(($J$51*($M$58-T$63)/$M$58)-$J$51),($J$51*($M$58-T$63)/$M$58)*$D64)</f>
        <v>0</v>
      </c>
      <c r="U64" s="23"/>
      <c r="V64" s="24"/>
      <c r="W64" s="22">
        <f t="shared" si="24"/>
        <v>0</v>
      </c>
      <c r="X64" s="23"/>
      <c r="Y64" s="24"/>
      <c r="Z64" s="22">
        <f t="shared" si="24"/>
        <v>0</v>
      </c>
      <c r="AA64" s="23"/>
      <c r="AB64" s="24"/>
      <c r="AC64" s="22">
        <f t="shared" si="24"/>
        <v>0</v>
      </c>
      <c r="AD64" s="23"/>
      <c r="AE64" s="24"/>
      <c r="AF64" s="22">
        <f t="shared" si="24"/>
        <v>0</v>
      </c>
      <c r="AG64" s="23"/>
      <c r="AH64" s="24"/>
      <c r="AI64" s="22">
        <f t="shared" si="24"/>
        <v>0</v>
      </c>
      <c r="AJ64" s="23"/>
      <c r="AK64" s="24"/>
      <c r="AL64" s="22">
        <f t="shared" si="24"/>
        <v>0</v>
      </c>
      <c r="AM64" s="23"/>
      <c r="AN64" s="24"/>
      <c r="AO64" s="5"/>
    </row>
    <row r="65" spans="2:41" ht="10.199999999999999" customHeight="1" x14ac:dyDescent="0.3">
      <c r="B65" s="3"/>
      <c r="C65" s="56" t="s">
        <v>13</v>
      </c>
      <c r="D65" s="30">
        <f>$M$58*0.1</f>
        <v>3.5</v>
      </c>
      <c r="E65" s="30"/>
      <c r="F65" s="31" t="s">
        <v>3</v>
      </c>
      <c r="G65" s="32"/>
      <c r="H65" s="22">
        <f t="shared" si="22"/>
        <v>0</v>
      </c>
      <c r="I65" s="23"/>
      <c r="J65" s="24"/>
      <c r="K65" s="22">
        <f t="shared" si="22"/>
        <v>47.25</v>
      </c>
      <c r="L65" s="23"/>
      <c r="M65" s="24"/>
      <c r="N65" s="22">
        <f t="shared" si="22"/>
        <v>42</v>
      </c>
      <c r="O65" s="23"/>
      <c r="P65" s="24"/>
      <c r="Q65" s="22">
        <f t="shared" si="23"/>
        <v>36.75</v>
      </c>
      <c r="R65" s="23"/>
      <c r="S65" s="24"/>
      <c r="T65" s="22">
        <f t="shared" si="24"/>
        <v>31.5</v>
      </c>
      <c r="U65" s="23"/>
      <c r="V65" s="24"/>
      <c r="W65" s="22">
        <f t="shared" si="24"/>
        <v>26.25</v>
      </c>
      <c r="X65" s="23"/>
      <c r="Y65" s="24"/>
      <c r="Z65" s="22">
        <f t="shared" si="24"/>
        <v>21</v>
      </c>
      <c r="AA65" s="23"/>
      <c r="AB65" s="24"/>
      <c r="AC65" s="22">
        <f t="shared" si="24"/>
        <v>15.75</v>
      </c>
      <c r="AD65" s="23"/>
      <c r="AE65" s="24"/>
      <c r="AF65" s="22">
        <f t="shared" si="24"/>
        <v>10.5</v>
      </c>
      <c r="AG65" s="23"/>
      <c r="AH65" s="24"/>
      <c r="AI65" s="22">
        <f t="shared" si="24"/>
        <v>5.25</v>
      </c>
      <c r="AJ65" s="23"/>
      <c r="AK65" s="24"/>
      <c r="AL65" s="22">
        <f t="shared" si="24"/>
        <v>0</v>
      </c>
      <c r="AM65" s="23"/>
      <c r="AN65" s="24"/>
      <c r="AO65" s="5"/>
    </row>
    <row r="66" spans="2:41" ht="10.199999999999999" customHeight="1" x14ac:dyDescent="0.3">
      <c r="B66" s="3"/>
      <c r="C66" s="56"/>
      <c r="D66" s="57">
        <f>$M$58*0.2</f>
        <v>7</v>
      </c>
      <c r="E66" s="57"/>
      <c r="F66" s="20" t="s">
        <v>4</v>
      </c>
      <c r="G66" s="34"/>
      <c r="H66" s="22">
        <f t="shared" si="22"/>
        <v>0</v>
      </c>
      <c r="I66" s="23"/>
      <c r="J66" s="24"/>
      <c r="K66" s="22">
        <f t="shared" si="22"/>
        <v>42</v>
      </c>
      <c r="L66" s="23"/>
      <c r="M66" s="24"/>
      <c r="N66" s="22">
        <f t="shared" si="22"/>
        <v>84</v>
      </c>
      <c r="O66" s="23"/>
      <c r="P66" s="24"/>
      <c r="Q66" s="22">
        <f t="shared" si="23"/>
        <v>73.5</v>
      </c>
      <c r="R66" s="23"/>
      <c r="S66" s="24"/>
      <c r="T66" s="22">
        <f t="shared" si="24"/>
        <v>63</v>
      </c>
      <c r="U66" s="23"/>
      <c r="V66" s="24"/>
      <c r="W66" s="22">
        <f t="shared" si="24"/>
        <v>52.5</v>
      </c>
      <c r="X66" s="23"/>
      <c r="Y66" s="24"/>
      <c r="Z66" s="22">
        <f t="shared" si="24"/>
        <v>42</v>
      </c>
      <c r="AA66" s="23"/>
      <c r="AB66" s="24"/>
      <c r="AC66" s="22">
        <f t="shared" si="24"/>
        <v>31.5</v>
      </c>
      <c r="AD66" s="23"/>
      <c r="AE66" s="24"/>
      <c r="AF66" s="22">
        <f t="shared" si="24"/>
        <v>21</v>
      </c>
      <c r="AG66" s="23"/>
      <c r="AH66" s="24"/>
      <c r="AI66" s="22">
        <f t="shared" si="24"/>
        <v>10.5</v>
      </c>
      <c r="AJ66" s="23"/>
      <c r="AK66" s="24"/>
      <c r="AL66" s="22">
        <f t="shared" si="24"/>
        <v>0</v>
      </c>
      <c r="AM66" s="23"/>
      <c r="AN66" s="24"/>
      <c r="AO66" s="5"/>
    </row>
    <row r="67" spans="2:41" ht="10.199999999999999" customHeight="1" x14ac:dyDescent="0.3">
      <c r="B67" s="3"/>
      <c r="C67" s="56"/>
      <c r="D67" s="57">
        <f>$M$58*0.3</f>
        <v>10.5</v>
      </c>
      <c r="E67" s="57"/>
      <c r="F67" s="20" t="s">
        <v>5</v>
      </c>
      <c r="G67" s="34"/>
      <c r="H67" s="22">
        <f t="shared" si="22"/>
        <v>0</v>
      </c>
      <c r="I67" s="23"/>
      <c r="J67" s="24"/>
      <c r="K67" s="22">
        <f t="shared" si="22"/>
        <v>36.75</v>
      </c>
      <c r="L67" s="23"/>
      <c r="M67" s="24"/>
      <c r="N67" s="22">
        <f t="shared" si="22"/>
        <v>73.5</v>
      </c>
      <c r="O67" s="23"/>
      <c r="P67" s="24"/>
      <c r="Q67" s="22">
        <f t="shared" si="23"/>
        <v>110.25</v>
      </c>
      <c r="R67" s="23"/>
      <c r="S67" s="24"/>
      <c r="T67" s="22">
        <f t="shared" si="24"/>
        <v>94.5</v>
      </c>
      <c r="U67" s="23"/>
      <c r="V67" s="24"/>
      <c r="W67" s="22">
        <f t="shared" si="24"/>
        <v>78.75</v>
      </c>
      <c r="X67" s="23"/>
      <c r="Y67" s="24"/>
      <c r="Z67" s="22">
        <f t="shared" si="24"/>
        <v>63</v>
      </c>
      <c r="AA67" s="23"/>
      <c r="AB67" s="24"/>
      <c r="AC67" s="22">
        <f t="shared" si="24"/>
        <v>47.25</v>
      </c>
      <c r="AD67" s="23"/>
      <c r="AE67" s="24"/>
      <c r="AF67" s="22">
        <f t="shared" si="24"/>
        <v>31.5</v>
      </c>
      <c r="AG67" s="23"/>
      <c r="AH67" s="24"/>
      <c r="AI67" s="22">
        <f t="shared" si="24"/>
        <v>15.75</v>
      </c>
      <c r="AJ67" s="23"/>
      <c r="AK67" s="24"/>
      <c r="AL67" s="22">
        <f t="shared" si="24"/>
        <v>0</v>
      </c>
      <c r="AM67" s="23"/>
      <c r="AN67" s="24"/>
      <c r="AO67" s="5"/>
    </row>
    <row r="68" spans="2:41" ht="10.199999999999999" customHeight="1" x14ac:dyDescent="0.3">
      <c r="B68" s="3"/>
      <c r="C68" s="56"/>
      <c r="D68" s="57">
        <f>$M$58*0.4</f>
        <v>14</v>
      </c>
      <c r="E68" s="57"/>
      <c r="F68" s="20" t="s">
        <v>6</v>
      </c>
      <c r="G68" s="34"/>
      <c r="H68" s="22">
        <f t="shared" si="22"/>
        <v>0</v>
      </c>
      <c r="I68" s="23"/>
      <c r="J68" s="24"/>
      <c r="K68" s="22">
        <f t="shared" si="22"/>
        <v>31.5</v>
      </c>
      <c r="L68" s="23"/>
      <c r="M68" s="24"/>
      <c r="N68" s="22">
        <f t="shared" si="22"/>
        <v>63</v>
      </c>
      <c r="O68" s="23"/>
      <c r="P68" s="24"/>
      <c r="Q68" s="22">
        <f t="shared" si="23"/>
        <v>94.5</v>
      </c>
      <c r="R68" s="23"/>
      <c r="S68" s="24"/>
      <c r="T68" s="22">
        <f t="shared" si="24"/>
        <v>126</v>
      </c>
      <c r="U68" s="23"/>
      <c r="V68" s="24"/>
      <c r="W68" s="22">
        <f t="shared" si="24"/>
        <v>105</v>
      </c>
      <c r="X68" s="23"/>
      <c r="Y68" s="24"/>
      <c r="Z68" s="22">
        <f t="shared" si="24"/>
        <v>84</v>
      </c>
      <c r="AA68" s="23"/>
      <c r="AB68" s="24"/>
      <c r="AC68" s="22">
        <f t="shared" si="24"/>
        <v>63</v>
      </c>
      <c r="AD68" s="23"/>
      <c r="AE68" s="24"/>
      <c r="AF68" s="22">
        <f t="shared" si="24"/>
        <v>42</v>
      </c>
      <c r="AG68" s="23"/>
      <c r="AH68" s="24"/>
      <c r="AI68" s="22">
        <f t="shared" si="24"/>
        <v>21</v>
      </c>
      <c r="AJ68" s="23"/>
      <c r="AK68" s="24"/>
      <c r="AL68" s="22">
        <f t="shared" si="24"/>
        <v>0</v>
      </c>
      <c r="AM68" s="23"/>
      <c r="AN68" s="24"/>
      <c r="AO68" s="5"/>
    </row>
    <row r="69" spans="2:41" ht="10.199999999999999" customHeight="1" x14ac:dyDescent="0.3">
      <c r="B69" s="3"/>
      <c r="C69" s="56"/>
      <c r="D69" s="57">
        <f>$M$58*0.5</f>
        <v>17.5</v>
      </c>
      <c r="E69" s="57"/>
      <c r="F69" s="20" t="s">
        <v>7</v>
      </c>
      <c r="G69" s="34"/>
      <c r="H69" s="22">
        <f t="shared" si="22"/>
        <v>0</v>
      </c>
      <c r="I69" s="23"/>
      <c r="J69" s="24"/>
      <c r="K69" s="22">
        <f t="shared" si="22"/>
        <v>26.25</v>
      </c>
      <c r="L69" s="23"/>
      <c r="M69" s="24"/>
      <c r="N69" s="22">
        <f t="shared" si="22"/>
        <v>52.5</v>
      </c>
      <c r="O69" s="23"/>
      <c r="P69" s="24"/>
      <c r="Q69" s="22">
        <f t="shared" si="23"/>
        <v>78.75</v>
      </c>
      <c r="R69" s="23"/>
      <c r="S69" s="24"/>
      <c r="T69" s="22">
        <f t="shared" si="24"/>
        <v>105</v>
      </c>
      <c r="U69" s="23"/>
      <c r="V69" s="24"/>
      <c r="W69" s="22">
        <f t="shared" si="24"/>
        <v>131.25</v>
      </c>
      <c r="X69" s="23"/>
      <c r="Y69" s="24"/>
      <c r="Z69" s="22">
        <f t="shared" si="24"/>
        <v>105</v>
      </c>
      <c r="AA69" s="23"/>
      <c r="AB69" s="24"/>
      <c r="AC69" s="22">
        <f t="shared" si="24"/>
        <v>78.75</v>
      </c>
      <c r="AD69" s="23"/>
      <c r="AE69" s="24"/>
      <c r="AF69" s="22">
        <f t="shared" si="24"/>
        <v>52.5</v>
      </c>
      <c r="AG69" s="23"/>
      <c r="AH69" s="24"/>
      <c r="AI69" s="22">
        <f t="shared" si="24"/>
        <v>26.25</v>
      </c>
      <c r="AJ69" s="23"/>
      <c r="AK69" s="24"/>
      <c r="AL69" s="22">
        <f t="shared" si="24"/>
        <v>0</v>
      </c>
      <c r="AM69" s="23"/>
      <c r="AN69" s="24"/>
      <c r="AO69" s="5"/>
    </row>
    <row r="70" spans="2:41" ht="10.199999999999999" customHeight="1" x14ac:dyDescent="0.3">
      <c r="B70" s="3"/>
      <c r="C70" s="56"/>
      <c r="D70" s="57">
        <f>$M$58*0.6</f>
        <v>21</v>
      </c>
      <c r="E70" s="57"/>
      <c r="F70" s="20" t="s">
        <v>8</v>
      </c>
      <c r="G70" s="34"/>
      <c r="H70" s="22">
        <f t="shared" si="22"/>
        <v>0</v>
      </c>
      <c r="I70" s="23"/>
      <c r="J70" s="24"/>
      <c r="K70" s="22">
        <f t="shared" si="22"/>
        <v>21</v>
      </c>
      <c r="L70" s="23"/>
      <c r="M70" s="24"/>
      <c r="N70" s="22">
        <f t="shared" si="22"/>
        <v>42</v>
      </c>
      <c r="O70" s="23"/>
      <c r="P70" s="24"/>
      <c r="Q70" s="22">
        <f t="shared" si="23"/>
        <v>63</v>
      </c>
      <c r="R70" s="23"/>
      <c r="S70" s="24"/>
      <c r="T70" s="22">
        <f t="shared" si="24"/>
        <v>84</v>
      </c>
      <c r="U70" s="23"/>
      <c r="V70" s="24"/>
      <c r="W70" s="22">
        <f t="shared" si="24"/>
        <v>105</v>
      </c>
      <c r="X70" s="23"/>
      <c r="Y70" s="24"/>
      <c r="Z70" s="22">
        <f t="shared" si="24"/>
        <v>126</v>
      </c>
      <c r="AA70" s="23"/>
      <c r="AB70" s="24"/>
      <c r="AC70" s="22">
        <f t="shared" si="24"/>
        <v>94.5</v>
      </c>
      <c r="AD70" s="23"/>
      <c r="AE70" s="24"/>
      <c r="AF70" s="22">
        <f t="shared" si="24"/>
        <v>63</v>
      </c>
      <c r="AG70" s="23"/>
      <c r="AH70" s="24"/>
      <c r="AI70" s="22">
        <f t="shared" si="24"/>
        <v>31.5</v>
      </c>
      <c r="AJ70" s="23"/>
      <c r="AK70" s="24"/>
      <c r="AL70" s="22">
        <f t="shared" si="24"/>
        <v>0</v>
      </c>
      <c r="AM70" s="23"/>
      <c r="AN70" s="24"/>
      <c r="AO70" s="5"/>
    </row>
    <row r="71" spans="2:41" ht="10.199999999999999" customHeight="1" x14ac:dyDescent="0.3">
      <c r="B71" s="3"/>
      <c r="C71" s="56"/>
      <c r="D71" s="57">
        <f>$M$58*0.7</f>
        <v>24.5</v>
      </c>
      <c r="E71" s="57"/>
      <c r="F71" s="20" t="s">
        <v>9</v>
      </c>
      <c r="G71" s="34"/>
      <c r="H71" s="22">
        <f t="shared" si="22"/>
        <v>0</v>
      </c>
      <c r="I71" s="23"/>
      <c r="J71" s="24"/>
      <c r="K71" s="22">
        <f t="shared" si="22"/>
        <v>15.75</v>
      </c>
      <c r="L71" s="23"/>
      <c r="M71" s="24"/>
      <c r="N71" s="22">
        <f t="shared" si="22"/>
        <v>31.5</v>
      </c>
      <c r="O71" s="23"/>
      <c r="P71" s="24"/>
      <c r="Q71" s="22">
        <f t="shared" si="23"/>
        <v>47.25</v>
      </c>
      <c r="R71" s="23"/>
      <c r="S71" s="24"/>
      <c r="T71" s="22">
        <f t="shared" si="24"/>
        <v>63</v>
      </c>
      <c r="U71" s="23"/>
      <c r="V71" s="24"/>
      <c r="W71" s="22">
        <f t="shared" si="24"/>
        <v>78.75</v>
      </c>
      <c r="X71" s="23"/>
      <c r="Y71" s="24"/>
      <c r="Z71" s="22">
        <f t="shared" si="24"/>
        <v>94.5</v>
      </c>
      <c r="AA71" s="23"/>
      <c r="AB71" s="24"/>
      <c r="AC71" s="22">
        <f t="shared" si="24"/>
        <v>110.25</v>
      </c>
      <c r="AD71" s="23"/>
      <c r="AE71" s="24"/>
      <c r="AF71" s="22">
        <f t="shared" si="24"/>
        <v>73.5</v>
      </c>
      <c r="AG71" s="23"/>
      <c r="AH71" s="24"/>
      <c r="AI71" s="22">
        <f t="shared" si="24"/>
        <v>36.75</v>
      </c>
      <c r="AJ71" s="23"/>
      <c r="AK71" s="24"/>
      <c r="AL71" s="22">
        <f t="shared" si="24"/>
        <v>0</v>
      </c>
      <c r="AM71" s="23"/>
      <c r="AN71" s="24"/>
      <c r="AO71" s="5"/>
    </row>
    <row r="72" spans="2:41" ht="10.199999999999999" customHeight="1" x14ac:dyDescent="0.3">
      <c r="B72" s="3"/>
      <c r="C72" s="56"/>
      <c r="D72" s="57">
        <f>$M$58*0.8</f>
        <v>28</v>
      </c>
      <c r="E72" s="57"/>
      <c r="F72" s="20" t="s">
        <v>10</v>
      </c>
      <c r="G72" s="34"/>
      <c r="H72" s="22">
        <f t="shared" si="22"/>
        <v>0</v>
      </c>
      <c r="I72" s="23"/>
      <c r="J72" s="24"/>
      <c r="K72" s="22">
        <f t="shared" si="22"/>
        <v>10.5</v>
      </c>
      <c r="L72" s="23"/>
      <c r="M72" s="24"/>
      <c r="N72" s="22">
        <f t="shared" si="22"/>
        <v>21</v>
      </c>
      <c r="O72" s="23"/>
      <c r="P72" s="24"/>
      <c r="Q72" s="22">
        <f>IF(Q$63&lt;$D72,($J$51*($M$58-Q$63)/$M$58)*Q$63+($D72-Q$63)*(($J$51*($M$58-Q$63)/$M$58)-$J$51),($J$51*($M$58-Q$63)/$M$58)*$D72)</f>
        <v>31.5</v>
      </c>
      <c r="R72" s="23"/>
      <c r="S72" s="24"/>
      <c r="T72" s="22">
        <f t="shared" si="24"/>
        <v>42</v>
      </c>
      <c r="U72" s="23"/>
      <c r="V72" s="24"/>
      <c r="W72" s="22">
        <f t="shared" si="24"/>
        <v>52.5</v>
      </c>
      <c r="X72" s="23"/>
      <c r="Y72" s="24"/>
      <c r="Z72" s="22">
        <f t="shared" si="24"/>
        <v>63</v>
      </c>
      <c r="AA72" s="23"/>
      <c r="AB72" s="24"/>
      <c r="AC72" s="22">
        <f t="shared" si="24"/>
        <v>73.5</v>
      </c>
      <c r="AD72" s="23"/>
      <c r="AE72" s="24"/>
      <c r="AF72" s="22">
        <f t="shared" si="24"/>
        <v>84</v>
      </c>
      <c r="AG72" s="23"/>
      <c r="AH72" s="24"/>
      <c r="AI72" s="22">
        <f t="shared" si="24"/>
        <v>42</v>
      </c>
      <c r="AJ72" s="23"/>
      <c r="AK72" s="24"/>
      <c r="AL72" s="22">
        <f t="shared" si="24"/>
        <v>0</v>
      </c>
      <c r="AM72" s="23"/>
      <c r="AN72" s="24"/>
      <c r="AO72" s="5"/>
    </row>
    <row r="73" spans="2:41" ht="10.199999999999999" customHeight="1" x14ac:dyDescent="0.3">
      <c r="B73" s="3"/>
      <c r="C73" s="4"/>
      <c r="D73" s="57">
        <f>$M$58*0.9</f>
        <v>31.5</v>
      </c>
      <c r="E73" s="57"/>
      <c r="F73" s="20" t="s">
        <v>11</v>
      </c>
      <c r="G73" s="34"/>
      <c r="H73" s="22">
        <f t="shared" si="22"/>
        <v>0</v>
      </c>
      <c r="I73" s="23"/>
      <c r="J73" s="24"/>
      <c r="K73" s="22">
        <f t="shared" si="22"/>
        <v>5.25</v>
      </c>
      <c r="L73" s="23"/>
      <c r="M73" s="24"/>
      <c r="N73" s="22">
        <f t="shared" si="22"/>
        <v>10.5</v>
      </c>
      <c r="O73" s="23"/>
      <c r="P73" s="24"/>
      <c r="Q73" s="22">
        <f t="shared" ref="Q73:Q74" si="25">IF(Q$63&lt;$D73,($J$51*($M$58-Q$63)/$M$58)*Q$63+($D73-Q$63)*(($J$51*($M$58-Q$63)/$M$58)-$J$51),($J$51*($M$58-Q$63)/$M$58)*$D73)</f>
        <v>15.75</v>
      </c>
      <c r="R73" s="23"/>
      <c r="S73" s="24"/>
      <c r="T73" s="22">
        <f t="shared" si="24"/>
        <v>21</v>
      </c>
      <c r="U73" s="23"/>
      <c r="V73" s="24"/>
      <c r="W73" s="22">
        <f t="shared" si="24"/>
        <v>26.25</v>
      </c>
      <c r="X73" s="23"/>
      <c r="Y73" s="24"/>
      <c r="Z73" s="22">
        <f t="shared" si="24"/>
        <v>31.5</v>
      </c>
      <c r="AA73" s="23"/>
      <c r="AB73" s="24"/>
      <c r="AC73" s="22">
        <f t="shared" si="24"/>
        <v>36.75</v>
      </c>
      <c r="AD73" s="23"/>
      <c r="AE73" s="24"/>
      <c r="AF73" s="22">
        <f t="shared" si="24"/>
        <v>42</v>
      </c>
      <c r="AG73" s="23"/>
      <c r="AH73" s="24"/>
      <c r="AI73" s="22">
        <f t="shared" si="24"/>
        <v>47.25</v>
      </c>
      <c r="AJ73" s="23"/>
      <c r="AK73" s="24"/>
      <c r="AL73" s="22">
        <f t="shared" si="24"/>
        <v>0</v>
      </c>
      <c r="AM73" s="23"/>
      <c r="AN73" s="24"/>
      <c r="AO73" s="5"/>
    </row>
    <row r="74" spans="2:41" ht="10.199999999999999" customHeight="1" x14ac:dyDescent="0.3">
      <c r="B74" s="3"/>
      <c r="C74" s="4"/>
      <c r="D74" s="57">
        <f>$M$58*1</f>
        <v>35</v>
      </c>
      <c r="E74" s="57"/>
      <c r="F74" s="20" t="s">
        <v>12</v>
      </c>
      <c r="G74" s="34"/>
      <c r="H74" s="22">
        <f t="shared" si="22"/>
        <v>0</v>
      </c>
      <c r="I74" s="23"/>
      <c r="J74" s="24"/>
      <c r="K74" s="22">
        <f t="shared" si="22"/>
        <v>0</v>
      </c>
      <c r="L74" s="23"/>
      <c r="M74" s="24"/>
      <c r="N74" s="22">
        <f t="shared" si="22"/>
        <v>0</v>
      </c>
      <c r="O74" s="23"/>
      <c r="P74" s="24"/>
      <c r="Q74" s="22">
        <f t="shared" si="25"/>
        <v>0</v>
      </c>
      <c r="R74" s="23"/>
      <c r="S74" s="24"/>
      <c r="T74" s="22">
        <f t="shared" si="24"/>
        <v>0</v>
      </c>
      <c r="U74" s="23"/>
      <c r="V74" s="24"/>
      <c r="W74" s="22">
        <f t="shared" si="24"/>
        <v>0</v>
      </c>
      <c r="X74" s="23"/>
      <c r="Y74" s="24"/>
      <c r="Z74" s="22">
        <f t="shared" si="24"/>
        <v>0</v>
      </c>
      <c r="AA74" s="23"/>
      <c r="AB74" s="24"/>
      <c r="AC74" s="22">
        <f t="shared" si="24"/>
        <v>0</v>
      </c>
      <c r="AD74" s="23"/>
      <c r="AE74" s="24"/>
      <c r="AF74" s="22">
        <f t="shared" si="24"/>
        <v>0</v>
      </c>
      <c r="AG74" s="23"/>
      <c r="AH74" s="24"/>
      <c r="AI74" s="22">
        <f t="shared" si="24"/>
        <v>0</v>
      </c>
      <c r="AJ74" s="23"/>
      <c r="AK74" s="24"/>
      <c r="AL74" s="22">
        <f t="shared" si="24"/>
        <v>0</v>
      </c>
      <c r="AM74" s="23"/>
      <c r="AN74" s="24"/>
      <c r="AO74" s="5"/>
    </row>
    <row r="75" spans="2:41" ht="10.199999999999999" customHeight="1" x14ac:dyDescent="0.3"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5"/>
    </row>
    <row r="76" spans="2:41" ht="10.199999999999999" customHeight="1" x14ac:dyDescent="0.3">
      <c r="B76" s="3"/>
      <c r="C76" s="4"/>
      <c r="D76" s="4"/>
      <c r="E76" s="4"/>
      <c r="F76" s="4"/>
      <c r="H76" s="4" t="s">
        <v>16</v>
      </c>
      <c r="I76" s="4"/>
      <c r="J76" s="4"/>
      <c r="K76" s="59">
        <f>MAX(H64:AN74)</f>
        <v>131.25</v>
      </c>
      <c r="L76" s="59"/>
      <c r="M76" s="59"/>
      <c r="N76" s="4" t="s">
        <v>17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5"/>
    </row>
    <row r="77" spans="2:41" ht="10.199999999999999" customHeight="1" x14ac:dyDescent="0.3">
      <c r="B77" s="3"/>
      <c r="C77" s="4"/>
      <c r="D77" s="7" t="s">
        <v>14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5"/>
    </row>
    <row r="78" spans="2:41" ht="10.199999999999999" customHeight="1" x14ac:dyDescent="0.3">
      <c r="B78" s="3"/>
      <c r="C78" s="4"/>
      <c r="D78" s="4"/>
      <c r="E78" s="4"/>
      <c r="F78" s="4"/>
      <c r="G78" s="4"/>
      <c r="H78" s="4" t="s">
        <v>30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5"/>
    </row>
    <row r="79" spans="2:41" ht="10.199999999999999" customHeight="1" x14ac:dyDescent="0.3">
      <c r="B79" s="3"/>
      <c r="C79" s="4"/>
      <c r="D79" s="38" t="s">
        <v>28</v>
      </c>
      <c r="E79" s="39"/>
      <c r="F79" s="39"/>
      <c r="G79" s="40"/>
      <c r="H79" s="45" t="s">
        <v>23</v>
      </c>
      <c r="I79" s="45"/>
      <c r="J79" s="20"/>
      <c r="K79" s="45" t="s">
        <v>3</v>
      </c>
      <c r="L79" s="45"/>
      <c r="M79" s="20"/>
      <c r="N79" s="20" t="s">
        <v>4</v>
      </c>
      <c r="O79" s="20"/>
      <c r="P79" s="20"/>
      <c r="Q79" s="20" t="s">
        <v>5</v>
      </c>
      <c r="R79" s="20"/>
      <c r="S79" s="20"/>
      <c r="T79" s="20" t="s">
        <v>6</v>
      </c>
      <c r="U79" s="20"/>
      <c r="V79" s="20"/>
      <c r="W79" s="20" t="s">
        <v>7</v>
      </c>
      <c r="X79" s="20"/>
      <c r="Y79" s="20"/>
      <c r="Z79" s="20" t="s">
        <v>8</v>
      </c>
      <c r="AA79" s="20"/>
      <c r="AB79" s="20"/>
      <c r="AC79" s="20" t="s">
        <v>9</v>
      </c>
      <c r="AD79" s="20"/>
      <c r="AE79" s="20"/>
      <c r="AF79" s="20" t="s">
        <v>10</v>
      </c>
      <c r="AG79" s="20"/>
      <c r="AH79" s="20"/>
      <c r="AI79" s="20" t="s">
        <v>11</v>
      </c>
      <c r="AJ79" s="20"/>
      <c r="AK79" s="20"/>
      <c r="AL79" s="20" t="s">
        <v>12</v>
      </c>
      <c r="AM79" s="20"/>
      <c r="AN79" s="20"/>
      <c r="AO79" s="5"/>
    </row>
    <row r="80" spans="2:41" ht="10.199999999999999" customHeight="1" thickBot="1" x14ac:dyDescent="0.35">
      <c r="B80" s="3"/>
      <c r="C80" s="4"/>
      <c r="D80" s="35" t="s">
        <v>27</v>
      </c>
      <c r="E80" s="36"/>
      <c r="F80" s="36"/>
      <c r="G80" s="37"/>
      <c r="H80" s="44">
        <v>0</v>
      </c>
      <c r="I80" s="44"/>
      <c r="J80" s="21"/>
      <c r="K80" s="44">
        <f>$M$58*0.1</f>
        <v>3.5</v>
      </c>
      <c r="L80" s="44"/>
      <c r="M80" s="21"/>
      <c r="N80" s="21">
        <f>$M$58*0.2</f>
        <v>7</v>
      </c>
      <c r="O80" s="21"/>
      <c r="P80" s="21"/>
      <c r="Q80" s="21">
        <f>$M$58*0.3</f>
        <v>10.5</v>
      </c>
      <c r="R80" s="21"/>
      <c r="S80" s="21"/>
      <c r="T80" s="21">
        <f>$M$58*0.4</f>
        <v>14</v>
      </c>
      <c r="U80" s="21"/>
      <c r="V80" s="21"/>
      <c r="W80" s="21">
        <f>$M$58*0.5</f>
        <v>17.5</v>
      </c>
      <c r="X80" s="21"/>
      <c r="Y80" s="21"/>
      <c r="Z80" s="21">
        <f>$M$58*0.6</f>
        <v>21</v>
      </c>
      <c r="AA80" s="21"/>
      <c r="AB80" s="21"/>
      <c r="AC80" s="21">
        <f>$M$58*0.7</f>
        <v>24.5</v>
      </c>
      <c r="AD80" s="21"/>
      <c r="AE80" s="21"/>
      <c r="AF80" s="21">
        <f>$M$58*0.8</f>
        <v>28</v>
      </c>
      <c r="AG80" s="21"/>
      <c r="AH80" s="21"/>
      <c r="AI80" s="21">
        <f>$M$58*0.9</f>
        <v>31.5</v>
      </c>
      <c r="AJ80" s="21"/>
      <c r="AK80" s="21"/>
      <c r="AL80" s="21">
        <f>$M$58*1</f>
        <v>35</v>
      </c>
      <c r="AM80" s="21"/>
      <c r="AN80" s="21"/>
      <c r="AO80" s="5"/>
    </row>
    <row r="81" spans="2:41" ht="10.199999999999999" customHeight="1" thickTop="1" x14ac:dyDescent="0.3">
      <c r="B81" s="3"/>
      <c r="C81" s="4"/>
      <c r="D81" s="30">
        <f>$M$58*0</f>
        <v>0</v>
      </c>
      <c r="E81" s="30"/>
      <c r="F81" s="31" t="s">
        <v>23</v>
      </c>
      <c r="G81" s="32"/>
      <c r="H81" s="33">
        <f t="shared" ref="H81:H91" si="26">IF(D81&lt;=$H$80,($J$51*($M$58-$H$80)/$M$58),($J$51-($J$51*($M$58-$H$80)/$M$58)))</f>
        <v>15</v>
      </c>
      <c r="I81" s="18"/>
      <c r="J81" s="19"/>
      <c r="K81" s="17">
        <f t="shared" ref="K81:K91" si="27">IF(D81&lt;=$K$80,($J$51*($M$58-$K$80)/$M$58),($J$51-($J$51*($M$58-$K$80)/$M$58)))</f>
        <v>13.5</v>
      </c>
      <c r="L81" s="18"/>
      <c r="M81" s="19"/>
      <c r="N81" s="17">
        <f t="shared" ref="N81:N91" si="28">IF(D81&lt;=$N$80,($J$51*($M$58-$N$80)/$M$58),($J$51-($J$51*($M$58-$N$80)/$M$58)))</f>
        <v>12</v>
      </c>
      <c r="O81" s="18"/>
      <c r="P81" s="19"/>
      <c r="Q81" s="17">
        <f t="shared" ref="Q81:Q91" si="29">IF(D81&lt;=$Q$80,($J$51*($M$58-$Q$80)/$M$58),($J$51-($J$51*($M$58-$Q$80)/$M$58)))</f>
        <v>10.5</v>
      </c>
      <c r="R81" s="18"/>
      <c r="S81" s="19"/>
      <c r="T81" s="17">
        <f t="shared" ref="T81:T91" si="30">IF(D81&lt;=$T$80,($J$51*($M$58-$T$80)/$M$58),($J$51-($J$51*($M$58-$T$80)/$M$58)))</f>
        <v>9</v>
      </c>
      <c r="U81" s="18"/>
      <c r="V81" s="19"/>
      <c r="W81" s="17">
        <f t="shared" ref="W81:W91" si="31">IF(D81&lt;=$W$80,($J$51*($M$58-$W$80)/$M$58),($J$51-($J$51*($M$58-$W$80)/$M$58)))</f>
        <v>7.5</v>
      </c>
      <c r="X81" s="18"/>
      <c r="Y81" s="19"/>
      <c r="Z81" s="17">
        <f t="shared" ref="Z81:Z91" si="32">IF(D81&lt;=$Z$80,($J$51*($M$58-$Z$80)/$M$58),($J$51-($J$51*($M$58-$Z$80)/$M$58)))</f>
        <v>6</v>
      </c>
      <c r="AA81" s="18"/>
      <c r="AB81" s="19"/>
      <c r="AC81" s="17">
        <f t="shared" ref="AC81:AC91" si="33">IF(D81&lt;=$AC$80,($J$51*($M$58-$AC$80)/$M$58),($J$51-($J$51*($M$58-$AC$80)/$M$58)))</f>
        <v>4.5</v>
      </c>
      <c r="AD81" s="18"/>
      <c r="AE81" s="19"/>
      <c r="AF81" s="17">
        <f t="shared" ref="AF81:AF91" si="34">IF(D81&lt;=$AF$80,($J$51*($M$58-$AF$80)/$M$58),($J$51-($J$51*($M$58-$AF$80)/$M$58)))</f>
        <v>3</v>
      </c>
      <c r="AG81" s="18"/>
      <c r="AH81" s="19"/>
      <c r="AI81" s="17">
        <f t="shared" ref="AI81:AI91" si="35">IF(D81&lt;=$AI$80,($J$51*($M$58-$AI$80)/$M$58),($J$51-($J$51*($M$58-$AI$80)/$M$58)))</f>
        <v>1.5</v>
      </c>
      <c r="AJ81" s="18"/>
      <c r="AK81" s="19"/>
      <c r="AL81" s="17">
        <f t="shared" ref="AL81:AL91" si="36">IF(D81&lt;=$AL$80,($J$51*($M$58-$AL$80)/$M$58),($J$51-($J$51*($M$58-$AL$80)/$M$58)))</f>
        <v>0</v>
      </c>
      <c r="AM81" s="18"/>
      <c r="AN81" s="19"/>
      <c r="AO81" s="5"/>
    </row>
    <row r="82" spans="2:41" ht="10.199999999999999" customHeight="1" x14ac:dyDescent="0.3">
      <c r="B82" s="3"/>
      <c r="C82" s="56" t="s">
        <v>13</v>
      </c>
      <c r="D82" s="57">
        <f>$M$58*0.1</f>
        <v>3.5</v>
      </c>
      <c r="E82" s="57"/>
      <c r="F82" s="31" t="s">
        <v>3</v>
      </c>
      <c r="G82" s="32"/>
      <c r="H82" s="46">
        <f t="shared" si="26"/>
        <v>0</v>
      </c>
      <c r="I82" s="47"/>
      <c r="J82" s="48"/>
      <c r="K82" s="58">
        <f t="shared" si="27"/>
        <v>13.5</v>
      </c>
      <c r="L82" s="47"/>
      <c r="M82" s="48"/>
      <c r="N82" s="58">
        <f t="shared" si="28"/>
        <v>12</v>
      </c>
      <c r="O82" s="47"/>
      <c r="P82" s="48"/>
      <c r="Q82" s="58">
        <f t="shared" si="29"/>
        <v>10.5</v>
      </c>
      <c r="R82" s="47"/>
      <c r="S82" s="48"/>
      <c r="T82" s="58">
        <f t="shared" si="30"/>
        <v>9</v>
      </c>
      <c r="U82" s="47"/>
      <c r="V82" s="48"/>
      <c r="W82" s="58">
        <f t="shared" si="31"/>
        <v>7.5</v>
      </c>
      <c r="X82" s="47"/>
      <c r="Y82" s="48"/>
      <c r="Z82" s="58">
        <f t="shared" si="32"/>
        <v>6</v>
      </c>
      <c r="AA82" s="47"/>
      <c r="AB82" s="48"/>
      <c r="AC82" s="58">
        <f t="shared" si="33"/>
        <v>4.5</v>
      </c>
      <c r="AD82" s="47"/>
      <c r="AE82" s="48"/>
      <c r="AF82" s="58">
        <f t="shared" si="34"/>
        <v>3</v>
      </c>
      <c r="AG82" s="47"/>
      <c r="AH82" s="48"/>
      <c r="AI82" s="58">
        <f t="shared" si="35"/>
        <v>1.5</v>
      </c>
      <c r="AJ82" s="47"/>
      <c r="AK82" s="48"/>
      <c r="AL82" s="58">
        <f t="shared" si="36"/>
        <v>0</v>
      </c>
      <c r="AM82" s="47"/>
      <c r="AN82" s="48"/>
      <c r="AO82" s="5"/>
    </row>
    <row r="83" spans="2:41" ht="10.199999999999999" customHeight="1" x14ac:dyDescent="0.3">
      <c r="B83" s="3"/>
      <c r="C83" s="56"/>
      <c r="D83" s="57">
        <f>$M$58*0.2</f>
        <v>7</v>
      </c>
      <c r="E83" s="57"/>
      <c r="F83" s="20" t="s">
        <v>4</v>
      </c>
      <c r="G83" s="34"/>
      <c r="H83" s="26">
        <f t="shared" si="26"/>
        <v>0</v>
      </c>
      <c r="I83" s="23"/>
      <c r="J83" s="24"/>
      <c r="K83" s="22">
        <f t="shared" si="27"/>
        <v>1.5</v>
      </c>
      <c r="L83" s="23"/>
      <c r="M83" s="24"/>
      <c r="N83" s="22">
        <f t="shared" si="28"/>
        <v>12</v>
      </c>
      <c r="O83" s="23"/>
      <c r="P83" s="24"/>
      <c r="Q83" s="22">
        <f t="shared" si="29"/>
        <v>10.5</v>
      </c>
      <c r="R83" s="23"/>
      <c r="S83" s="24"/>
      <c r="T83" s="22">
        <f t="shared" si="30"/>
        <v>9</v>
      </c>
      <c r="U83" s="23"/>
      <c r="V83" s="24"/>
      <c r="W83" s="22">
        <f t="shared" si="31"/>
        <v>7.5</v>
      </c>
      <c r="X83" s="23"/>
      <c r="Y83" s="24"/>
      <c r="Z83" s="22">
        <f t="shared" si="32"/>
        <v>6</v>
      </c>
      <c r="AA83" s="23"/>
      <c r="AB83" s="24"/>
      <c r="AC83" s="22">
        <f t="shared" si="33"/>
        <v>4.5</v>
      </c>
      <c r="AD83" s="23"/>
      <c r="AE83" s="24"/>
      <c r="AF83" s="22">
        <f t="shared" si="34"/>
        <v>3</v>
      </c>
      <c r="AG83" s="23"/>
      <c r="AH83" s="24"/>
      <c r="AI83" s="22">
        <f t="shared" si="35"/>
        <v>1.5</v>
      </c>
      <c r="AJ83" s="23"/>
      <c r="AK83" s="24"/>
      <c r="AL83" s="22">
        <f t="shared" si="36"/>
        <v>0</v>
      </c>
      <c r="AM83" s="23"/>
      <c r="AN83" s="24"/>
      <c r="AO83" s="5"/>
    </row>
    <row r="84" spans="2:41" ht="10.199999999999999" customHeight="1" x14ac:dyDescent="0.3">
      <c r="B84" s="3"/>
      <c r="C84" s="56"/>
      <c r="D84" s="57">
        <f>$M$58*0.3</f>
        <v>10.5</v>
      </c>
      <c r="E84" s="57"/>
      <c r="F84" s="20" t="s">
        <v>5</v>
      </c>
      <c r="G84" s="34"/>
      <c r="H84" s="26">
        <f t="shared" si="26"/>
        <v>0</v>
      </c>
      <c r="I84" s="23"/>
      <c r="J84" s="24"/>
      <c r="K84" s="22">
        <f t="shared" si="27"/>
        <v>1.5</v>
      </c>
      <c r="L84" s="23"/>
      <c r="M84" s="24"/>
      <c r="N84" s="22">
        <f t="shared" si="28"/>
        <v>3</v>
      </c>
      <c r="O84" s="23"/>
      <c r="P84" s="24"/>
      <c r="Q84" s="22">
        <f t="shared" si="29"/>
        <v>10.5</v>
      </c>
      <c r="R84" s="23"/>
      <c r="S84" s="24"/>
      <c r="T84" s="22">
        <f t="shared" si="30"/>
        <v>9</v>
      </c>
      <c r="U84" s="23"/>
      <c r="V84" s="24"/>
      <c r="W84" s="22">
        <f t="shared" si="31"/>
        <v>7.5</v>
      </c>
      <c r="X84" s="23"/>
      <c r="Y84" s="24"/>
      <c r="Z84" s="22">
        <f t="shared" si="32"/>
        <v>6</v>
      </c>
      <c r="AA84" s="23"/>
      <c r="AB84" s="24"/>
      <c r="AC84" s="22">
        <f t="shared" si="33"/>
        <v>4.5</v>
      </c>
      <c r="AD84" s="23"/>
      <c r="AE84" s="24"/>
      <c r="AF84" s="22">
        <f t="shared" si="34"/>
        <v>3</v>
      </c>
      <c r="AG84" s="23"/>
      <c r="AH84" s="24"/>
      <c r="AI84" s="22">
        <f t="shared" si="35"/>
        <v>1.5</v>
      </c>
      <c r="AJ84" s="23"/>
      <c r="AK84" s="24"/>
      <c r="AL84" s="22">
        <f t="shared" si="36"/>
        <v>0</v>
      </c>
      <c r="AM84" s="23"/>
      <c r="AN84" s="24"/>
      <c r="AO84" s="5"/>
    </row>
    <row r="85" spans="2:41" ht="10.199999999999999" customHeight="1" x14ac:dyDescent="0.3">
      <c r="B85" s="3"/>
      <c r="C85" s="56"/>
      <c r="D85" s="57">
        <f>$M$58*0.4</f>
        <v>14</v>
      </c>
      <c r="E85" s="57"/>
      <c r="F85" s="20" t="s">
        <v>6</v>
      </c>
      <c r="G85" s="34"/>
      <c r="H85" s="26">
        <f t="shared" si="26"/>
        <v>0</v>
      </c>
      <c r="I85" s="23"/>
      <c r="J85" s="24"/>
      <c r="K85" s="22">
        <f t="shared" si="27"/>
        <v>1.5</v>
      </c>
      <c r="L85" s="23"/>
      <c r="M85" s="24"/>
      <c r="N85" s="22">
        <f t="shared" si="28"/>
        <v>3</v>
      </c>
      <c r="O85" s="23"/>
      <c r="P85" s="24"/>
      <c r="Q85" s="22">
        <f t="shared" si="29"/>
        <v>4.5</v>
      </c>
      <c r="R85" s="23"/>
      <c r="S85" s="24"/>
      <c r="T85" s="22">
        <f t="shared" si="30"/>
        <v>9</v>
      </c>
      <c r="U85" s="23"/>
      <c r="V85" s="24"/>
      <c r="W85" s="22">
        <f t="shared" si="31"/>
        <v>7.5</v>
      </c>
      <c r="X85" s="23"/>
      <c r="Y85" s="24"/>
      <c r="Z85" s="22">
        <f t="shared" si="32"/>
        <v>6</v>
      </c>
      <c r="AA85" s="23"/>
      <c r="AB85" s="24"/>
      <c r="AC85" s="22">
        <f t="shared" si="33"/>
        <v>4.5</v>
      </c>
      <c r="AD85" s="23"/>
      <c r="AE85" s="24"/>
      <c r="AF85" s="22">
        <f t="shared" si="34"/>
        <v>3</v>
      </c>
      <c r="AG85" s="23"/>
      <c r="AH85" s="24"/>
      <c r="AI85" s="22">
        <f t="shared" si="35"/>
        <v>1.5</v>
      </c>
      <c r="AJ85" s="23"/>
      <c r="AK85" s="24"/>
      <c r="AL85" s="22">
        <f t="shared" si="36"/>
        <v>0</v>
      </c>
      <c r="AM85" s="23"/>
      <c r="AN85" s="24"/>
      <c r="AO85" s="5"/>
    </row>
    <row r="86" spans="2:41" ht="10.199999999999999" customHeight="1" x14ac:dyDescent="0.3">
      <c r="B86" s="3"/>
      <c r="C86" s="56"/>
      <c r="D86" s="57">
        <f>$M$58*0.5</f>
        <v>17.5</v>
      </c>
      <c r="E86" s="57"/>
      <c r="F86" s="20" t="s">
        <v>7</v>
      </c>
      <c r="G86" s="34"/>
      <c r="H86" s="26">
        <f t="shared" si="26"/>
        <v>0</v>
      </c>
      <c r="I86" s="23"/>
      <c r="J86" s="24"/>
      <c r="K86" s="22">
        <f t="shared" si="27"/>
        <v>1.5</v>
      </c>
      <c r="L86" s="23"/>
      <c r="M86" s="24"/>
      <c r="N86" s="22">
        <f t="shared" si="28"/>
        <v>3</v>
      </c>
      <c r="O86" s="23"/>
      <c r="P86" s="24"/>
      <c r="Q86" s="22">
        <f t="shared" si="29"/>
        <v>4.5</v>
      </c>
      <c r="R86" s="23"/>
      <c r="S86" s="24"/>
      <c r="T86" s="22">
        <f t="shared" si="30"/>
        <v>6</v>
      </c>
      <c r="U86" s="23"/>
      <c r="V86" s="24"/>
      <c r="W86" s="22">
        <f t="shared" si="31"/>
        <v>7.5</v>
      </c>
      <c r="X86" s="23"/>
      <c r="Y86" s="24"/>
      <c r="Z86" s="22">
        <f t="shared" si="32"/>
        <v>6</v>
      </c>
      <c r="AA86" s="23"/>
      <c r="AB86" s="24"/>
      <c r="AC86" s="22">
        <f t="shared" si="33"/>
        <v>4.5</v>
      </c>
      <c r="AD86" s="23"/>
      <c r="AE86" s="24"/>
      <c r="AF86" s="22">
        <f t="shared" si="34"/>
        <v>3</v>
      </c>
      <c r="AG86" s="23"/>
      <c r="AH86" s="24"/>
      <c r="AI86" s="22">
        <f t="shared" si="35"/>
        <v>1.5</v>
      </c>
      <c r="AJ86" s="23"/>
      <c r="AK86" s="24"/>
      <c r="AL86" s="22">
        <f t="shared" si="36"/>
        <v>0</v>
      </c>
      <c r="AM86" s="23"/>
      <c r="AN86" s="24"/>
      <c r="AO86" s="5"/>
    </row>
    <row r="87" spans="2:41" ht="10.199999999999999" customHeight="1" x14ac:dyDescent="0.3">
      <c r="B87" s="3"/>
      <c r="C87" s="56"/>
      <c r="D87" s="57">
        <f>$M$58*0.6</f>
        <v>21</v>
      </c>
      <c r="E87" s="57"/>
      <c r="F87" s="20" t="s">
        <v>8</v>
      </c>
      <c r="G87" s="34"/>
      <c r="H87" s="26">
        <f t="shared" si="26"/>
        <v>0</v>
      </c>
      <c r="I87" s="23"/>
      <c r="J87" s="24"/>
      <c r="K87" s="22">
        <f t="shared" si="27"/>
        <v>1.5</v>
      </c>
      <c r="L87" s="23"/>
      <c r="M87" s="24"/>
      <c r="N87" s="22">
        <f t="shared" si="28"/>
        <v>3</v>
      </c>
      <c r="O87" s="23"/>
      <c r="P87" s="24"/>
      <c r="Q87" s="22">
        <f t="shared" si="29"/>
        <v>4.5</v>
      </c>
      <c r="R87" s="23"/>
      <c r="S87" s="24"/>
      <c r="T87" s="22">
        <f t="shared" si="30"/>
        <v>6</v>
      </c>
      <c r="U87" s="23"/>
      <c r="V87" s="24"/>
      <c r="W87" s="22">
        <f t="shared" si="31"/>
        <v>7.5</v>
      </c>
      <c r="X87" s="23"/>
      <c r="Y87" s="24"/>
      <c r="Z87" s="22">
        <f t="shared" si="32"/>
        <v>6</v>
      </c>
      <c r="AA87" s="23"/>
      <c r="AB87" s="24"/>
      <c r="AC87" s="22">
        <f t="shared" si="33"/>
        <v>4.5</v>
      </c>
      <c r="AD87" s="23"/>
      <c r="AE87" s="24"/>
      <c r="AF87" s="22">
        <f t="shared" si="34"/>
        <v>3</v>
      </c>
      <c r="AG87" s="23"/>
      <c r="AH87" s="24"/>
      <c r="AI87" s="22">
        <f t="shared" si="35"/>
        <v>1.5</v>
      </c>
      <c r="AJ87" s="23"/>
      <c r="AK87" s="24"/>
      <c r="AL87" s="22">
        <f t="shared" si="36"/>
        <v>0</v>
      </c>
      <c r="AM87" s="23"/>
      <c r="AN87" s="24"/>
      <c r="AO87" s="5"/>
    </row>
    <row r="88" spans="2:41" ht="10.199999999999999" customHeight="1" x14ac:dyDescent="0.3">
      <c r="B88" s="3"/>
      <c r="C88" s="56"/>
      <c r="D88" s="57">
        <f>$M$58*0.7</f>
        <v>24.5</v>
      </c>
      <c r="E88" s="57"/>
      <c r="F88" s="20" t="s">
        <v>9</v>
      </c>
      <c r="G88" s="34"/>
      <c r="H88" s="26">
        <f t="shared" si="26"/>
        <v>0</v>
      </c>
      <c r="I88" s="23"/>
      <c r="J88" s="24"/>
      <c r="K88" s="22">
        <f t="shared" si="27"/>
        <v>1.5</v>
      </c>
      <c r="L88" s="23"/>
      <c r="M88" s="24"/>
      <c r="N88" s="22">
        <f t="shared" si="28"/>
        <v>3</v>
      </c>
      <c r="O88" s="23"/>
      <c r="P88" s="24"/>
      <c r="Q88" s="22">
        <f t="shared" si="29"/>
        <v>4.5</v>
      </c>
      <c r="R88" s="23"/>
      <c r="S88" s="24"/>
      <c r="T88" s="22">
        <f t="shared" si="30"/>
        <v>6</v>
      </c>
      <c r="U88" s="23"/>
      <c r="V88" s="24"/>
      <c r="W88" s="22">
        <f t="shared" si="31"/>
        <v>7.5</v>
      </c>
      <c r="X88" s="23"/>
      <c r="Y88" s="24"/>
      <c r="Z88" s="22">
        <f t="shared" si="32"/>
        <v>9</v>
      </c>
      <c r="AA88" s="23"/>
      <c r="AB88" s="24"/>
      <c r="AC88" s="22">
        <f t="shared" si="33"/>
        <v>4.5</v>
      </c>
      <c r="AD88" s="23"/>
      <c r="AE88" s="24"/>
      <c r="AF88" s="22">
        <f t="shared" si="34"/>
        <v>3</v>
      </c>
      <c r="AG88" s="23"/>
      <c r="AH88" s="24"/>
      <c r="AI88" s="22">
        <f t="shared" si="35"/>
        <v>1.5</v>
      </c>
      <c r="AJ88" s="23"/>
      <c r="AK88" s="24"/>
      <c r="AL88" s="22">
        <f t="shared" si="36"/>
        <v>0</v>
      </c>
      <c r="AM88" s="23"/>
      <c r="AN88" s="24"/>
      <c r="AO88" s="5"/>
    </row>
    <row r="89" spans="2:41" ht="10.199999999999999" customHeight="1" x14ac:dyDescent="0.3">
      <c r="B89" s="3"/>
      <c r="C89" s="56"/>
      <c r="D89" s="57">
        <f>$M$58*0.8</f>
        <v>28</v>
      </c>
      <c r="E89" s="57"/>
      <c r="F89" s="20" t="s">
        <v>10</v>
      </c>
      <c r="G89" s="34"/>
      <c r="H89" s="26">
        <f t="shared" si="26"/>
        <v>0</v>
      </c>
      <c r="I89" s="23"/>
      <c r="J89" s="24"/>
      <c r="K89" s="22">
        <f t="shared" si="27"/>
        <v>1.5</v>
      </c>
      <c r="L89" s="23"/>
      <c r="M89" s="24"/>
      <c r="N89" s="22">
        <f t="shared" si="28"/>
        <v>3</v>
      </c>
      <c r="O89" s="23"/>
      <c r="P89" s="24"/>
      <c r="Q89" s="22">
        <f t="shared" si="29"/>
        <v>4.5</v>
      </c>
      <c r="R89" s="23"/>
      <c r="S89" s="24"/>
      <c r="T89" s="22">
        <f t="shared" si="30"/>
        <v>6</v>
      </c>
      <c r="U89" s="23"/>
      <c r="V89" s="24"/>
      <c r="W89" s="22">
        <f t="shared" si="31"/>
        <v>7.5</v>
      </c>
      <c r="X89" s="23"/>
      <c r="Y89" s="24"/>
      <c r="Z89" s="22">
        <f t="shared" si="32"/>
        <v>9</v>
      </c>
      <c r="AA89" s="23"/>
      <c r="AB89" s="24"/>
      <c r="AC89" s="22">
        <f t="shared" si="33"/>
        <v>10.5</v>
      </c>
      <c r="AD89" s="23"/>
      <c r="AE89" s="24"/>
      <c r="AF89" s="22">
        <f t="shared" si="34"/>
        <v>3</v>
      </c>
      <c r="AG89" s="23"/>
      <c r="AH89" s="24"/>
      <c r="AI89" s="22">
        <f t="shared" si="35"/>
        <v>1.5</v>
      </c>
      <c r="AJ89" s="23"/>
      <c r="AK89" s="24"/>
      <c r="AL89" s="22">
        <f t="shared" si="36"/>
        <v>0</v>
      </c>
      <c r="AM89" s="23"/>
      <c r="AN89" s="24"/>
      <c r="AO89" s="5"/>
    </row>
    <row r="90" spans="2:41" ht="10.199999999999999" customHeight="1" x14ac:dyDescent="0.3">
      <c r="B90" s="3"/>
      <c r="C90" s="4"/>
      <c r="D90" s="57">
        <f>$M$58*0.9</f>
        <v>31.5</v>
      </c>
      <c r="E90" s="57"/>
      <c r="F90" s="20" t="s">
        <v>11</v>
      </c>
      <c r="G90" s="34"/>
      <c r="H90" s="26">
        <f t="shared" si="26"/>
        <v>0</v>
      </c>
      <c r="I90" s="23"/>
      <c r="J90" s="24"/>
      <c r="K90" s="22">
        <f t="shared" si="27"/>
        <v>1.5</v>
      </c>
      <c r="L90" s="23"/>
      <c r="M90" s="24"/>
      <c r="N90" s="22">
        <f t="shared" si="28"/>
        <v>3</v>
      </c>
      <c r="O90" s="23"/>
      <c r="P90" s="24"/>
      <c r="Q90" s="22">
        <f t="shared" si="29"/>
        <v>4.5</v>
      </c>
      <c r="R90" s="23"/>
      <c r="S90" s="24"/>
      <c r="T90" s="22">
        <f t="shared" si="30"/>
        <v>6</v>
      </c>
      <c r="U90" s="23"/>
      <c r="V90" s="24"/>
      <c r="W90" s="22">
        <f t="shared" si="31"/>
        <v>7.5</v>
      </c>
      <c r="X90" s="23"/>
      <c r="Y90" s="24"/>
      <c r="Z90" s="22">
        <f t="shared" si="32"/>
        <v>9</v>
      </c>
      <c r="AA90" s="23"/>
      <c r="AB90" s="24"/>
      <c r="AC90" s="22">
        <f t="shared" si="33"/>
        <v>10.5</v>
      </c>
      <c r="AD90" s="23"/>
      <c r="AE90" s="24"/>
      <c r="AF90" s="22">
        <f t="shared" si="34"/>
        <v>12</v>
      </c>
      <c r="AG90" s="23"/>
      <c r="AH90" s="24"/>
      <c r="AI90" s="22">
        <f t="shared" si="35"/>
        <v>1.5</v>
      </c>
      <c r="AJ90" s="23"/>
      <c r="AK90" s="24"/>
      <c r="AL90" s="22">
        <f t="shared" si="36"/>
        <v>0</v>
      </c>
      <c r="AM90" s="23"/>
      <c r="AN90" s="24"/>
      <c r="AO90" s="5"/>
    </row>
    <row r="91" spans="2:41" ht="10.199999999999999" customHeight="1" x14ac:dyDescent="0.3">
      <c r="B91" s="3"/>
      <c r="C91" s="4"/>
      <c r="D91" s="57">
        <f>$M$58*1</f>
        <v>35</v>
      </c>
      <c r="E91" s="57"/>
      <c r="F91" s="20" t="s">
        <v>12</v>
      </c>
      <c r="G91" s="34"/>
      <c r="H91" s="26">
        <f t="shared" si="26"/>
        <v>0</v>
      </c>
      <c r="I91" s="23"/>
      <c r="J91" s="24"/>
      <c r="K91" s="22">
        <f t="shared" si="27"/>
        <v>1.5</v>
      </c>
      <c r="L91" s="23"/>
      <c r="M91" s="24"/>
      <c r="N91" s="22">
        <f t="shared" si="28"/>
        <v>3</v>
      </c>
      <c r="O91" s="23"/>
      <c r="P91" s="24"/>
      <c r="Q91" s="22">
        <f t="shared" si="29"/>
        <v>4.5</v>
      </c>
      <c r="R91" s="23"/>
      <c r="S91" s="24"/>
      <c r="T91" s="22">
        <f t="shared" si="30"/>
        <v>6</v>
      </c>
      <c r="U91" s="23"/>
      <c r="V91" s="24"/>
      <c r="W91" s="22">
        <f t="shared" si="31"/>
        <v>7.5</v>
      </c>
      <c r="X91" s="23"/>
      <c r="Y91" s="24"/>
      <c r="Z91" s="22">
        <f t="shared" si="32"/>
        <v>9</v>
      </c>
      <c r="AA91" s="23"/>
      <c r="AB91" s="24"/>
      <c r="AC91" s="22">
        <f t="shared" si="33"/>
        <v>10.5</v>
      </c>
      <c r="AD91" s="23"/>
      <c r="AE91" s="24"/>
      <c r="AF91" s="22">
        <f t="shared" si="34"/>
        <v>12</v>
      </c>
      <c r="AG91" s="23"/>
      <c r="AH91" s="24"/>
      <c r="AI91" s="22">
        <f t="shared" si="35"/>
        <v>13.5</v>
      </c>
      <c r="AJ91" s="23"/>
      <c r="AK91" s="24"/>
      <c r="AL91" s="22">
        <f t="shared" si="36"/>
        <v>0</v>
      </c>
      <c r="AM91" s="23"/>
      <c r="AN91" s="24"/>
      <c r="AO91" s="5"/>
    </row>
    <row r="92" spans="2:41" x14ac:dyDescent="0.3"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5"/>
    </row>
    <row r="93" spans="2:41" x14ac:dyDescent="0.3">
      <c r="B93" s="3"/>
      <c r="C93" s="4"/>
      <c r="D93" s="4"/>
      <c r="E93" s="4"/>
      <c r="F93" s="4"/>
      <c r="H93" s="4" t="s">
        <v>18</v>
      </c>
      <c r="I93" s="4"/>
      <c r="J93" s="4"/>
      <c r="K93" s="16">
        <f>MAX(H81:AN91)</f>
        <v>15</v>
      </c>
      <c r="L93" s="16"/>
      <c r="M93" s="16"/>
      <c r="N93" s="4" t="s">
        <v>17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5"/>
    </row>
    <row r="94" spans="2:41" ht="10.8" thickBot="1" x14ac:dyDescent="0.35"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5"/>
    </row>
    <row r="95" spans="2:41" ht="10.8" thickBot="1" x14ac:dyDescent="0.3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2:41" ht="30" customHeight="1" x14ac:dyDescent="0.3">
      <c r="B96" s="41" t="s">
        <v>22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3"/>
    </row>
    <row r="97" spans="2:80" x14ac:dyDescent="0.3">
      <c r="B97" s="3"/>
      <c r="C97" s="4"/>
      <c r="D97" s="1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" t="s">
        <v>20</v>
      </c>
      <c r="Q97" s="4"/>
      <c r="R97" s="4"/>
      <c r="S97" s="4"/>
      <c r="T97" s="4"/>
      <c r="U97" s="4"/>
      <c r="V97" s="4"/>
      <c r="W97" s="4"/>
      <c r="X97" s="4"/>
      <c r="Y97" s="4"/>
      <c r="Z97" s="4"/>
      <c r="AN97" s="4"/>
      <c r="AO97" s="5"/>
      <c r="CB97" s="4"/>
    </row>
    <row r="98" spans="2:80" x14ac:dyDescent="0.3"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N98" s="4"/>
      <c r="AO98" s="5"/>
      <c r="CB98" s="4"/>
    </row>
    <row r="99" spans="2:80" x14ac:dyDescent="0.3">
      <c r="B99" s="3"/>
      <c r="C99" s="4"/>
      <c r="M99" s="25">
        <v>15</v>
      </c>
      <c r="N99" s="25"/>
      <c r="O99" s="2" t="s">
        <v>19</v>
      </c>
      <c r="X99" s="4"/>
      <c r="Y99" s="4"/>
      <c r="Z99" s="4"/>
      <c r="AN99" s="4"/>
      <c r="AO99" s="5"/>
      <c r="CB99" s="4"/>
    </row>
    <row r="100" spans="2:80" x14ac:dyDescent="0.3">
      <c r="B100" s="3"/>
      <c r="C100" s="4"/>
      <c r="X100" s="4"/>
      <c r="Y100" s="4"/>
      <c r="Z100" s="4"/>
      <c r="AN100" s="4"/>
      <c r="AO100" s="5"/>
      <c r="CB100" s="4"/>
    </row>
    <row r="101" spans="2:80" x14ac:dyDescent="0.3">
      <c r="B101" s="3"/>
      <c r="C101" s="4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X101" s="4"/>
      <c r="Y101" s="4"/>
      <c r="Z101" s="4"/>
      <c r="AN101" s="4"/>
      <c r="AO101" s="5"/>
      <c r="CB101" s="4"/>
    </row>
    <row r="102" spans="2:80" x14ac:dyDescent="0.3">
      <c r="B102" s="3"/>
      <c r="C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X102" s="4"/>
      <c r="Y102" s="4"/>
      <c r="Z102" s="4"/>
      <c r="AN102" s="4"/>
      <c r="AO102" s="5"/>
      <c r="CB102" s="4"/>
    </row>
    <row r="103" spans="2:80" x14ac:dyDescent="0.3">
      <c r="B103" s="3"/>
      <c r="C103" s="4"/>
      <c r="X103" s="4"/>
      <c r="Y103" s="4"/>
      <c r="Z103" s="4"/>
      <c r="AN103" s="4"/>
      <c r="AO103" s="5"/>
      <c r="CB103" s="4"/>
    </row>
    <row r="104" spans="2:80" x14ac:dyDescent="0.3">
      <c r="B104" s="3"/>
      <c r="C104" s="4"/>
      <c r="X104" s="4"/>
      <c r="Y104" s="4"/>
      <c r="Z104" s="4"/>
      <c r="AN104" s="4"/>
      <c r="AO104" s="5"/>
      <c r="CB104" s="4"/>
    </row>
    <row r="105" spans="2:80" x14ac:dyDescent="0.3">
      <c r="B105" s="3"/>
      <c r="C105" s="4"/>
      <c r="I105" s="2" t="s">
        <v>26</v>
      </c>
      <c r="X105" s="4"/>
      <c r="Y105" s="4"/>
      <c r="Z105" s="4"/>
      <c r="AN105" s="4"/>
      <c r="AO105" s="5"/>
      <c r="CB105" s="4"/>
    </row>
    <row r="106" spans="2:80" x14ac:dyDescent="0.3">
      <c r="B106" s="3"/>
      <c r="C106" s="4"/>
      <c r="L106" s="2" t="s">
        <v>0</v>
      </c>
      <c r="M106" s="25">
        <v>5.65</v>
      </c>
      <c r="N106" s="25"/>
      <c r="O106" s="2" t="s">
        <v>1</v>
      </c>
      <c r="X106" s="4"/>
      <c r="Y106" s="4"/>
      <c r="Z106" s="4"/>
      <c r="AN106" s="4"/>
      <c r="AO106" s="5"/>
      <c r="CB106" s="4"/>
    </row>
    <row r="107" spans="2:80" x14ac:dyDescent="0.3">
      <c r="B107" s="3"/>
      <c r="C107" s="4"/>
      <c r="X107" s="4"/>
      <c r="Y107" s="4"/>
      <c r="Z107" s="4"/>
      <c r="AN107" s="4"/>
      <c r="AO107" s="5"/>
      <c r="CB107" s="4"/>
    </row>
    <row r="108" spans="2:80" x14ac:dyDescent="0.3">
      <c r="B108" s="3"/>
      <c r="C108" s="4"/>
      <c r="E108" s="13" t="s">
        <v>15</v>
      </c>
      <c r="AH108" s="4"/>
      <c r="AI108" s="4"/>
      <c r="AJ108" s="4"/>
      <c r="AK108" s="4"/>
      <c r="AL108" s="4"/>
      <c r="AM108" s="4"/>
      <c r="AN108" s="4"/>
      <c r="AO108" s="5"/>
    </row>
    <row r="109" spans="2:80" x14ac:dyDescent="0.3">
      <c r="B109" s="3"/>
      <c r="E109" s="20" t="s">
        <v>28</v>
      </c>
      <c r="F109" s="20"/>
      <c r="G109" s="20"/>
      <c r="H109" s="20" t="s">
        <v>23</v>
      </c>
      <c r="I109" s="20"/>
      <c r="J109" s="20"/>
      <c r="K109" s="20" t="s">
        <v>3</v>
      </c>
      <c r="L109" s="20"/>
      <c r="M109" s="20"/>
      <c r="N109" s="20" t="s">
        <v>4</v>
      </c>
      <c r="O109" s="20"/>
      <c r="P109" s="20"/>
      <c r="Q109" s="20" t="s">
        <v>5</v>
      </c>
      <c r="R109" s="20"/>
      <c r="S109" s="20"/>
      <c r="T109" s="20" t="s">
        <v>6</v>
      </c>
      <c r="U109" s="20"/>
      <c r="V109" s="20"/>
      <c r="W109" s="20" t="s">
        <v>7</v>
      </c>
      <c r="X109" s="20"/>
      <c r="Y109" s="20"/>
      <c r="Z109" s="20" t="s">
        <v>8</v>
      </c>
      <c r="AA109" s="20"/>
      <c r="AB109" s="20"/>
      <c r="AC109" s="20" t="s">
        <v>9</v>
      </c>
      <c r="AD109" s="20"/>
      <c r="AE109" s="20"/>
      <c r="AF109" s="20" t="s">
        <v>10</v>
      </c>
      <c r="AG109" s="20"/>
      <c r="AH109" s="20"/>
      <c r="AI109" s="20" t="s">
        <v>11</v>
      </c>
      <c r="AJ109" s="20"/>
      <c r="AK109" s="20"/>
      <c r="AL109" s="20" t="s">
        <v>12</v>
      </c>
      <c r="AM109" s="20"/>
      <c r="AN109" s="20"/>
      <c r="AO109" s="5"/>
    </row>
    <row r="110" spans="2:80" ht="10.199999999999999" customHeight="1" thickBot="1" x14ac:dyDescent="0.35">
      <c r="B110" s="3"/>
      <c r="E110" s="21" t="s">
        <v>27</v>
      </c>
      <c r="F110" s="21"/>
      <c r="G110" s="21"/>
      <c r="H110" s="21">
        <v>0</v>
      </c>
      <c r="I110" s="21"/>
      <c r="J110" s="21"/>
      <c r="K110" s="21">
        <f>$M$106*0.1</f>
        <v>0.56500000000000006</v>
      </c>
      <c r="L110" s="21"/>
      <c r="M110" s="21"/>
      <c r="N110" s="21">
        <f>$M$106*0.2</f>
        <v>1.1300000000000001</v>
      </c>
      <c r="O110" s="21"/>
      <c r="P110" s="21"/>
      <c r="Q110" s="21">
        <f>$M$106*0.3</f>
        <v>1.6950000000000001</v>
      </c>
      <c r="R110" s="21"/>
      <c r="S110" s="21"/>
      <c r="T110" s="21">
        <f>$M$106*0.4</f>
        <v>2.2600000000000002</v>
      </c>
      <c r="U110" s="21"/>
      <c r="V110" s="21"/>
      <c r="W110" s="21">
        <f>$M$106*0.5</f>
        <v>2.8250000000000002</v>
      </c>
      <c r="X110" s="21"/>
      <c r="Y110" s="21"/>
      <c r="Z110" s="21">
        <f>$M$106*0.6</f>
        <v>3.39</v>
      </c>
      <c r="AA110" s="21"/>
      <c r="AB110" s="21"/>
      <c r="AC110" s="21">
        <f>$M$106*0.7</f>
        <v>3.9550000000000001</v>
      </c>
      <c r="AD110" s="21"/>
      <c r="AE110" s="21"/>
      <c r="AF110" s="21">
        <f>$M$106*0.8</f>
        <v>4.5200000000000005</v>
      </c>
      <c r="AG110" s="21"/>
      <c r="AH110" s="21"/>
      <c r="AI110" s="21">
        <f>$M$106*0.9</f>
        <v>5.0850000000000009</v>
      </c>
      <c r="AJ110" s="21"/>
      <c r="AK110" s="21"/>
      <c r="AL110" s="21">
        <f>$M$106*1</f>
        <v>5.65</v>
      </c>
      <c r="AM110" s="21"/>
      <c r="AN110" s="21"/>
      <c r="AO110" s="5"/>
    </row>
    <row r="111" spans="2:80" ht="10.199999999999999" customHeight="1" thickTop="1" x14ac:dyDescent="0.3">
      <c r="B111" s="3"/>
      <c r="E111" s="49" t="s">
        <v>25</v>
      </c>
      <c r="F111" s="50"/>
      <c r="G111" s="51"/>
      <c r="H111" s="27">
        <f>(($M$99*$M$106/2)*H110-$M$99*H110*H110/2)</f>
        <v>0</v>
      </c>
      <c r="I111" s="28"/>
      <c r="J111" s="29"/>
      <c r="K111" s="17">
        <f>(($M$99*$M$106/2)*K110-$M$99*K110*K110/2)</f>
        <v>21.547687500000002</v>
      </c>
      <c r="L111" s="18"/>
      <c r="M111" s="19"/>
      <c r="N111" s="18">
        <f>(($M$99*$M$106/2)*N110-$M$99*N110*N110/2)</f>
        <v>38.307000000000002</v>
      </c>
      <c r="O111" s="18"/>
      <c r="P111" s="19"/>
      <c r="Q111" s="18">
        <f>(($M$99*$M$106/2)*Q110-$M$99*Q110*Q110/2)</f>
        <v>50.2779375</v>
      </c>
      <c r="R111" s="18"/>
      <c r="S111" s="19"/>
      <c r="T111" s="18">
        <f>(($M$99*$M$106/2)*T110-$M$99*T110*T110/2)</f>
        <v>57.460500000000003</v>
      </c>
      <c r="U111" s="18"/>
      <c r="V111" s="19"/>
      <c r="W111" s="18">
        <f>(($M$99*$M$106/2)*W110-$M$99*W110*W110/2)</f>
        <v>59.854687500000004</v>
      </c>
      <c r="X111" s="18"/>
      <c r="Y111" s="19"/>
      <c r="Z111" s="18">
        <f>(($M$99*$M$106/2)*Z110-$M$99*Z110*Z110/2)</f>
        <v>57.460499999999996</v>
      </c>
      <c r="AA111" s="18"/>
      <c r="AB111" s="19"/>
      <c r="AC111" s="18">
        <f>(($M$99*$M$106/2)*AC110-$M$99*AC110*AC110/2)</f>
        <v>50.277937500000007</v>
      </c>
      <c r="AD111" s="18"/>
      <c r="AE111" s="19"/>
      <c r="AF111" s="18">
        <f>(($M$99*$M$106/2)*AF110-$M$99*AF110*AF110/2)</f>
        <v>38.306999999999988</v>
      </c>
      <c r="AG111" s="18"/>
      <c r="AH111" s="19"/>
      <c r="AI111" s="18">
        <f>(($M$99*$M$106/2)*AI110-$M$99*AI110*AI110/2)</f>
        <v>21.547687499999995</v>
      </c>
      <c r="AJ111" s="18"/>
      <c r="AK111" s="19"/>
      <c r="AL111" s="18">
        <f>(($M$99*$M$106/2)*AL110-$M$99*AL110*AL110/2)</f>
        <v>0</v>
      </c>
      <c r="AM111" s="18"/>
      <c r="AN111" s="19"/>
      <c r="AO111" s="5"/>
    </row>
    <row r="112" spans="2:80" ht="10.199999999999999" customHeight="1" x14ac:dyDescent="0.3">
      <c r="B112" s="3"/>
      <c r="E112" s="4"/>
      <c r="AN112" s="4"/>
      <c r="AO112" s="5"/>
    </row>
    <row r="113" spans="2:41" ht="10.199999999999999" customHeight="1" x14ac:dyDescent="0.3">
      <c r="B113" s="3"/>
      <c r="E113" s="4"/>
      <c r="G113" s="4" t="s">
        <v>16</v>
      </c>
      <c r="I113" s="4"/>
      <c r="J113" s="16">
        <f>MAX(H111:AN111)</f>
        <v>59.854687500000004</v>
      </c>
      <c r="K113" s="16"/>
      <c r="L113" s="16"/>
      <c r="M113" s="4" t="s">
        <v>17</v>
      </c>
      <c r="O113" s="4"/>
      <c r="P113" s="4"/>
      <c r="Q113" s="4"/>
      <c r="R113" s="4"/>
      <c r="AN113" s="4"/>
      <c r="AO113" s="5"/>
    </row>
    <row r="114" spans="2:41" ht="10.199999999999999" customHeight="1" x14ac:dyDescent="0.3">
      <c r="B114" s="3"/>
      <c r="E114" s="4"/>
      <c r="AN114" s="4"/>
      <c r="AO114" s="5"/>
    </row>
    <row r="115" spans="2:41" ht="10.199999999999999" customHeight="1" x14ac:dyDescent="0.3">
      <c r="B115" s="3"/>
      <c r="E115" s="13" t="s">
        <v>14</v>
      </c>
      <c r="F115" s="4"/>
      <c r="M115" s="4"/>
      <c r="N115" s="4"/>
      <c r="O115" s="4"/>
      <c r="P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5"/>
    </row>
    <row r="116" spans="2:41" ht="10.199999999999999" customHeight="1" x14ac:dyDescent="0.3">
      <c r="B116" s="3"/>
      <c r="E116" s="20" t="s">
        <v>28</v>
      </c>
      <c r="F116" s="20"/>
      <c r="G116" s="20"/>
      <c r="H116" s="20" t="s">
        <v>23</v>
      </c>
      <c r="I116" s="20"/>
      <c r="J116" s="20"/>
      <c r="K116" s="20" t="s">
        <v>3</v>
      </c>
      <c r="L116" s="20"/>
      <c r="M116" s="20"/>
      <c r="N116" s="20" t="s">
        <v>4</v>
      </c>
      <c r="O116" s="20"/>
      <c r="P116" s="20"/>
      <c r="Q116" s="20" t="s">
        <v>5</v>
      </c>
      <c r="R116" s="20"/>
      <c r="S116" s="20"/>
      <c r="T116" s="20" t="s">
        <v>6</v>
      </c>
      <c r="U116" s="20"/>
      <c r="V116" s="20"/>
      <c r="W116" s="20" t="s">
        <v>7</v>
      </c>
      <c r="X116" s="20"/>
      <c r="Y116" s="20"/>
      <c r="Z116" s="20" t="s">
        <v>8</v>
      </c>
      <c r="AA116" s="20"/>
      <c r="AB116" s="20"/>
      <c r="AC116" s="20" t="s">
        <v>9</v>
      </c>
      <c r="AD116" s="20"/>
      <c r="AE116" s="20"/>
      <c r="AF116" s="20" t="s">
        <v>10</v>
      </c>
      <c r="AG116" s="20"/>
      <c r="AH116" s="20"/>
      <c r="AI116" s="20" t="s">
        <v>11</v>
      </c>
      <c r="AJ116" s="20"/>
      <c r="AK116" s="20"/>
      <c r="AL116" s="20" t="s">
        <v>12</v>
      </c>
      <c r="AM116" s="20"/>
      <c r="AN116" s="20"/>
      <c r="AO116" s="5"/>
    </row>
    <row r="117" spans="2:41" ht="10.199999999999999" customHeight="1" thickBot="1" x14ac:dyDescent="0.35">
      <c r="B117" s="3"/>
      <c r="E117" s="21" t="s">
        <v>27</v>
      </c>
      <c r="F117" s="21"/>
      <c r="G117" s="21"/>
      <c r="H117" s="21">
        <v>0</v>
      </c>
      <c r="I117" s="21"/>
      <c r="J117" s="21"/>
      <c r="K117" s="21">
        <f>$M$106*0.1</f>
        <v>0.56500000000000006</v>
      </c>
      <c r="L117" s="21"/>
      <c r="M117" s="21"/>
      <c r="N117" s="21">
        <f>$M$106*0.2</f>
        <v>1.1300000000000001</v>
      </c>
      <c r="O117" s="21"/>
      <c r="P117" s="21"/>
      <c r="Q117" s="21">
        <f>$M$106*0.3</f>
        <v>1.6950000000000001</v>
      </c>
      <c r="R117" s="21"/>
      <c r="S117" s="21"/>
      <c r="T117" s="21">
        <f>$M$106*0.4</f>
        <v>2.2600000000000002</v>
      </c>
      <c r="U117" s="21"/>
      <c r="V117" s="21"/>
      <c r="W117" s="21">
        <f>$M$106*0.5</f>
        <v>2.8250000000000002</v>
      </c>
      <c r="X117" s="21"/>
      <c r="Y117" s="21"/>
      <c r="Z117" s="21">
        <f>$M$106*0.6</f>
        <v>3.39</v>
      </c>
      <c r="AA117" s="21"/>
      <c r="AB117" s="21"/>
      <c r="AC117" s="21">
        <f>$M$106*0.7</f>
        <v>3.9550000000000001</v>
      </c>
      <c r="AD117" s="21"/>
      <c r="AE117" s="21"/>
      <c r="AF117" s="21">
        <f>$M$106*0.8</f>
        <v>4.5200000000000005</v>
      </c>
      <c r="AG117" s="21"/>
      <c r="AH117" s="21"/>
      <c r="AI117" s="21">
        <f>$M$106*0.9</f>
        <v>5.0850000000000009</v>
      </c>
      <c r="AJ117" s="21"/>
      <c r="AK117" s="21"/>
      <c r="AL117" s="21">
        <f>$M$106*1</f>
        <v>5.65</v>
      </c>
      <c r="AM117" s="21"/>
      <c r="AN117" s="21"/>
      <c r="AO117" s="5"/>
    </row>
    <row r="118" spans="2:41" ht="10.199999999999999" customHeight="1" thickTop="1" x14ac:dyDescent="0.3">
      <c r="B118" s="3"/>
      <c r="E118" s="49" t="s">
        <v>24</v>
      </c>
      <c r="F118" s="50"/>
      <c r="G118" s="51"/>
      <c r="H118" s="17">
        <f>(($M$99*$M$106/2)-$M$99*H117)</f>
        <v>42.375</v>
      </c>
      <c r="I118" s="18"/>
      <c r="J118" s="19"/>
      <c r="K118" s="17">
        <f>(($M$99*$M$106/2)-$M$99*K117)</f>
        <v>33.9</v>
      </c>
      <c r="L118" s="18"/>
      <c r="M118" s="19"/>
      <c r="N118" s="17">
        <f>(($M$99*$M$106/2)-$M$99*N117)</f>
        <v>25.424999999999997</v>
      </c>
      <c r="O118" s="18"/>
      <c r="P118" s="19"/>
      <c r="Q118" s="17">
        <f>(($M$99*$M$106/2)-$M$99*Q117)</f>
        <v>16.95</v>
      </c>
      <c r="R118" s="18"/>
      <c r="S118" s="19"/>
      <c r="T118" s="17">
        <f>(($M$99*$M$106/2)-$M$99*T117)</f>
        <v>8.4749999999999943</v>
      </c>
      <c r="U118" s="18"/>
      <c r="V118" s="19"/>
      <c r="W118" s="17">
        <f>(($M$99*$M$106/2)-$M$99*W117)</f>
        <v>0</v>
      </c>
      <c r="X118" s="18"/>
      <c r="Y118" s="19"/>
      <c r="Z118" s="17">
        <f>(($M$99*$M$106/2)-$M$99*Z117)</f>
        <v>-8.4750000000000014</v>
      </c>
      <c r="AA118" s="18"/>
      <c r="AB118" s="19"/>
      <c r="AC118" s="17">
        <f>(($M$99*$M$106/2)-$M$99*AC117)</f>
        <v>-16.950000000000003</v>
      </c>
      <c r="AD118" s="18"/>
      <c r="AE118" s="19"/>
      <c r="AF118" s="17">
        <f>(($M$99*$M$106/2)-$M$99*AF117)</f>
        <v>-25.425000000000011</v>
      </c>
      <c r="AG118" s="18"/>
      <c r="AH118" s="19"/>
      <c r="AI118" s="17">
        <f>(($M$99*$M$106/2)-$M$99*AI117)</f>
        <v>-33.900000000000006</v>
      </c>
      <c r="AJ118" s="18"/>
      <c r="AK118" s="19"/>
      <c r="AL118" s="17">
        <f>(($M$99*$M$106/2)-$M$99*AL117)</f>
        <v>-42.375</v>
      </c>
      <c r="AM118" s="18"/>
      <c r="AN118" s="19"/>
      <c r="AO118" s="5"/>
    </row>
    <row r="119" spans="2:41" ht="10.199999999999999" customHeight="1" x14ac:dyDescent="0.3">
      <c r="B119" s="3"/>
      <c r="D119" s="14"/>
      <c r="E119" s="14"/>
      <c r="F119" s="1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4"/>
      <c r="AO119" s="5"/>
    </row>
    <row r="120" spans="2:41" ht="10.199999999999999" customHeight="1" x14ac:dyDescent="0.3">
      <c r="B120" s="3"/>
      <c r="D120" s="14"/>
      <c r="E120" s="14"/>
      <c r="F120" s="14"/>
      <c r="G120" s="4" t="s">
        <v>18</v>
      </c>
      <c r="H120" s="4"/>
      <c r="I120" s="4"/>
      <c r="J120" s="16">
        <f>MAX(H118:AN118)</f>
        <v>42.375</v>
      </c>
      <c r="K120" s="16"/>
      <c r="L120" s="16"/>
      <c r="M120" s="4" t="s">
        <v>17</v>
      </c>
      <c r="O120" s="4"/>
      <c r="P120" s="4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4"/>
      <c r="AO120" s="5"/>
    </row>
    <row r="121" spans="2:41" ht="10.199999999999999" customHeight="1" thickBot="1" x14ac:dyDescent="0.35"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10"/>
    </row>
  </sheetData>
  <sheetProtection password="9BEC" sheet="1" objects="1" scenarios="1"/>
  <mergeCells count="760">
    <mergeCell ref="K29:M29"/>
    <mergeCell ref="K46:M46"/>
    <mergeCell ref="R4:S4"/>
    <mergeCell ref="B2:AO2"/>
    <mergeCell ref="AC43:AE43"/>
    <mergeCell ref="AF43:AH43"/>
    <mergeCell ref="AI43:AK43"/>
    <mergeCell ref="AL43:AN43"/>
    <mergeCell ref="D44:E44"/>
    <mergeCell ref="F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D43:E43"/>
    <mergeCell ref="F43:G43"/>
    <mergeCell ref="H43:J43"/>
    <mergeCell ref="K43:M43"/>
    <mergeCell ref="N43:P43"/>
    <mergeCell ref="Q43:S43"/>
    <mergeCell ref="T43:V43"/>
    <mergeCell ref="W43:Y43"/>
    <mergeCell ref="Z43:AB43"/>
    <mergeCell ref="AC41:AE41"/>
    <mergeCell ref="AF41:AH41"/>
    <mergeCell ref="AI41:AK41"/>
    <mergeCell ref="AL41:AN41"/>
    <mergeCell ref="AC42:AE42"/>
    <mergeCell ref="AF42:AH42"/>
    <mergeCell ref="AI42:AK42"/>
    <mergeCell ref="AL42:AN42"/>
    <mergeCell ref="D42:E42"/>
    <mergeCell ref="F42:G42"/>
    <mergeCell ref="H42:J42"/>
    <mergeCell ref="K42:M42"/>
    <mergeCell ref="N42:P42"/>
    <mergeCell ref="Q42:S42"/>
    <mergeCell ref="T42:V42"/>
    <mergeCell ref="W42:Y42"/>
    <mergeCell ref="Z42:AB42"/>
    <mergeCell ref="D41:E41"/>
    <mergeCell ref="F41:G41"/>
    <mergeCell ref="H41:J41"/>
    <mergeCell ref="K41:M41"/>
    <mergeCell ref="N41:P41"/>
    <mergeCell ref="Q41:S41"/>
    <mergeCell ref="T41:V41"/>
    <mergeCell ref="W41:Y41"/>
    <mergeCell ref="Z41:AB41"/>
    <mergeCell ref="W39:Y39"/>
    <mergeCell ref="Z39:AB39"/>
    <mergeCell ref="AC39:AE39"/>
    <mergeCell ref="AF39:AH39"/>
    <mergeCell ref="AI39:AK39"/>
    <mergeCell ref="AL39:AN39"/>
    <mergeCell ref="D40:E40"/>
    <mergeCell ref="F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N39:P39"/>
    <mergeCell ref="Q39:S39"/>
    <mergeCell ref="T39:V39"/>
    <mergeCell ref="AI37:AK37"/>
    <mergeCell ref="AL37:AN37"/>
    <mergeCell ref="D38:E38"/>
    <mergeCell ref="F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Z37:AB37"/>
    <mergeCell ref="AC37:AE37"/>
    <mergeCell ref="AF37:AH37"/>
    <mergeCell ref="Z35:AB35"/>
    <mergeCell ref="AC35:AE35"/>
    <mergeCell ref="AF35:AH35"/>
    <mergeCell ref="AI35:AK35"/>
    <mergeCell ref="AL35:AN35"/>
    <mergeCell ref="D36:E36"/>
    <mergeCell ref="F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T33:V33"/>
    <mergeCell ref="W33:Y33"/>
    <mergeCell ref="Z33:AB33"/>
    <mergeCell ref="C35:C42"/>
    <mergeCell ref="D35:E35"/>
    <mergeCell ref="F35:G35"/>
    <mergeCell ref="H35:J35"/>
    <mergeCell ref="K35:M35"/>
    <mergeCell ref="N35:P35"/>
    <mergeCell ref="Q35:S35"/>
    <mergeCell ref="T35:V35"/>
    <mergeCell ref="W35:Y35"/>
    <mergeCell ref="D37:E37"/>
    <mergeCell ref="F37:G37"/>
    <mergeCell ref="H37:J37"/>
    <mergeCell ref="K37:M37"/>
    <mergeCell ref="N37:P37"/>
    <mergeCell ref="Q37:S37"/>
    <mergeCell ref="T37:V37"/>
    <mergeCell ref="W37:Y37"/>
    <mergeCell ref="D39:E39"/>
    <mergeCell ref="F39:G39"/>
    <mergeCell ref="H39:J39"/>
    <mergeCell ref="K39:M39"/>
    <mergeCell ref="N27:P27"/>
    <mergeCell ref="Q27:S27"/>
    <mergeCell ref="T27:V27"/>
    <mergeCell ref="AF33:AH33"/>
    <mergeCell ref="AI33:AK33"/>
    <mergeCell ref="AL33:AN33"/>
    <mergeCell ref="D34:E34"/>
    <mergeCell ref="F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D33:G33"/>
    <mergeCell ref="H33:J33"/>
    <mergeCell ref="K33:M33"/>
    <mergeCell ref="N33:P33"/>
    <mergeCell ref="Q33:S33"/>
    <mergeCell ref="H25:J25"/>
    <mergeCell ref="K25:M25"/>
    <mergeCell ref="N25:P25"/>
    <mergeCell ref="AC33:AE33"/>
    <mergeCell ref="AC27:AE27"/>
    <mergeCell ref="AF27:AH27"/>
    <mergeCell ref="AI27:AK27"/>
    <mergeCell ref="AL27:AN27"/>
    <mergeCell ref="D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D27:E27"/>
    <mergeCell ref="F27:G27"/>
    <mergeCell ref="H27:J27"/>
    <mergeCell ref="K27:M27"/>
    <mergeCell ref="D23:E23"/>
    <mergeCell ref="F23:G23"/>
    <mergeCell ref="H23:J23"/>
    <mergeCell ref="W27:Y27"/>
    <mergeCell ref="Z27:AB27"/>
    <mergeCell ref="AC25:AE25"/>
    <mergeCell ref="AF25:AH25"/>
    <mergeCell ref="AI25:AK25"/>
    <mergeCell ref="AL25:AN25"/>
    <mergeCell ref="D26:E26"/>
    <mergeCell ref="F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D25:E25"/>
    <mergeCell ref="F25:G25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Q25:S25"/>
    <mergeCell ref="T25:V25"/>
    <mergeCell ref="W25:Y25"/>
    <mergeCell ref="Z25:AB25"/>
    <mergeCell ref="AC23:AE23"/>
    <mergeCell ref="AF23:AH23"/>
    <mergeCell ref="AI23:AK23"/>
    <mergeCell ref="AL23:AN23"/>
    <mergeCell ref="Z21:AB21"/>
    <mergeCell ref="K23:M23"/>
    <mergeCell ref="N23:P23"/>
    <mergeCell ref="Q23:S23"/>
    <mergeCell ref="T23:V23"/>
    <mergeCell ref="W23:Y23"/>
    <mergeCell ref="Z23:AB23"/>
    <mergeCell ref="AC21:AE21"/>
    <mergeCell ref="AF21:AH21"/>
    <mergeCell ref="Z20:AB20"/>
    <mergeCell ref="AC20:AE20"/>
    <mergeCell ref="AF20:AH20"/>
    <mergeCell ref="AI20:AK20"/>
    <mergeCell ref="AL20:AN20"/>
    <mergeCell ref="AL21:AN21"/>
    <mergeCell ref="D22:E22"/>
    <mergeCell ref="F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D21:E21"/>
    <mergeCell ref="F21:G21"/>
    <mergeCell ref="H21:J21"/>
    <mergeCell ref="K21:M21"/>
    <mergeCell ref="N21:P21"/>
    <mergeCell ref="AI21:AK21"/>
    <mergeCell ref="Z18:AB18"/>
    <mergeCell ref="AC18:AE18"/>
    <mergeCell ref="AF18:AH18"/>
    <mergeCell ref="AI18:AK18"/>
    <mergeCell ref="AL18:AN18"/>
    <mergeCell ref="D19:E19"/>
    <mergeCell ref="F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C18:C25"/>
    <mergeCell ref="D18:E18"/>
    <mergeCell ref="F18:G18"/>
    <mergeCell ref="H18:J18"/>
    <mergeCell ref="K18:M18"/>
    <mergeCell ref="N18:P18"/>
    <mergeCell ref="Q18:S18"/>
    <mergeCell ref="T18:V18"/>
    <mergeCell ref="W18:Y18"/>
    <mergeCell ref="D20:E20"/>
    <mergeCell ref="F20:G20"/>
    <mergeCell ref="H20:J20"/>
    <mergeCell ref="K20:M20"/>
    <mergeCell ref="N20:P20"/>
    <mergeCell ref="Q20:S20"/>
    <mergeCell ref="T20:V20"/>
    <mergeCell ref="W20:Y20"/>
    <mergeCell ref="Q21:S21"/>
    <mergeCell ref="T21:V21"/>
    <mergeCell ref="W21:Y21"/>
    <mergeCell ref="D24:E24"/>
    <mergeCell ref="F24:G24"/>
    <mergeCell ref="H24:J24"/>
    <mergeCell ref="K24:M24"/>
    <mergeCell ref="AC16:AE16"/>
    <mergeCell ref="AF16:AH16"/>
    <mergeCell ref="AI16:AK16"/>
    <mergeCell ref="AL16:AN16"/>
    <mergeCell ref="D17:E17"/>
    <mergeCell ref="F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L91:AN91"/>
    <mergeCell ref="D91:E91"/>
    <mergeCell ref="K4:L4"/>
    <mergeCell ref="N11:O11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D16:G16"/>
    <mergeCell ref="H16:J16"/>
    <mergeCell ref="K16:M16"/>
    <mergeCell ref="N16:P16"/>
    <mergeCell ref="Q16:S16"/>
    <mergeCell ref="T16:V16"/>
    <mergeCell ref="W16:Y16"/>
    <mergeCell ref="Z16:AB16"/>
    <mergeCell ref="Z90:AB90"/>
    <mergeCell ref="AC90:AE90"/>
    <mergeCell ref="AF90:AH90"/>
    <mergeCell ref="AI90:AK90"/>
    <mergeCell ref="AL90:AN90"/>
    <mergeCell ref="D90:E90"/>
    <mergeCell ref="N90:P90"/>
    <mergeCell ref="Q90:S90"/>
    <mergeCell ref="T90:V90"/>
    <mergeCell ref="Z89:AB89"/>
    <mergeCell ref="AC89:AE89"/>
    <mergeCell ref="AF89:AH89"/>
    <mergeCell ref="H90:J90"/>
    <mergeCell ref="B49:AO49"/>
    <mergeCell ref="C82:C89"/>
    <mergeCell ref="K76:M76"/>
    <mergeCell ref="AI89:AK89"/>
    <mergeCell ref="AL89:AN89"/>
    <mergeCell ref="D89:E89"/>
    <mergeCell ref="F89:G89"/>
    <mergeCell ref="K89:M89"/>
    <mergeCell ref="N89:P89"/>
    <mergeCell ref="Q89:S89"/>
    <mergeCell ref="T89:V89"/>
    <mergeCell ref="W88:Y88"/>
    <mergeCell ref="Z88:AB88"/>
    <mergeCell ref="AC88:AE88"/>
    <mergeCell ref="AF88:AH88"/>
    <mergeCell ref="AI88:AK88"/>
    <mergeCell ref="AL88:AN88"/>
    <mergeCell ref="D88:E88"/>
    <mergeCell ref="F88:G88"/>
    <mergeCell ref="W90:Y90"/>
    <mergeCell ref="AF87:AH87"/>
    <mergeCell ref="AI87:AK87"/>
    <mergeCell ref="AL87:AN87"/>
    <mergeCell ref="D87:E87"/>
    <mergeCell ref="F87:G87"/>
    <mergeCell ref="K87:M87"/>
    <mergeCell ref="N87:P87"/>
    <mergeCell ref="Q87:S87"/>
    <mergeCell ref="T87:V87"/>
    <mergeCell ref="H87:J87"/>
    <mergeCell ref="W87:Y87"/>
    <mergeCell ref="Z87:AB87"/>
    <mergeCell ref="AC87:AE87"/>
    <mergeCell ref="Z86:AB86"/>
    <mergeCell ref="AC86:AE86"/>
    <mergeCell ref="AF86:AH86"/>
    <mergeCell ref="AI86:AK86"/>
    <mergeCell ref="AL86:AN86"/>
    <mergeCell ref="D86:E86"/>
    <mergeCell ref="F86:G86"/>
    <mergeCell ref="K86:M86"/>
    <mergeCell ref="N86:P86"/>
    <mergeCell ref="Q86:S86"/>
    <mergeCell ref="T86:V86"/>
    <mergeCell ref="H86:J86"/>
    <mergeCell ref="Z85:AB85"/>
    <mergeCell ref="AC85:AE85"/>
    <mergeCell ref="AF85:AH85"/>
    <mergeCell ref="AI85:AK85"/>
    <mergeCell ref="AL85:AN85"/>
    <mergeCell ref="D85:E85"/>
    <mergeCell ref="F85:G85"/>
    <mergeCell ref="K85:M85"/>
    <mergeCell ref="N85:P85"/>
    <mergeCell ref="Q85:S85"/>
    <mergeCell ref="T85:V85"/>
    <mergeCell ref="Z84:AB84"/>
    <mergeCell ref="AC84:AE84"/>
    <mergeCell ref="AF84:AH84"/>
    <mergeCell ref="AI84:AK84"/>
    <mergeCell ref="AL84:AN84"/>
    <mergeCell ref="D84:E84"/>
    <mergeCell ref="F84:G84"/>
    <mergeCell ref="K84:M84"/>
    <mergeCell ref="N84:P84"/>
    <mergeCell ref="Q84:S84"/>
    <mergeCell ref="T84:V84"/>
    <mergeCell ref="AC83:AE83"/>
    <mergeCell ref="AF83:AH83"/>
    <mergeCell ref="AI83:AK83"/>
    <mergeCell ref="AL83:AN83"/>
    <mergeCell ref="D83:E83"/>
    <mergeCell ref="F83:G83"/>
    <mergeCell ref="K83:M83"/>
    <mergeCell ref="N83:P83"/>
    <mergeCell ref="Q83:S83"/>
    <mergeCell ref="T83:V83"/>
    <mergeCell ref="Z83:AB83"/>
    <mergeCell ref="AC82:AE82"/>
    <mergeCell ref="AF82:AH82"/>
    <mergeCell ref="AI82:AK82"/>
    <mergeCell ref="AL82:AN82"/>
    <mergeCell ref="D82:E82"/>
    <mergeCell ref="F82:G82"/>
    <mergeCell ref="K82:M82"/>
    <mergeCell ref="N82:P82"/>
    <mergeCell ref="Q82:S82"/>
    <mergeCell ref="T82:V82"/>
    <mergeCell ref="W82:Y82"/>
    <mergeCell ref="Z82:AB82"/>
    <mergeCell ref="AC80:AE80"/>
    <mergeCell ref="AF80:AH80"/>
    <mergeCell ref="AI80:AK80"/>
    <mergeCell ref="AL80:AN80"/>
    <mergeCell ref="K80:M80"/>
    <mergeCell ref="N80:P80"/>
    <mergeCell ref="Q80:S80"/>
    <mergeCell ref="T80:V80"/>
    <mergeCell ref="W79:Y79"/>
    <mergeCell ref="Z79:AB79"/>
    <mergeCell ref="AC79:AE79"/>
    <mergeCell ref="AF79:AH79"/>
    <mergeCell ref="AI79:AK79"/>
    <mergeCell ref="AL79:AN79"/>
    <mergeCell ref="K79:M79"/>
    <mergeCell ref="N79:P79"/>
    <mergeCell ref="Q79:S79"/>
    <mergeCell ref="T79:V79"/>
    <mergeCell ref="W80:Y80"/>
    <mergeCell ref="Z80:AB80"/>
    <mergeCell ref="D73:E73"/>
    <mergeCell ref="D74:E74"/>
    <mergeCell ref="D66:E66"/>
    <mergeCell ref="D67:E67"/>
    <mergeCell ref="D68:E68"/>
    <mergeCell ref="D69:E69"/>
    <mergeCell ref="D70:E70"/>
    <mergeCell ref="D71:E71"/>
    <mergeCell ref="D65:E65"/>
    <mergeCell ref="Z68:AB68"/>
    <mergeCell ref="T68:V68"/>
    <mergeCell ref="W68:Y68"/>
    <mergeCell ref="F74:G74"/>
    <mergeCell ref="F68:G68"/>
    <mergeCell ref="AF63:AH63"/>
    <mergeCell ref="AI63:AK63"/>
    <mergeCell ref="AL63:AN63"/>
    <mergeCell ref="K74:M74"/>
    <mergeCell ref="K73:M73"/>
    <mergeCell ref="AI65:AK65"/>
    <mergeCell ref="AL65:AN65"/>
    <mergeCell ref="AC63:AE63"/>
    <mergeCell ref="AC69:AE69"/>
    <mergeCell ref="AC68:AE68"/>
    <mergeCell ref="AF74:AH74"/>
    <mergeCell ref="AI74:AK74"/>
    <mergeCell ref="AL74:AN74"/>
    <mergeCell ref="T65:V65"/>
    <mergeCell ref="W65:Y65"/>
    <mergeCell ref="Z65:AB65"/>
    <mergeCell ref="AC65:AE65"/>
    <mergeCell ref="AF65:AH65"/>
    <mergeCell ref="K65:M65"/>
    <mergeCell ref="C65:C72"/>
    <mergeCell ref="K63:M63"/>
    <mergeCell ref="N63:P63"/>
    <mergeCell ref="Q63:S63"/>
    <mergeCell ref="K68:M68"/>
    <mergeCell ref="K69:M69"/>
    <mergeCell ref="K70:M70"/>
    <mergeCell ref="K71:M71"/>
    <mergeCell ref="K72:M72"/>
    <mergeCell ref="N65:P65"/>
    <mergeCell ref="Q65:S65"/>
    <mergeCell ref="H65:J65"/>
    <mergeCell ref="H66:J66"/>
    <mergeCell ref="H67:J67"/>
    <mergeCell ref="H68:J68"/>
    <mergeCell ref="H69:J69"/>
    <mergeCell ref="H70:J70"/>
    <mergeCell ref="H71:J71"/>
    <mergeCell ref="H72:J72"/>
    <mergeCell ref="D63:G63"/>
    <mergeCell ref="K66:M66"/>
    <mergeCell ref="K67:M67"/>
    <mergeCell ref="D72:E72"/>
    <mergeCell ref="F69:G69"/>
    <mergeCell ref="AC74:AE74"/>
    <mergeCell ref="AL72:AN72"/>
    <mergeCell ref="N73:P73"/>
    <mergeCell ref="Q73:S73"/>
    <mergeCell ref="T73:V73"/>
    <mergeCell ref="W73:Y73"/>
    <mergeCell ref="Z73:AB73"/>
    <mergeCell ref="AC73:AE73"/>
    <mergeCell ref="AF73:AH73"/>
    <mergeCell ref="T74:V74"/>
    <mergeCell ref="W74:Y74"/>
    <mergeCell ref="Z74:AB74"/>
    <mergeCell ref="AC71:AE71"/>
    <mergeCell ref="AF71:AH71"/>
    <mergeCell ref="AI73:AK73"/>
    <mergeCell ref="AL73:AN73"/>
    <mergeCell ref="AI71:AK71"/>
    <mergeCell ref="AL71:AN71"/>
    <mergeCell ref="N72:P72"/>
    <mergeCell ref="Q72:S72"/>
    <mergeCell ref="T72:V72"/>
    <mergeCell ref="W72:Y72"/>
    <mergeCell ref="Z72:AB72"/>
    <mergeCell ref="AC72:AE72"/>
    <mergeCell ref="AF72:AH72"/>
    <mergeCell ref="AI72:AK72"/>
    <mergeCell ref="Z71:AB71"/>
    <mergeCell ref="AL69:AN69"/>
    <mergeCell ref="N70:P70"/>
    <mergeCell ref="Q70:S70"/>
    <mergeCell ref="T70:V70"/>
    <mergeCell ref="W70:Y70"/>
    <mergeCell ref="Z70:AB70"/>
    <mergeCell ref="AC70:AE70"/>
    <mergeCell ref="AF70:AH70"/>
    <mergeCell ref="AI70:AK70"/>
    <mergeCell ref="AL70:AN70"/>
    <mergeCell ref="AL64:AN64"/>
    <mergeCell ref="N69:P69"/>
    <mergeCell ref="Q69:S69"/>
    <mergeCell ref="T69:V69"/>
    <mergeCell ref="W69:Y69"/>
    <mergeCell ref="Z69:AB69"/>
    <mergeCell ref="AL66:AN66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N66:P66"/>
    <mergeCell ref="Q66:S66"/>
    <mergeCell ref="T66:V66"/>
    <mergeCell ref="W66:Y66"/>
    <mergeCell ref="N68:P68"/>
    <mergeCell ref="Q68:S68"/>
    <mergeCell ref="AF69:AH69"/>
    <mergeCell ref="AI69:AK69"/>
    <mergeCell ref="AC62:AE62"/>
    <mergeCell ref="H84:J84"/>
    <mergeCell ref="H85:J85"/>
    <mergeCell ref="AL62:AN62"/>
    <mergeCell ref="F66:G66"/>
    <mergeCell ref="F67:G67"/>
    <mergeCell ref="Z66:AB66"/>
    <mergeCell ref="AC66:AE66"/>
    <mergeCell ref="AF66:AH66"/>
    <mergeCell ref="AI66:AK66"/>
    <mergeCell ref="AF68:AH68"/>
    <mergeCell ref="AI68:AK68"/>
    <mergeCell ref="AL68:AN68"/>
    <mergeCell ref="AF62:AH62"/>
    <mergeCell ref="AI62:AK62"/>
    <mergeCell ref="K64:M64"/>
    <mergeCell ref="N64:P64"/>
    <mergeCell ref="Q64:S64"/>
    <mergeCell ref="T64:V64"/>
    <mergeCell ref="W64:Y64"/>
    <mergeCell ref="Z64:AB64"/>
    <mergeCell ref="AC64:AE64"/>
    <mergeCell ref="AF64:AH64"/>
    <mergeCell ref="AI64:AK64"/>
    <mergeCell ref="F70:G70"/>
    <mergeCell ref="F71:G71"/>
    <mergeCell ref="F72:G72"/>
    <mergeCell ref="F73:G73"/>
    <mergeCell ref="N71:P71"/>
    <mergeCell ref="Q71:S71"/>
    <mergeCell ref="T71:V71"/>
    <mergeCell ref="W71:Y71"/>
    <mergeCell ref="M58:N58"/>
    <mergeCell ref="H73:J73"/>
    <mergeCell ref="J51:K51"/>
    <mergeCell ref="F65:G65"/>
    <mergeCell ref="N62:P62"/>
    <mergeCell ref="Q62:S62"/>
    <mergeCell ref="T62:V62"/>
    <mergeCell ref="W62:Y62"/>
    <mergeCell ref="Z62:AB62"/>
    <mergeCell ref="T63:V63"/>
    <mergeCell ref="W63:Y63"/>
    <mergeCell ref="Z63:AB63"/>
    <mergeCell ref="K62:M62"/>
    <mergeCell ref="H62:J62"/>
    <mergeCell ref="D62:G62"/>
    <mergeCell ref="H63:J63"/>
    <mergeCell ref="D64:E64"/>
    <mergeCell ref="F64:G64"/>
    <mergeCell ref="H64:J64"/>
    <mergeCell ref="AF117:AH117"/>
    <mergeCell ref="AI117:AK117"/>
    <mergeCell ref="AL117:AN117"/>
    <mergeCell ref="Q118:S118"/>
    <mergeCell ref="AC109:AE109"/>
    <mergeCell ref="AF109:AH109"/>
    <mergeCell ref="AI109:AK109"/>
    <mergeCell ref="AL109:AN109"/>
    <mergeCell ref="AC110:AE110"/>
    <mergeCell ref="AC111:AE111"/>
    <mergeCell ref="AF116:AH116"/>
    <mergeCell ref="AI116:AK116"/>
    <mergeCell ref="AL110:AN110"/>
    <mergeCell ref="AL111:AN111"/>
    <mergeCell ref="AI110:AK110"/>
    <mergeCell ref="AI111:AK111"/>
    <mergeCell ref="AF110:AH110"/>
    <mergeCell ref="AL116:AN116"/>
    <mergeCell ref="Z117:AB117"/>
    <mergeCell ref="H74:J74"/>
    <mergeCell ref="K117:M117"/>
    <mergeCell ref="Q117:S117"/>
    <mergeCell ref="K116:M116"/>
    <mergeCell ref="N116:P116"/>
    <mergeCell ref="Q116:S116"/>
    <mergeCell ref="T116:V116"/>
    <mergeCell ref="W116:Y116"/>
    <mergeCell ref="Q110:S110"/>
    <mergeCell ref="Q111:S111"/>
    <mergeCell ref="N110:P110"/>
    <mergeCell ref="N111:P111"/>
    <mergeCell ref="N117:P117"/>
    <mergeCell ref="T117:V117"/>
    <mergeCell ref="W117:Y117"/>
    <mergeCell ref="W83:Y83"/>
    <mergeCell ref="W84:Y84"/>
    <mergeCell ref="N74:P74"/>
    <mergeCell ref="Q74:S74"/>
    <mergeCell ref="H117:J117"/>
    <mergeCell ref="T88:V88"/>
    <mergeCell ref="W85:Y85"/>
    <mergeCell ref="W86:Y86"/>
    <mergeCell ref="W89:Y89"/>
    <mergeCell ref="D80:G80"/>
    <mergeCell ref="D79:G79"/>
    <mergeCell ref="K118:M118"/>
    <mergeCell ref="F90:G90"/>
    <mergeCell ref="K90:M90"/>
    <mergeCell ref="B96:AO96"/>
    <mergeCell ref="K93:M93"/>
    <mergeCell ref="W91:Y91"/>
    <mergeCell ref="Z91:AB91"/>
    <mergeCell ref="AC91:AE91"/>
    <mergeCell ref="AF91:AH91"/>
    <mergeCell ref="AI91:AK91"/>
    <mergeCell ref="AF111:AH111"/>
    <mergeCell ref="H80:J80"/>
    <mergeCell ref="H79:J79"/>
    <mergeCell ref="H82:J82"/>
    <mergeCell ref="H83:J83"/>
    <mergeCell ref="E111:G111"/>
    <mergeCell ref="E118:G118"/>
    <mergeCell ref="E110:G110"/>
    <mergeCell ref="E117:G117"/>
    <mergeCell ref="K109:M109"/>
    <mergeCell ref="N109:P109"/>
    <mergeCell ref="Q109:S109"/>
    <mergeCell ref="E109:G109"/>
    <mergeCell ref="E116:G116"/>
    <mergeCell ref="K81:M81"/>
    <mergeCell ref="N81:P81"/>
    <mergeCell ref="Q81:S81"/>
    <mergeCell ref="H91:J91"/>
    <mergeCell ref="H110:J110"/>
    <mergeCell ref="H109:J109"/>
    <mergeCell ref="H111:J111"/>
    <mergeCell ref="D81:E81"/>
    <mergeCell ref="F81:G81"/>
    <mergeCell ref="H81:J81"/>
    <mergeCell ref="H88:J88"/>
    <mergeCell ref="H89:J89"/>
    <mergeCell ref="K88:M88"/>
    <mergeCell ref="N88:P88"/>
    <mergeCell ref="Q88:S88"/>
    <mergeCell ref="Q91:S91"/>
    <mergeCell ref="F91:G91"/>
    <mergeCell ref="H116:J116"/>
    <mergeCell ref="J113:L113"/>
    <mergeCell ref="H118:J118"/>
    <mergeCell ref="T110:V110"/>
    <mergeCell ref="T111:V111"/>
    <mergeCell ref="K91:M91"/>
    <mergeCell ref="N91:P91"/>
    <mergeCell ref="M106:N106"/>
    <mergeCell ref="M99:N99"/>
    <mergeCell ref="K110:M110"/>
    <mergeCell ref="T109:V109"/>
    <mergeCell ref="N118:P118"/>
    <mergeCell ref="T118:V118"/>
    <mergeCell ref="T91:V91"/>
    <mergeCell ref="J120:L120"/>
    <mergeCell ref="AL81:AN81"/>
    <mergeCell ref="T81:V81"/>
    <mergeCell ref="W81:Y81"/>
    <mergeCell ref="Z81:AB81"/>
    <mergeCell ref="AC81:AE81"/>
    <mergeCell ref="AF81:AH81"/>
    <mergeCell ref="AI81:AK81"/>
    <mergeCell ref="Z116:AB116"/>
    <mergeCell ref="AC116:AE116"/>
    <mergeCell ref="Z110:AB110"/>
    <mergeCell ref="Z111:AB111"/>
    <mergeCell ref="W110:Y110"/>
    <mergeCell ref="W111:Y111"/>
    <mergeCell ref="K111:M111"/>
    <mergeCell ref="W109:Y109"/>
    <mergeCell ref="Z109:AB109"/>
    <mergeCell ref="W118:Y118"/>
    <mergeCell ref="Z118:AB118"/>
    <mergeCell ref="AC118:AE118"/>
    <mergeCell ref="AF118:AH118"/>
    <mergeCell ref="AI118:AK118"/>
    <mergeCell ref="AL118:AN118"/>
    <mergeCell ref="AC117:AE1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2015-04-30T07:31:43Z</dcterms:created>
  <dcterms:modified xsi:type="dcterms:W3CDTF">2015-05-05T08:54:34Z</dcterms:modified>
</cp:coreProperties>
</file>