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urcan Dosyalar\ozel\satis\yeni_yönetmelige_gore_hesaplar(sifreli)\zemin_tasima_gucu\"/>
    </mc:Choice>
  </mc:AlternateContent>
  <xr:revisionPtr revIDLastSave="0" documentId="13_ncr:1_{733F8207-AA11-40AB-81A1-9BE6D7208247}" xr6:coauthVersionLast="47" xr6:coauthVersionMax="47" xr10:uidLastSave="{00000000-0000-0000-0000-000000000000}"/>
  <bookViews>
    <workbookView xWindow="-120" yWindow="-120" windowWidth="29040" windowHeight="15840" xr2:uid="{62D7FCF5-713B-40E3-8904-2CB2549646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9" i="1" l="1"/>
  <c r="V99" i="1" s="1"/>
  <c r="M99" i="1"/>
  <c r="P99" i="1" s="1"/>
  <c r="G99" i="1"/>
  <c r="J99" i="1" s="1"/>
  <c r="G97" i="1"/>
  <c r="H83" i="1"/>
  <c r="P96" i="1" s="1"/>
  <c r="AW65" i="1"/>
  <c r="AK68" i="1" s="1"/>
  <c r="AN68" i="1" s="1"/>
  <c r="AQ65" i="1"/>
  <c r="AT65" i="1" s="1"/>
  <c r="AK65" i="1"/>
  <c r="AN65" i="1" s="1"/>
  <c r="AK63" i="1"/>
  <c r="AK66" i="1" s="1"/>
  <c r="AK69" i="1" s="1"/>
  <c r="AL49" i="1"/>
  <c r="AT62" i="1" s="1"/>
  <c r="S65" i="1"/>
  <c r="M68" i="1" s="1"/>
  <c r="P68" i="1" s="1"/>
  <c r="M65" i="1"/>
  <c r="G68" i="1" s="1"/>
  <c r="J68" i="1" s="1"/>
  <c r="G65" i="1"/>
  <c r="J65" i="1" s="1"/>
  <c r="G63" i="1"/>
  <c r="G66" i="1" s="1"/>
  <c r="G69" i="1" s="1"/>
  <c r="H49" i="1"/>
  <c r="P62" i="1" s="1"/>
  <c r="AW31" i="1"/>
  <c r="AW34" i="1" s="1"/>
  <c r="AZ34" i="1" s="1"/>
  <c r="AQ31" i="1"/>
  <c r="AQ34" i="1" s="1"/>
  <c r="AT34" i="1" s="1"/>
  <c r="AK31" i="1"/>
  <c r="AN31" i="1" s="1"/>
  <c r="AK29" i="1"/>
  <c r="AK32" i="1" s="1"/>
  <c r="AK35" i="1" s="1"/>
  <c r="AL15" i="1"/>
  <c r="AT28" i="1" s="1"/>
  <c r="S31" i="1"/>
  <c r="S34" i="1" s="1"/>
  <c r="V34" i="1" s="1"/>
  <c r="M31" i="1"/>
  <c r="M34" i="1" s="1"/>
  <c r="P34" i="1" s="1"/>
  <c r="G31" i="1"/>
  <c r="G34" i="1" s="1"/>
  <c r="J34" i="1" s="1"/>
  <c r="G29" i="1"/>
  <c r="G32" i="1" s="1"/>
  <c r="G35" i="1" s="1"/>
  <c r="H15" i="1"/>
  <c r="P28" i="1" s="1"/>
  <c r="AZ65" i="1" l="1"/>
  <c r="BC65" i="1" s="1"/>
  <c r="AK71" i="1" s="1"/>
  <c r="P65" i="1"/>
  <c r="V65" i="1"/>
  <c r="AZ31" i="1"/>
  <c r="AT31" i="1"/>
  <c r="AQ68" i="1"/>
  <c r="AO71" i="1" s="1"/>
  <c r="J31" i="1"/>
  <c r="P31" i="1"/>
  <c r="V31" i="1"/>
  <c r="Y99" i="1"/>
  <c r="S68" i="1"/>
  <c r="K71" i="1" s="1"/>
  <c r="AK34" i="1"/>
  <c r="Y34" i="1"/>
  <c r="K37" i="1" s="1"/>
  <c r="Y65" i="1" l="1"/>
  <c r="G71" i="1" s="1"/>
  <c r="O71" i="1" s="1"/>
  <c r="BC31" i="1"/>
  <c r="AK37" i="1" s="1"/>
  <c r="AN34" i="1"/>
  <c r="BC34" i="1" s="1"/>
  <c r="AO37" i="1" s="1"/>
  <c r="Y31" i="1"/>
  <c r="G37" i="1" s="1"/>
  <c r="O37" i="1" s="1"/>
  <c r="AS71" i="1"/>
  <c r="AS37" i="1" l="1"/>
</calcChain>
</file>

<file path=xl/sharedStrings.xml><?xml version="1.0" encoding="utf-8"?>
<sst xmlns="http://schemas.openxmlformats.org/spreadsheetml/2006/main" count="254" uniqueCount="39">
  <si>
    <t>su</t>
  </si>
  <si>
    <t>KN/m3</t>
  </si>
  <si>
    <t>kum</t>
  </si>
  <si>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2"/>
        <charset val="162"/>
      </rPr>
      <t>sat =</t>
    </r>
  </si>
  <si>
    <t>kil</t>
  </si>
  <si>
    <t>m</t>
  </si>
  <si>
    <t>(su altında doygun zemin birim hacim ağırlığı)</t>
  </si>
  <si>
    <t>z</t>
  </si>
  <si>
    <t>z =</t>
  </si>
  <si>
    <t>*</t>
  </si>
  <si>
    <t>+</t>
  </si>
  <si>
    <t>=</t>
  </si>
  <si>
    <t>KN/m²</t>
  </si>
  <si>
    <t>-</t>
  </si>
  <si>
    <t>m.</t>
  </si>
  <si>
    <t>h1=</t>
  </si>
  <si>
    <t>h2=</t>
  </si>
  <si>
    <t>h3=</t>
  </si>
  <si>
    <t xml:space="preserve"> ' deki gerilmeler</t>
  </si>
  <si>
    <t>YASS</t>
  </si>
  <si>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2"/>
        <charset val="162"/>
      </rPr>
      <t>n =</t>
    </r>
  </si>
  <si>
    <t>(kuru zemin birim hacim ağırlığı)</t>
  </si>
  <si>
    <t>Dikkat sadece sarı hücrelere data girilecek.</t>
  </si>
  <si>
    <t>u =</t>
  </si>
  <si>
    <t xml:space="preserve"> ' deki toplam normal gerilme</t>
  </si>
  <si>
    <t xml:space="preserve"> ' deki boşluk suyu basıncı</t>
  </si>
  <si>
    <t xml:space="preserve"> ' deki efektif normal gerilme</t>
  </si>
  <si>
    <r>
      <rPr>
        <sz val="8"/>
        <color theme="1"/>
        <rFont val="Symbol"/>
        <family val="1"/>
        <charset val="2"/>
      </rPr>
      <t>s</t>
    </r>
    <r>
      <rPr>
        <sz val="8"/>
        <color theme="1"/>
        <rFont val="Arial"/>
        <family val="2"/>
        <charset val="162"/>
      </rPr>
      <t>v =</t>
    </r>
  </si>
  <si>
    <r>
      <rPr>
        <sz val="8"/>
        <color theme="1"/>
        <rFont val="Symbol"/>
        <family val="1"/>
        <charset val="2"/>
      </rPr>
      <t>s</t>
    </r>
    <r>
      <rPr>
        <sz val="8"/>
        <color theme="1"/>
        <rFont val="Arial"/>
        <family val="2"/>
        <charset val="162"/>
      </rPr>
      <t>'v =</t>
    </r>
  </si>
  <si>
    <r>
      <rPr>
        <sz val="8"/>
        <color theme="1"/>
        <rFont val="Symbol"/>
        <family val="1"/>
        <charset val="2"/>
      </rPr>
      <t>s</t>
    </r>
    <r>
      <rPr>
        <sz val="8"/>
        <color theme="1"/>
        <rFont val="Arial"/>
        <family val="2"/>
        <charset val="162"/>
      </rPr>
      <t>v =</t>
    </r>
    <r>
      <rPr>
        <sz val="8"/>
        <color theme="1"/>
        <rFont val="Arial"/>
        <family val="1"/>
        <charset val="2"/>
      </rPr>
      <t xml:space="preserve"> h1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n + h2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n + h3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n </t>
    </r>
  </si>
  <si>
    <r>
      <rPr>
        <sz val="8"/>
        <color theme="1"/>
        <rFont val="Symbol"/>
        <family val="1"/>
        <charset val="2"/>
      </rPr>
      <t>s</t>
    </r>
    <r>
      <rPr>
        <sz val="8"/>
        <color theme="1"/>
        <rFont val="Arial"/>
        <family val="2"/>
        <charset val="162"/>
      </rPr>
      <t>v =</t>
    </r>
    <r>
      <rPr>
        <sz val="8"/>
        <color theme="1"/>
        <rFont val="Arial"/>
        <family val="1"/>
        <charset val="2"/>
      </rPr>
      <t xml:space="preserve"> h1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n + h2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n + h3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sat </t>
    </r>
  </si>
  <si>
    <r>
      <rPr>
        <sz val="8"/>
        <color theme="1"/>
        <rFont val="Symbol"/>
        <family val="1"/>
        <charset val="2"/>
      </rPr>
      <t>s</t>
    </r>
    <r>
      <rPr>
        <sz val="8"/>
        <color theme="1"/>
        <rFont val="Arial"/>
        <family val="2"/>
        <charset val="162"/>
      </rPr>
      <t>v =</t>
    </r>
    <r>
      <rPr>
        <sz val="8"/>
        <color theme="1"/>
        <rFont val="Arial"/>
        <family val="1"/>
        <charset val="2"/>
      </rPr>
      <t xml:space="preserve"> h1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n + h2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sat + h3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sat </t>
    </r>
  </si>
  <si>
    <r>
      <rPr>
        <sz val="8"/>
        <color theme="1"/>
        <rFont val="Symbol"/>
        <family val="1"/>
        <charset val="2"/>
      </rPr>
      <t>s</t>
    </r>
    <r>
      <rPr>
        <sz val="8"/>
        <color theme="1"/>
        <rFont val="Arial"/>
        <family val="2"/>
        <charset val="162"/>
      </rPr>
      <t>v =</t>
    </r>
    <r>
      <rPr>
        <sz val="8"/>
        <color theme="1"/>
        <rFont val="Arial"/>
        <family val="1"/>
        <charset val="2"/>
      </rPr>
      <t xml:space="preserve"> h1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sat + h2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sat + h3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sat </t>
    </r>
  </si>
  <si>
    <r>
      <rPr>
        <sz val="8"/>
        <color theme="1"/>
        <rFont val="Symbol"/>
        <family val="1"/>
        <charset val="2"/>
      </rPr>
      <t>s</t>
    </r>
    <r>
      <rPr>
        <sz val="8"/>
        <color theme="1"/>
        <rFont val="Arial"/>
        <family val="2"/>
        <charset val="162"/>
      </rPr>
      <t>'v =</t>
    </r>
    <r>
      <rPr>
        <sz val="8"/>
        <color theme="1"/>
        <rFont val="Arial"/>
        <family val="1"/>
        <charset val="2"/>
      </rPr>
      <t xml:space="preserve"> </t>
    </r>
    <r>
      <rPr>
        <sz val="8"/>
        <color theme="1"/>
        <rFont val="Symbol"/>
        <family val="1"/>
        <charset val="2"/>
      </rPr>
      <t>s</t>
    </r>
    <r>
      <rPr>
        <sz val="8"/>
        <color theme="1"/>
        <rFont val="Arial"/>
        <family val="1"/>
        <charset val="2"/>
      </rPr>
      <t>v - u</t>
    </r>
  </si>
  <si>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2"/>
        <charset val="162"/>
      </rPr>
      <t>w =</t>
    </r>
  </si>
  <si>
    <r>
      <t>u =</t>
    </r>
    <r>
      <rPr>
        <sz val="8"/>
        <color theme="1"/>
        <rFont val="Arial"/>
        <family val="1"/>
        <charset val="2"/>
      </rPr>
      <t xml:space="preserve"> h1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w + h2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w + h3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w </t>
    </r>
  </si>
  <si>
    <t>(suyun birim hacim ağırlığı)</t>
  </si>
  <si>
    <r>
      <rPr>
        <b/>
        <sz val="12"/>
        <color theme="5" tint="-0.499984740745262"/>
        <rFont val="Arial"/>
        <family val="2"/>
        <charset val="162"/>
      </rPr>
      <t xml:space="preserve">Z  DERİNLİKTEKİ ZEMİN GERİLMELERİ HESABI </t>
    </r>
    <r>
      <rPr>
        <b/>
        <sz val="8"/>
        <color theme="5" tint="-0.499984740745262"/>
        <rFont val="Arial"/>
        <family val="2"/>
        <charset val="162"/>
      </rPr>
      <t xml:space="preserve">
(inş.müh. Gürcan BERBEROĞLU tel:0532 366 02 04   www.betoncelik.com )                 </t>
    </r>
  </si>
  <si>
    <r>
      <rPr>
        <sz val="8"/>
        <color theme="1"/>
        <rFont val="Symbol"/>
        <family val="1"/>
        <charset val="2"/>
      </rPr>
      <t>s</t>
    </r>
    <r>
      <rPr>
        <sz val="8"/>
        <color theme="1"/>
        <rFont val="Arial"/>
        <family val="2"/>
        <charset val="162"/>
      </rPr>
      <t>v =</t>
    </r>
    <r>
      <rPr>
        <sz val="8"/>
        <color theme="1"/>
        <rFont val="Arial"/>
        <family val="1"/>
        <charset val="2"/>
      </rPr>
      <t xml:space="preserve"> h1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w + h2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sat + h3 * </t>
    </r>
    <r>
      <rPr>
        <sz val="8"/>
        <color theme="1"/>
        <rFont val="Symbol"/>
        <family val="1"/>
        <charset val="2"/>
      </rPr>
      <t>g</t>
    </r>
    <r>
      <rPr>
        <sz val="8"/>
        <color theme="1"/>
        <rFont val="Arial"/>
        <family val="1"/>
        <charset val="2"/>
      </rPr>
      <t xml:space="preserve">sat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</si>
</sst>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8"/>
      <color theme="1"/>
      <name val="Arial"/>
      <family val="2"/>
      <charset val="162"/>
    </font>
    <font>
      <sz val="8"/>
      <color theme="1"/>
      <name val="Symbol"/>
      <family val="1"/>
      <charset val="2"/>
    </font>
    <font>
      <sz val="8"/>
      <color theme="1"/>
      <name val="Arial"/>
      <family val="1"/>
      <charset val="2"/>
    </font>
    <font>
      <i/>
      <sz val="8"/>
      <color theme="1"/>
      <name val="Arial"/>
      <family val="2"/>
      <charset val="162"/>
    </font>
    <font>
      <i/>
      <u/>
      <sz val="8"/>
      <color theme="1"/>
      <name val="Arial"/>
      <family val="2"/>
      <charset val="162"/>
    </font>
    <font>
      <b/>
      <sz val="8"/>
      <color rgb="FFFF0000"/>
      <name val="Arial"/>
      <family val="2"/>
      <charset val="162"/>
    </font>
    <font>
      <u/>
      <sz val="8"/>
      <color theme="1"/>
      <name val="Arial"/>
      <family val="2"/>
      <charset val="162"/>
    </font>
    <font>
      <b/>
      <sz val="8"/>
      <color theme="5" tint="-0.499984740745262"/>
      <name val="Arial"/>
      <family val="2"/>
      <charset val="162"/>
    </font>
    <font>
      <b/>
      <sz val="12"/>
      <color theme="5" tint="-0.499984740745262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6" borderId="0" xfId="0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 textRotation="90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0" fillId="6" borderId="0" xfId="0" applyFill="1" applyAlignment="1" applyProtection="1">
      <alignment vertical="center" textRotation="90"/>
      <protection hidden="1"/>
    </xf>
    <xf numFmtId="0" fontId="6" fillId="6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textRotation="90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0" fillId="4" borderId="0" xfId="0" applyFill="1" applyAlignment="1" applyProtection="1">
      <alignment vertical="center" textRotation="90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center" vertical="center" wrapText="1"/>
      <protection hidden="1"/>
    </xf>
    <xf numFmtId="0" fontId="7" fillId="7" borderId="2" xfId="0" applyFont="1" applyFill="1" applyBorder="1" applyAlignment="1" applyProtection="1">
      <alignment horizontal="center" vertical="center" wrapText="1"/>
      <protection hidden="1"/>
    </xf>
    <xf numFmtId="0" fontId="7" fillId="7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 textRotation="90"/>
      <protection hidden="1"/>
    </xf>
    <xf numFmtId="0" fontId="0" fillId="5" borderId="0" xfId="0" applyFill="1" applyAlignment="1" applyProtection="1">
      <alignment horizontal="center" vertical="center" textRotation="90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 textRotation="90"/>
      <protection hidden="1"/>
    </xf>
    <xf numFmtId="0" fontId="0" fillId="6" borderId="0" xfId="0" applyFill="1" applyAlignment="1" applyProtection="1">
      <alignment horizontal="center" vertical="center" textRotation="90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 textRotation="90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</xdr:row>
      <xdr:rowOff>31696</xdr:rowOff>
    </xdr:from>
    <xdr:to>
      <xdr:col>30</xdr:col>
      <xdr:colOff>4763</xdr:colOff>
      <xdr:row>26</xdr:row>
      <xdr:rowOff>90488</xdr:rowOff>
    </xdr:to>
    <xdr:grpSp>
      <xdr:nvGrpSpPr>
        <xdr:cNvPr id="100" name="Group 99">
          <a:extLst>
            <a:ext uri="{FF2B5EF4-FFF2-40B4-BE49-F238E27FC236}">
              <a16:creationId xmlns:a16="http://schemas.microsoft.com/office/drawing/2014/main" id="{FEEA16B6-D5AE-7FAF-03B0-6077738084E9}"/>
            </a:ext>
          </a:extLst>
        </xdr:cNvPr>
        <xdr:cNvGrpSpPr/>
      </xdr:nvGrpSpPr>
      <xdr:grpSpPr>
        <a:xfrm>
          <a:off x="333375" y="1031821"/>
          <a:ext cx="4529138" cy="3202042"/>
          <a:chOff x="333375" y="1031821"/>
          <a:chExt cx="4529138" cy="3202042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192AD6C0-2F08-D5DB-A4E1-5995AC61D6BF}"/>
              </a:ext>
            </a:extLst>
          </xdr:cNvPr>
          <xdr:cNvCxnSpPr/>
        </xdr:nvCxnSpPr>
        <xdr:spPr>
          <a:xfrm>
            <a:off x="647700" y="1143000"/>
            <a:ext cx="4214813" cy="0"/>
          </a:xfrm>
          <a:prstGeom prst="line">
            <a:avLst/>
          </a:prstGeom>
          <a:ln w="15875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BD2972B0-23CE-431D-BC8D-43C7DE0B0EF9}"/>
              </a:ext>
            </a:extLst>
          </xdr:cNvPr>
          <xdr:cNvCxnSpPr/>
        </xdr:nvCxnSpPr>
        <xdr:spPr>
          <a:xfrm>
            <a:off x="647700" y="2143125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3BEE9C6-7761-40CF-96F5-EAF907F98580}"/>
              </a:ext>
            </a:extLst>
          </xdr:cNvPr>
          <xdr:cNvCxnSpPr/>
        </xdr:nvCxnSpPr>
        <xdr:spPr>
          <a:xfrm>
            <a:off x="647700" y="3143250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D14C992E-6B59-631B-67EB-275B962DA55A}"/>
              </a:ext>
            </a:extLst>
          </xdr:cNvPr>
          <xdr:cNvCxnSpPr/>
        </xdr:nvCxnSpPr>
        <xdr:spPr>
          <a:xfrm>
            <a:off x="1619250" y="1081088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3FBB6B74-6AE7-1EDB-C164-ED293AD51864}"/>
              </a:ext>
            </a:extLst>
          </xdr:cNvPr>
          <xdr:cNvCxnSpPr/>
        </xdr:nvCxnSpPr>
        <xdr:spPr>
          <a:xfrm flipH="1">
            <a:off x="1576386" y="110490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E7297A70-A195-4876-87BB-38AE1F57E25B}"/>
              </a:ext>
            </a:extLst>
          </xdr:cNvPr>
          <xdr:cNvCxnSpPr/>
        </xdr:nvCxnSpPr>
        <xdr:spPr>
          <a:xfrm flipH="1">
            <a:off x="1576383" y="210026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BCDD45A7-C151-4C60-9DAA-7195EDBCAF41}"/>
              </a:ext>
            </a:extLst>
          </xdr:cNvPr>
          <xdr:cNvCxnSpPr/>
        </xdr:nvCxnSpPr>
        <xdr:spPr>
          <a:xfrm flipH="1">
            <a:off x="1571618" y="310516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30AAF864-4DFC-4A42-851E-868386644231}"/>
              </a:ext>
            </a:extLst>
          </xdr:cNvPr>
          <xdr:cNvCxnSpPr/>
        </xdr:nvCxnSpPr>
        <xdr:spPr>
          <a:xfrm flipH="1">
            <a:off x="1581137" y="4100533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D2DB3585-7BD3-4A5B-AC76-CF61D0B4F9CE}"/>
              </a:ext>
            </a:extLst>
          </xdr:cNvPr>
          <xdr:cNvCxnSpPr/>
        </xdr:nvCxnSpPr>
        <xdr:spPr>
          <a:xfrm>
            <a:off x="647700" y="4143374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76A994F0-8171-4A3A-B0B6-7EBE0134726C}"/>
              </a:ext>
            </a:extLst>
          </xdr:cNvPr>
          <xdr:cNvCxnSpPr/>
        </xdr:nvCxnSpPr>
        <xdr:spPr>
          <a:xfrm>
            <a:off x="1295407" y="1076325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C38456E8-BD68-4588-8D2F-110B6C303883}"/>
              </a:ext>
            </a:extLst>
          </xdr:cNvPr>
          <xdr:cNvCxnSpPr/>
        </xdr:nvCxnSpPr>
        <xdr:spPr>
          <a:xfrm flipH="1">
            <a:off x="1252543" y="1100137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1877466F-66E5-44BC-98A2-24D7A0CCB8E9}"/>
              </a:ext>
            </a:extLst>
          </xdr:cNvPr>
          <xdr:cNvCxnSpPr/>
        </xdr:nvCxnSpPr>
        <xdr:spPr>
          <a:xfrm flipH="1">
            <a:off x="1257294" y="409577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Arrow Connector 19">
            <a:extLst>
              <a:ext uri="{FF2B5EF4-FFF2-40B4-BE49-F238E27FC236}">
                <a16:creationId xmlns:a16="http://schemas.microsoft.com/office/drawing/2014/main" id="{BE909C9B-4506-C17E-7047-5CD992AA8E10}"/>
              </a:ext>
            </a:extLst>
          </xdr:cNvPr>
          <xdr:cNvCxnSpPr/>
        </xdr:nvCxnSpPr>
        <xdr:spPr>
          <a:xfrm>
            <a:off x="447675" y="1143000"/>
            <a:ext cx="0" cy="43815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CED2DD00-2AAD-D32F-D222-CE363BB87654}"/>
              </a:ext>
            </a:extLst>
          </xdr:cNvPr>
          <xdr:cNvCxnSpPr/>
        </xdr:nvCxnSpPr>
        <xdr:spPr>
          <a:xfrm>
            <a:off x="333375" y="1143000"/>
            <a:ext cx="24765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" name="Isosceles Triangle 1">
            <a:extLst>
              <a:ext uri="{FF2B5EF4-FFF2-40B4-BE49-F238E27FC236}">
                <a16:creationId xmlns:a16="http://schemas.microsoft.com/office/drawing/2014/main" id="{0ECE8253-7FA5-CCC4-0B40-B09D309D9726}"/>
              </a:ext>
            </a:extLst>
          </xdr:cNvPr>
          <xdr:cNvSpPr/>
        </xdr:nvSpPr>
        <xdr:spPr>
          <a:xfrm rot="10800000">
            <a:off x="2138363" y="1031821"/>
            <a:ext cx="114300" cy="98534"/>
          </a:xfrm>
          <a:prstGeom prst="triangle">
            <a:avLst/>
          </a:prstGeom>
          <a:ln w="63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8366282D-95D6-C6FF-ABEA-7724DE04766E}"/>
              </a:ext>
            </a:extLst>
          </xdr:cNvPr>
          <xdr:cNvCxnSpPr/>
        </xdr:nvCxnSpPr>
        <xdr:spPr>
          <a:xfrm>
            <a:off x="2071687" y="1176338"/>
            <a:ext cx="2762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89CCD6E4-A1D0-C3A3-9EC1-72C9A1EA8AA6}"/>
              </a:ext>
            </a:extLst>
          </xdr:cNvPr>
          <xdr:cNvCxnSpPr/>
        </xdr:nvCxnSpPr>
        <xdr:spPr>
          <a:xfrm>
            <a:off x="2114551" y="1219200"/>
            <a:ext cx="2095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A5A8C746-9E1D-8F58-A98F-95CA192FDF81}"/>
              </a:ext>
            </a:extLst>
          </xdr:cNvPr>
          <xdr:cNvCxnSpPr/>
        </xdr:nvCxnSpPr>
        <xdr:spPr>
          <a:xfrm>
            <a:off x="2162175" y="1266825"/>
            <a:ext cx="1143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9525</xdr:colOff>
      <xdr:row>4</xdr:row>
      <xdr:rowOff>22171</xdr:rowOff>
    </xdr:from>
    <xdr:to>
      <xdr:col>60</xdr:col>
      <xdr:colOff>4763</xdr:colOff>
      <xdr:row>26</xdr:row>
      <xdr:rowOff>90488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ADF93E1E-538B-5B8E-1C5C-AE234E8C2F6E}"/>
            </a:ext>
          </a:extLst>
        </xdr:cNvPr>
        <xdr:cNvGrpSpPr/>
      </xdr:nvGrpSpPr>
      <xdr:grpSpPr>
        <a:xfrm>
          <a:off x="5191125" y="1022296"/>
          <a:ext cx="4529138" cy="3211567"/>
          <a:chOff x="5191125" y="1022296"/>
          <a:chExt cx="4529138" cy="3211567"/>
        </a:xfrm>
      </xdr:grpSpPr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5C549C84-CFDC-40DC-8D8A-30737C6EFE92}"/>
              </a:ext>
            </a:extLst>
          </xdr:cNvPr>
          <xdr:cNvCxnSpPr/>
        </xdr:nvCxnSpPr>
        <xdr:spPr>
          <a:xfrm>
            <a:off x="5505450" y="1143000"/>
            <a:ext cx="4214813" cy="0"/>
          </a:xfrm>
          <a:prstGeom prst="line">
            <a:avLst/>
          </a:prstGeom>
          <a:ln w="15875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40F01A24-F4BB-43DA-BA2B-53C4C387BADB}"/>
              </a:ext>
            </a:extLst>
          </xdr:cNvPr>
          <xdr:cNvCxnSpPr/>
        </xdr:nvCxnSpPr>
        <xdr:spPr>
          <a:xfrm>
            <a:off x="5505450" y="2143125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FD914B99-0F36-49A1-A1A1-ACB985F70847}"/>
              </a:ext>
            </a:extLst>
          </xdr:cNvPr>
          <xdr:cNvCxnSpPr/>
        </xdr:nvCxnSpPr>
        <xdr:spPr>
          <a:xfrm>
            <a:off x="5505450" y="3143250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D242BE39-FD0C-4927-BC23-90C5ABEB104B}"/>
              </a:ext>
            </a:extLst>
          </xdr:cNvPr>
          <xdr:cNvCxnSpPr/>
        </xdr:nvCxnSpPr>
        <xdr:spPr>
          <a:xfrm>
            <a:off x="6477000" y="1081088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D4D25BB9-50B8-4EA7-B550-6DCBA3C19F49}"/>
              </a:ext>
            </a:extLst>
          </xdr:cNvPr>
          <xdr:cNvCxnSpPr/>
        </xdr:nvCxnSpPr>
        <xdr:spPr>
          <a:xfrm flipH="1">
            <a:off x="6434136" y="110490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20F91EBD-F860-410E-A6C2-5E6735DC4288}"/>
              </a:ext>
            </a:extLst>
          </xdr:cNvPr>
          <xdr:cNvCxnSpPr/>
        </xdr:nvCxnSpPr>
        <xdr:spPr>
          <a:xfrm flipH="1">
            <a:off x="6434133" y="210026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3241A519-319D-48E8-B957-84584B367D28}"/>
              </a:ext>
            </a:extLst>
          </xdr:cNvPr>
          <xdr:cNvCxnSpPr/>
        </xdr:nvCxnSpPr>
        <xdr:spPr>
          <a:xfrm flipH="1">
            <a:off x="6429368" y="310516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A153E612-C0EE-4E91-9B4F-5939443D236E}"/>
              </a:ext>
            </a:extLst>
          </xdr:cNvPr>
          <xdr:cNvCxnSpPr/>
        </xdr:nvCxnSpPr>
        <xdr:spPr>
          <a:xfrm flipH="1">
            <a:off x="6438887" y="4100533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B9F10891-1F26-4D71-9627-14028EEFF467}"/>
              </a:ext>
            </a:extLst>
          </xdr:cNvPr>
          <xdr:cNvCxnSpPr/>
        </xdr:nvCxnSpPr>
        <xdr:spPr>
          <a:xfrm>
            <a:off x="5505450" y="4143374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7DAF6F8B-52F1-43FA-970B-CBB73639D499}"/>
              </a:ext>
            </a:extLst>
          </xdr:cNvPr>
          <xdr:cNvCxnSpPr/>
        </xdr:nvCxnSpPr>
        <xdr:spPr>
          <a:xfrm>
            <a:off x="6153157" y="1076325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EC4A5077-0821-426E-8442-0779DE74C766}"/>
              </a:ext>
            </a:extLst>
          </xdr:cNvPr>
          <xdr:cNvCxnSpPr/>
        </xdr:nvCxnSpPr>
        <xdr:spPr>
          <a:xfrm flipH="1">
            <a:off x="6110293" y="1100137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Connector 38">
            <a:extLst>
              <a:ext uri="{FF2B5EF4-FFF2-40B4-BE49-F238E27FC236}">
                <a16:creationId xmlns:a16="http://schemas.microsoft.com/office/drawing/2014/main" id="{D6A79AD7-2720-48EA-B21D-BAC508024BFF}"/>
              </a:ext>
            </a:extLst>
          </xdr:cNvPr>
          <xdr:cNvCxnSpPr/>
        </xdr:nvCxnSpPr>
        <xdr:spPr>
          <a:xfrm flipH="1">
            <a:off x="6115044" y="409577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Arrow Connector 39">
            <a:extLst>
              <a:ext uri="{FF2B5EF4-FFF2-40B4-BE49-F238E27FC236}">
                <a16:creationId xmlns:a16="http://schemas.microsoft.com/office/drawing/2014/main" id="{DC8543FA-E6B0-461A-849D-45CF07A48E7C}"/>
              </a:ext>
            </a:extLst>
          </xdr:cNvPr>
          <xdr:cNvCxnSpPr/>
        </xdr:nvCxnSpPr>
        <xdr:spPr>
          <a:xfrm>
            <a:off x="5305425" y="1143000"/>
            <a:ext cx="0" cy="43815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809C5E67-A553-419D-B2FE-CD0F8EB95715}"/>
              </a:ext>
            </a:extLst>
          </xdr:cNvPr>
          <xdr:cNvCxnSpPr/>
        </xdr:nvCxnSpPr>
        <xdr:spPr>
          <a:xfrm>
            <a:off x="5191125" y="1143000"/>
            <a:ext cx="24765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Isosceles Triangle 41">
            <a:extLst>
              <a:ext uri="{FF2B5EF4-FFF2-40B4-BE49-F238E27FC236}">
                <a16:creationId xmlns:a16="http://schemas.microsoft.com/office/drawing/2014/main" id="{D942399F-9717-4B0C-BA80-C8087445081D}"/>
              </a:ext>
            </a:extLst>
          </xdr:cNvPr>
          <xdr:cNvSpPr/>
        </xdr:nvSpPr>
        <xdr:spPr>
          <a:xfrm rot="10800000">
            <a:off x="6996113" y="1022296"/>
            <a:ext cx="114300" cy="98534"/>
          </a:xfrm>
          <a:prstGeom prst="triangle">
            <a:avLst/>
          </a:prstGeom>
          <a:ln w="63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534B6591-21DA-469A-BCF8-C350458C4275}"/>
              </a:ext>
            </a:extLst>
          </xdr:cNvPr>
          <xdr:cNvCxnSpPr/>
        </xdr:nvCxnSpPr>
        <xdr:spPr>
          <a:xfrm>
            <a:off x="6929437" y="1176338"/>
            <a:ext cx="2762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Connector 43">
            <a:extLst>
              <a:ext uri="{FF2B5EF4-FFF2-40B4-BE49-F238E27FC236}">
                <a16:creationId xmlns:a16="http://schemas.microsoft.com/office/drawing/2014/main" id="{466E371E-8A6D-4712-B348-FE3E0D5B83BD}"/>
              </a:ext>
            </a:extLst>
          </xdr:cNvPr>
          <xdr:cNvCxnSpPr/>
        </xdr:nvCxnSpPr>
        <xdr:spPr>
          <a:xfrm>
            <a:off x="6972301" y="1219200"/>
            <a:ext cx="2095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3FC13B64-F8BF-4BB6-9FCC-9877219D1EA7}"/>
              </a:ext>
            </a:extLst>
          </xdr:cNvPr>
          <xdr:cNvCxnSpPr/>
        </xdr:nvCxnSpPr>
        <xdr:spPr>
          <a:xfrm>
            <a:off x="7019925" y="1266825"/>
            <a:ext cx="1143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9525</xdr:colOff>
      <xdr:row>38</xdr:row>
      <xdr:rowOff>76200</xdr:rowOff>
    </xdr:from>
    <xdr:to>
      <xdr:col>30</xdr:col>
      <xdr:colOff>4763</xdr:colOff>
      <xdr:row>60</xdr:row>
      <xdr:rowOff>90488</xdr:rowOff>
    </xdr:to>
    <xdr:grpSp>
      <xdr:nvGrpSpPr>
        <xdr:cNvPr id="102" name="Group 101">
          <a:extLst>
            <a:ext uri="{FF2B5EF4-FFF2-40B4-BE49-F238E27FC236}">
              <a16:creationId xmlns:a16="http://schemas.microsoft.com/office/drawing/2014/main" id="{250A58AB-EDD6-2B71-AA9C-F4BA6073055F}"/>
            </a:ext>
          </a:extLst>
        </xdr:cNvPr>
        <xdr:cNvGrpSpPr/>
      </xdr:nvGrpSpPr>
      <xdr:grpSpPr>
        <a:xfrm>
          <a:off x="333375" y="5934075"/>
          <a:ext cx="4529138" cy="3157538"/>
          <a:chOff x="333375" y="5934075"/>
          <a:chExt cx="4529138" cy="3157538"/>
        </a:xfrm>
      </xdr:grpSpPr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B6F7D771-5168-4821-BE3C-565816CEDC31}"/>
              </a:ext>
            </a:extLst>
          </xdr:cNvPr>
          <xdr:cNvCxnSpPr/>
        </xdr:nvCxnSpPr>
        <xdr:spPr>
          <a:xfrm>
            <a:off x="647700" y="6000750"/>
            <a:ext cx="4214813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Straight Connector 46">
            <a:extLst>
              <a:ext uri="{FF2B5EF4-FFF2-40B4-BE49-F238E27FC236}">
                <a16:creationId xmlns:a16="http://schemas.microsoft.com/office/drawing/2014/main" id="{6C86204E-A21D-41B2-AC67-666D830DD026}"/>
              </a:ext>
            </a:extLst>
          </xdr:cNvPr>
          <xdr:cNvCxnSpPr/>
        </xdr:nvCxnSpPr>
        <xdr:spPr>
          <a:xfrm>
            <a:off x="647700" y="7000875"/>
            <a:ext cx="4210050" cy="0"/>
          </a:xfrm>
          <a:prstGeom prst="line">
            <a:avLst/>
          </a:prstGeom>
          <a:ln w="15875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16AA5365-E74A-4CAC-9DDE-880E63A7F2EB}"/>
              </a:ext>
            </a:extLst>
          </xdr:cNvPr>
          <xdr:cNvCxnSpPr/>
        </xdr:nvCxnSpPr>
        <xdr:spPr>
          <a:xfrm>
            <a:off x="647700" y="8001000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Connector 48">
            <a:extLst>
              <a:ext uri="{FF2B5EF4-FFF2-40B4-BE49-F238E27FC236}">
                <a16:creationId xmlns:a16="http://schemas.microsoft.com/office/drawing/2014/main" id="{0E467428-86FB-4115-B59B-BDF9604B26EF}"/>
              </a:ext>
            </a:extLst>
          </xdr:cNvPr>
          <xdr:cNvCxnSpPr/>
        </xdr:nvCxnSpPr>
        <xdr:spPr>
          <a:xfrm>
            <a:off x="1619250" y="5938838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0C141B00-42A5-4FE6-BA6B-756D705D74C3}"/>
              </a:ext>
            </a:extLst>
          </xdr:cNvPr>
          <xdr:cNvCxnSpPr/>
        </xdr:nvCxnSpPr>
        <xdr:spPr>
          <a:xfrm flipH="1">
            <a:off x="1576386" y="596265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C68DCCB4-414B-4AEA-9FA7-4968A7289D84}"/>
              </a:ext>
            </a:extLst>
          </xdr:cNvPr>
          <xdr:cNvCxnSpPr/>
        </xdr:nvCxnSpPr>
        <xdr:spPr>
          <a:xfrm flipH="1">
            <a:off x="1576383" y="695801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41119810-A7ED-41DA-86D2-FF95D5CF4B31}"/>
              </a:ext>
            </a:extLst>
          </xdr:cNvPr>
          <xdr:cNvCxnSpPr/>
        </xdr:nvCxnSpPr>
        <xdr:spPr>
          <a:xfrm flipH="1">
            <a:off x="1571618" y="796291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CD6F93AB-DCD4-49BE-8414-78E2BA4E69FC}"/>
              </a:ext>
            </a:extLst>
          </xdr:cNvPr>
          <xdr:cNvCxnSpPr/>
        </xdr:nvCxnSpPr>
        <xdr:spPr>
          <a:xfrm flipH="1">
            <a:off x="1581137" y="8958283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Straight Connector 53">
            <a:extLst>
              <a:ext uri="{FF2B5EF4-FFF2-40B4-BE49-F238E27FC236}">
                <a16:creationId xmlns:a16="http://schemas.microsoft.com/office/drawing/2014/main" id="{0299701F-5187-4EBE-AD25-1E034FB652A8}"/>
              </a:ext>
            </a:extLst>
          </xdr:cNvPr>
          <xdr:cNvCxnSpPr/>
        </xdr:nvCxnSpPr>
        <xdr:spPr>
          <a:xfrm>
            <a:off x="647700" y="9001124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167E2A0B-8300-44BC-8960-580B8B44ED70}"/>
              </a:ext>
            </a:extLst>
          </xdr:cNvPr>
          <xdr:cNvCxnSpPr/>
        </xdr:nvCxnSpPr>
        <xdr:spPr>
          <a:xfrm>
            <a:off x="1295407" y="5934075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BC100EEA-ED93-4F31-AEED-DD0BC92B14E0}"/>
              </a:ext>
            </a:extLst>
          </xdr:cNvPr>
          <xdr:cNvCxnSpPr/>
        </xdr:nvCxnSpPr>
        <xdr:spPr>
          <a:xfrm flipH="1">
            <a:off x="1252543" y="5957887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37ADD920-6815-474D-AB41-943E68B7D058}"/>
              </a:ext>
            </a:extLst>
          </xdr:cNvPr>
          <xdr:cNvCxnSpPr/>
        </xdr:nvCxnSpPr>
        <xdr:spPr>
          <a:xfrm flipH="1">
            <a:off x="1257294" y="895352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Arrow Connector 57">
            <a:extLst>
              <a:ext uri="{FF2B5EF4-FFF2-40B4-BE49-F238E27FC236}">
                <a16:creationId xmlns:a16="http://schemas.microsoft.com/office/drawing/2014/main" id="{CFFA8A1A-7A20-4B92-878B-5C3EC1542F62}"/>
              </a:ext>
            </a:extLst>
          </xdr:cNvPr>
          <xdr:cNvCxnSpPr/>
        </xdr:nvCxnSpPr>
        <xdr:spPr>
          <a:xfrm>
            <a:off x="447675" y="6000750"/>
            <a:ext cx="0" cy="43815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9A2E3081-2456-4F2D-B820-02A8D672DE3E}"/>
              </a:ext>
            </a:extLst>
          </xdr:cNvPr>
          <xdr:cNvCxnSpPr/>
        </xdr:nvCxnSpPr>
        <xdr:spPr>
          <a:xfrm>
            <a:off x="333375" y="6000750"/>
            <a:ext cx="24765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Isosceles Triangle 59">
            <a:extLst>
              <a:ext uri="{FF2B5EF4-FFF2-40B4-BE49-F238E27FC236}">
                <a16:creationId xmlns:a16="http://schemas.microsoft.com/office/drawing/2014/main" id="{9B32CA3F-2AF2-43A6-999C-609695870F64}"/>
              </a:ext>
            </a:extLst>
          </xdr:cNvPr>
          <xdr:cNvSpPr/>
        </xdr:nvSpPr>
        <xdr:spPr>
          <a:xfrm rot="10800000">
            <a:off x="2138363" y="6880171"/>
            <a:ext cx="114300" cy="98534"/>
          </a:xfrm>
          <a:prstGeom prst="triangle">
            <a:avLst/>
          </a:prstGeom>
          <a:ln w="63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8E6CFA84-56D4-43CA-B302-D08D7DD773BF}"/>
              </a:ext>
            </a:extLst>
          </xdr:cNvPr>
          <xdr:cNvCxnSpPr/>
        </xdr:nvCxnSpPr>
        <xdr:spPr>
          <a:xfrm>
            <a:off x="2071687" y="7034213"/>
            <a:ext cx="2762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B036D0ED-D588-429D-AA9A-C38BD0694194}"/>
              </a:ext>
            </a:extLst>
          </xdr:cNvPr>
          <xdr:cNvCxnSpPr/>
        </xdr:nvCxnSpPr>
        <xdr:spPr>
          <a:xfrm>
            <a:off x="2114551" y="7077075"/>
            <a:ext cx="2095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Straight Connector 62">
            <a:extLst>
              <a:ext uri="{FF2B5EF4-FFF2-40B4-BE49-F238E27FC236}">
                <a16:creationId xmlns:a16="http://schemas.microsoft.com/office/drawing/2014/main" id="{FE3C8BC0-A4A8-4981-84F4-CF4C0DCA42E4}"/>
              </a:ext>
            </a:extLst>
          </xdr:cNvPr>
          <xdr:cNvCxnSpPr/>
        </xdr:nvCxnSpPr>
        <xdr:spPr>
          <a:xfrm>
            <a:off x="2162175" y="7124700"/>
            <a:ext cx="1143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32</xdr:col>
      <xdr:colOff>9525</xdr:colOff>
      <xdr:row>38</xdr:row>
      <xdr:rowOff>76200</xdr:rowOff>
    </xdr:from>
    <xdr:to>
      <xdr:col>60</xdr:col>
      <xdr:colOff>4763</xdr:colOff>
      <xdr:row>60</xdr:row>
      <xdr:rowOff>90488</xdr:rowOff>
    </xdr:to>
    <xdr:grpSp>
      <xdr:nvGrpSpPr>
        <xdr:cNvPr id="103" name="Group 102">
          <a:extLst>
            <a:ext uri="{FF2B5EF4-FFF2-40B4-BE49-F238E27FC236}">
              <a16:creationId xmlns:a16="http://schemas.microsoft.com/office/drawing/2014/main" id="{36601ECE-CEAA-EF01-B74C-C01A651DFB49}"/>
            </a:ext>
          </a:extLst>
        </xdr:cNvPr>
        <xdr:cNvGrpSpPr/>
      </xdr:nvGrpSpPr>
      <xdr:grpSpPr>
        <a:xfrm>
          <a:off x="5191125" y="5934075"/>
          <a:ext cx="4529138" cy="3157538"/>
          <a:chOff x="5191125" y="5934075"/>
          <a:chExt cx="4529138" cy="3157538"/>
        </a:xfrm>
      </xdr:grpSpPr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8282910D-6C41-4D7D-96B0-C824708B4EEF}"/>
              </a:ext>
            </a:extLst>
          </xdr:cNvPr>
          <xdr:cNvCxnSpPr/>
        </xdr:nvCxnSpPr>
        <xdr:spPr>
          <a:xfrm>
            <a:off x="5505450" y="6000750"/>
            <a:ext cx="4214813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46CF3DFB-1F3C-4934-BEA7-8A4D0A435B84}"/>
              </a:ext>
            </a:extLst>
          </xdr:cNvPr>
          <xdr:cNvCxnSpPr/>
        </xdr:nvCxnSpPr>
        <xdr:spPr>
          <a:xfrm>
            <a:off x="5505450" y="7000875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DB8287BA-92A3-4AC3-B596-743D32108F06}"/>
              </a:ext>
            </a:extLst>
          </xdr:cNvPr>
          <xdr:cNvCxnSpPr/>
        </xdr:nvCxnSpPr>
        <xdr:spPr>
          <a:xfrm>
            <a:off x="5505450" y="8001000"/>
            <a:ext cx="4210050" cy="0"/>
          </a:xfrm>
          <a:prstGeom prst="line">
            <a:avLst/>
          </a:prstGeom>
          <a:ln w="15875">
            <a:solidFill>
              <a:schemeClr val="accent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5EA56223-34EB-4F7D-AEA5-7E0AC1E53F8A}"/>
              </a:ext>
            </a:extLst>
          </xdr:cNvPr>
          <xdr:cNvCxnSpPr/>
        </xdr:nvCxnSpPr>
        <xdr:spPr>
          <a:xfrm>
            <a:off x="6477000" y="5938838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FB98E537-9DC3-4A1D-AFED-7B7272CB636C}"/>
              </a:ext>
            </a:extLst>
          </xdr:cNvPr>
          <xdr:cNvCxnSpPr/>
        </xdr:nvCxnSpPr>
        <xdr:spPr>
          <a:xfrm flipH="1">
            <a:off x="6434136" y="596265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Straight Connector 68">
            <a:extLst>
              <a:ext uri="{FF2B5EF4-FFF2-40B4-BE49-F238E27FC236}">
                <a16:creationId xmlns:a16="http://schemas.microsoft.com/office/drawing/2014/main" id="{71CCADD3-EA4C-425A-88C7-CB700B9B15CB}"/>
              </a:ext>
            </a:extLst>
          </xdr:cNvPr>
          <xdr:cNvCxnSpPr/>
        </xdr:nvCxnSpPr>
        <xdr:spPr>
          <a:xfrm flipH="1">
            <a:off x="6434133" y="695801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Connector 69">
            <a:extLst>
              <a:ext uri="{FF2B5EF4-FFF2-40B4-BE49-F238E27FC236}">
                <a16:creationId xmlns:a16="http://schemas.microsoft.com/office/drawing/2014/main" id="{81EDD374-08C3-4781-8882-7109BCAF8A62}"/>
              </a:ext>
            </a:extLst>
          </xdr:cNvPr>
          <xdr:cNvCxnSpPr/>
        </xdr:nvCxnSpPr>
        <xdr:spPr>
          <a:xfrm flipH="1">
            <a:off x="6429368" y="796291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Straight Connector 70">
            <a:extLst>
              <a:ext uri="{FF2B5EF4-FFF2-40B4-BE49-F238E27FC236}">
                <a16:creationId xmlns:a16="http://schemas.microsoft.com/office/drawing/2014/main" id="{0B4023C1-8765-4AED-B7B9-2055EFBFA435}"/>
              </a:ext>
            </a:extLst>
          </xdr:cNvPr>
          <xdr:cNvCxnSpPr/>
        </xdr:nvCxnSpPr>
        <xdr:spPr>
          <a:xfrm flipH="1">
            <a:off x="6438887" y="8958283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Straight Connector 71">
            <a:extLst>
              <a:ext uri="{FF2B5EF4-FFF2-40B4-BE49-F238E27FC236}">
                <a16:creationId xmlns:a16="http://schemas.microsoft.com/office/drawing/2014/main" id="{6528859A-0A08-4038-AB8D-FB35805BBF8E}"/>
              </a:ext>
            </a:extLst>
          </xdr:cNvPr>
          <xdr:cNvCxnSpPr/>
        </xdr:nvCxnSpPr>
        <xdr:spPr>
          <a:xfrm>
            <a:off x="5505450" y="9001124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Straight Connector 72">
            <a:extLst>
              <a:ext uri="{FF2B5EF4-FFF2-40B4-BE49-F238E27FC236}">
                <a16:creationId xmlns:a16="http://schemas.microsoft.com/office/drawing/2014/main" id="{925CD475-1B99-4CAC-BDEF-02492431508A}"/>
              </a:ext>
            </a:extLst>
          </xdr:cNvPr>
          <xdr:cNvCxnSpPr/>
        </xdr:nvCxnSpPr>
        <xdr:spPr>
          <a:xfrm>
            <a:off x="6153157" y="5934075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Straight Connector 73">
            <a:extLst>
              <a:ext uri="{FF2B5EF4-FFF2-40B4-BE49-F238E27FC236}">
                <a16:creationId xmlns:a16="http://schemas.microsoft.com/office/drawing/2014/main" id="{9C95A8D1-8280-474F-9705-A84D222CD840}"/>
              </a:ext>
            </a:extLst>
          </xdr:cNvPr>
          <xdr:cNvCxnSpPr/>
        </xdr:nvCxnSpPr>
        <xdr:spPr>
          <a:xfrm flipH="1">
            <a:off x="6110293" y="5957887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Straight Connector 74">
            <a:extLst>
              <a:ext uri="{FF2B5EF4-FFF2-40B4-BE49-F238E27FC236}">
                <a16:creationId xmlns:a16="http://schemas.microsoft.com/office/drawing/2014/main" id="{93076EEC-3DBF-4166-A4DF-943A558D6319}"/>
              </a:ext>
            </a:extLst>
          </xdr:cNvPr>
          <xdr:cNvCxnSpPr/>
        </xdr:nvCxnSpPr>
        <xdr:spPr>
          <a:xfrm flipH="1">
            <a:off x="6115044" y="895352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Straight Arrow Connector 75">
            <a:extLst>
              <a:ext uri="{FF2B5EF4-FFF2-40B4-BE49-F238E27FC236}">
                <a16:creationId xmlns:a16="http://schemas.microsoft.com/office/drawing/2014/main" id="{F5CB8FB5-2ADA-44C7-921C-A9FB3D70C323}"/>
              </a:ext>
            </a:extLst>
          </xdr:cNvPr>
          <xdr:cNvCxnSpPr/>
        </xdr:nvCxnSpPr>
        <xdr:spPr>
          <a:xfrm>
            <a:off x="5305425" y="6000750"/>
            <a:ext cx="0" cy="43815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FACAE461-D993-4D5A-8991-91A4117F8521}"/>
              </a:ext>
            </a:extLst>
          </xdr:cNvPr>
          <xdr:cNvCxnSpPr/>
        </xdr:nvCxnSpPr>
        <xdr:spPr>
          <a:xfrm>
            <a:off x="5191125" y="6000750"/>
            <a:ext cx="24765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8" name="Isosceles Triangle 77">
            <a:extLst>
              <a:ext uri="{FF2B5EF4-FFF2-40B4-BE49-F238E27FC236}">
                <a16:creationId xmlns:a16="http://schemas.microsoft.com/office/drawing/2014/main" id="{928F816A-6D0E-48F6-95F6-36039A149138}"/>
              </a:ext>
            </a:extLst>
          </xdr:cNvPr>
          <xdr:cNvSpPr/>
        </xdr:nvSpPr>
        <xdr:spPr>
          <a:xfrm rot="10800000">
            <a:off x="6996113" y="7880296"/>
            <a:ext cx="114300" cy="98534"/>
          </a:xfrm>
          <a:prstGeom prst="triangle">
            <a:avLst/>
          </a:prstGeom>
          <a:ln w="6350"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0EBC0991-385F-4C95-A827-2025CF870C43}"/>
              </a:ext>
            </a:extLst>
          </xdr:cNvPr>
          <xdr:cNvCxnSpPr/>
        </xdr:nvCxnSpPr>
        <xdr:spPr>
          <a:xfrm>
            <a:off x="6929437" y="8034338"/>
            <a:ext cx="2762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536AB6A0-E98B-4941-83C9-FEE6DF1F744C}"/>
              </a:ext>
            </a:extLst>
          </xdr:cNvPr>
          <xdr:cNvCxnSpPr/>
        </xdr:nvCxnSpPr>
        <xdr:spPr>
          <a:xfrm>
            <a:off x="6972301" y="8077200"/>
            <a:ext cx="2095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DE6FA366-2E4F-4EE6-BE7C-9BF56FC7613D}"/>
              </a:ext>
            </a:extLst>
          </xdr:cNvPr>
          <xdr:cNvCxnSpPr/>
        </xdr:nvCxnSpPr>
        <xdr:spPr>
          <a:xfrm>
            <a:off x="7019925" y="8124825"/>
            <a:ext cx="1143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9525</xdr:colOff>
      <xdr:row>72</xdr:row>
      <xdr:rowOff>76200</xdr:rowOff>
    </xdr:from>
    <xdr:to>
      <xdr:col>30</xdr:col>
      <xdr:colOff>4763</xdr:colOff>
      <xdr:row>94</xdr:row>
      <xdr:rowOff>90488</xdr:rowOff>
    </xdr:to>
    <xdr:grpSp>
      <xdr:nvGrpSpPr>
        <xdr:cNvPr id="104" name="Group 103">
          <a:extLst>
            <a:ext uri="{FF2B5EF4-FFF2-40B4-BE49-F238E27FC236}">
              <a16:creationId xmlns:a16="http://schemas.microsoft.com/office/drawing/2014/main" id="{6B165679-26EA-1F9C-ABD5-110F76FF7DA8}"/>
            </a:ext>
          </a:extLst>
        </xdr:cNvPr>
        <xdr:cNvGrpSpPr/>
      </xdr:nvGrpSpPr>
      <xdr:grpSpPr>
        <a:xfrm>
          <a:off x="333375" y="10791825"/>
          <a:ext cx="4529138" cy="3157538"/>
          <a:chOff x="333375" y="10791825"/>
          <a:chExt cx="4529138" cy="3157538"/>
        </a:xfrm>
      </xdr:grpSpPr>
      <xdr:cxnSp macro="">
        <xdr:nvCxnSpPr>
          <xdr:cNvPr id="82" name="Straight Connector 81">
            <a:extLst>
              <a:ext uri="{FF2B5EF4-FFF2-40B4-BE49-F238E27FC236}">
                <a16:creationId xmlns:a16="http://schemas.microsoft.com/office/drawing/2014/main" id="{0E2215D0-6904-4CC6-8589-D6AC3B414103}"/>
              </a:ext>
            </a:extLst>
          </xdr:cNvPr>
          <xdr:cNvCxnSpPr/>
        </xdr:nvCxnSpPr>
        <xdr:spPr>
          <a:xfrm>
            <a:off x="647700" y="10858500"/>
            <a:ext cx="4214813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Straight Connector 82">
            <a:extLst>
              <a:ext uri="{FF2B5EF4-FFF2-40B4-BE49-F238E27FC236}">
                <a16:creationId xmlns:a16="http://schemas.microsoft.com/office/drawing/2014/main" id="{9677F062-105F-40FF-8DD2-6CD582BE7211}"/>
              </a:ext>
            </a:extLst>
          </xdr:cNvPr>
          <xdr:cNvCxnSpPr/>
        </xdr:nvCxnSpPr>
        <xdr:spPr>
          <a:xfrm>
            <a:off x="647700" y="11858625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Straight Connector 83">
            <a:extLst>
              <a:ext uri="{FF2B5EF4-FFF2-40B4-BE49-F238E27FC236}">
                <a16:creationId xmlns:a16="http://schemas.microsoft.com/office/drawing/2014/main" id="{B4CEE3FD-5CFB-4B56-BCE3-C5B9E81548FB}"/>
              </a:ext>
            </a:extLst>
          </xdr:cNvPr>
          <xdr:cNvCxnSpPr/>
        </xdr:nvCxnSpPr>
        <xdr:spPr>
          <a:xfrm>
            <a:off x="647700" y="12858750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Straight Connector 84">
            <a:extLst>
              <a:ext uri="{FF2B5EF4-FFF2-40B4-BE49-F238E27FC236}">
                <a16:creationId xmlns:a16="http://schemas.microsoft.com/office/drawing/2014/main" id="{1D37C91D-A0CE-473B-929E-E9221B8B855E}"/>
              </a:ext>
            </a:extLst>
          </xdr:cNvPr>
          <xdr:cNvCxnSpPr/>
        </xdr:nvCxnSpPr>
        <xdr:spPr>
          <a:xfrm>
            <a:off x="1619250" y="10796588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>
            <a:extLst>
              <a:ext uri="{FF2B5EF4-FFF2-40B4-BE49-F238E27FC236}">
                <a16:creationId xmlns:a16="http://schemas.microsoft.com/office/drawing/2014/main" id="{A97C67F1-76C5-437D-B532-EDA268D18F2E}"/>
              </a:ext>
            </a:extLst>
          </xdr:cNvPr>
          <xdr:cNvCxnSpPr/>
        </xdr:nvCxnSpPr>
        <xdr:spPr>
          <a:xfrm flipH="1">
            <a:off x="1576386" y="1082040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Straight Connector 86">
            <a:extLst>
              <a:ext uri="{FF2B5EF4-FFF2-40B4-BE49-F238E27FC236}">
                <a16:creationId xmlns:a16="http://schemas.microsoft.com/office/drawing/2014/main" id="{0091EF85-41BB-4AB1-940C-D12B0FC6ABFA}"/>
              </a:ext>
            </a:extLst>
          </xdr:cNvPr>
          <xdr:cNvCxnSpPr/>
        </xdr:nvCxnSpPr>
        <xdr:spPr>
          <a:xfrm flipH="1">
            <a:off x="1576383" y="1181576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Connector 87">
            <a:extLst>
              <a:ext uri="{FF2B5EF4-FFF2-40B4-BE49-F238E27FC236}">
                <a16:creationId xmlns:a16="http://schemas.microsoft.com/office/drawing/2014/main" id="{CB93F52B-A70F-4855-B4DA-60FBA3DFDAD1}"/>
              </a:ext>
            </a:extLst>
          </xdr:cNvPr>
          <xdr:cNvCxnSpPr/>
        </xdr:nvCxnSpPr>
        <xdr:spPr>
          <a:xfrm flipH="1">
            <a:off x="1571618" y="12820666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Straight Connector 88">
            <a:extLst>
              <a:ext uri="{FF2B5EF4-FFF2-40B4-BE49-F238E27FC236}">
                <a16:creationId xmlns:a16="http://schemas.microsoft.com/office/drawing/2014/main" id="{867491F1-D9C7-41E8-B480-849DB79AAB24}"/>
              </a:ext>
            </a:extLst>
          </xdr:cNvPr>
          <xdr:cNvCxnSpPr/>
        </xdr:nvCxnSpPr>
        <xdr:spPr>
          <a:xfrm flipH="1">
            <a:off x="1581137" y="13816033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>
            <a:extLst>
              <a:ext uri="{FF2B5EF4-FFF2-40B4-BE49-F238E27FC236}">
                <a16:creationId xmlns:a16="http://schemas.microsoft.com/office/drawing/2014/main" id="{0ADFFA24-D92A-44A9-9B0F-EAF10F6BB120}"/>
              </a:ext>
            </a:extLst>
          </xdr:cNvPr>
          <xdr:cNvCxnSpPr/>
        </xdr:nvCxnSpPr>
        <xdr:spPr>
          <a:xfrm>
            <a:off x="647700" y="13858874"/>
            <a:ext cx="4210050" cy="0"/>
          </a:xfrm>
          <a:prstGeom prst="line">
            <a:avLst/>
          </a:prstGeom>
          <a:ln w="15875">
            <a:solidFill>
              <a:schemeClr val="accent4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Straight Connector 90">
            <a:extLst>
              <a:ext uri="{FF2B5EF4-FFF2-40B4-BE49-F238E27FC236}">
                <a16:creationId xmlns:a16="http://schemas.microsoft.com/office/drawing/2014/main" id="{8780952F-5BEE-4E93-B9EE-F01B8E9531D8}"/>
              </a:ext>
            </a:extLst>
          </xdr:cNvPr>
          <xdr:cNvCxnSpPr/>
        </xdr:nvCxnSpPr>
        <xdr:spPr>
          <a:xfrm>
            <a:off x="1295407" y="10791825"/>
            <a:ext cx="0" cy="3152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Straight Connector 91">
            <a:extLst>
              <a:ext uri="{FF2B5EF4-FFF2-40B4-BE49-F238E27FC236}">
                <a16:creationId xmlns:a16="http://schemas.microsoft.com/office/drawing/2014/main" id="{0AE8FDC2-5E42-4098-A39A-C0AD63ADC013}"/>
              </a:ext>
            </a:extLst>
          </xdr:cNvPr>
          <xdr:cNvCxnSpPr/>
        </xdr:nvCxnSpPr>
        <xdr:spPr>
          <a:xfrm flipH="1">
            <a:off x="1252543" y="10815637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Straight Connector 92">
            <a:extLst>
              <a:ext uri="{FF2B5EF4-FFF2-40B4-BE49-F238E27FC236}">
                <a16:creationId xmlns:a16="http://schemas.microsoft.com/office/drawing/2014/main" id="{1D8C4699-5029-4F81-960D-9D585126F60D}"/>
              </a:ext>
            </a:extLst>
          </xdr:cNvPr>
          <xdr:cNvCxnSpPr/>
        </xdr:nvCxnSpPr>
        <xdr:spPr>
          <a:xfrm flipH="1">
            <a:off x="1257294" y="13811270"/>
            <a:ext cx="85725" cy="857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Arrow Connector 93">
            <a:extLst>
              <a:ext uri="{FF2B5EF4-FFF2-40B4-BE49-F238E27FC236}">
                <a16:creationId xmlns:a16="http://schemas.microsoft.com/office/drawing/2014/main" id="{782CECAE-865D-4BA5-9E47-7C1C5C7A403C}"/>
              </a:ext>
            </a:extLst>
          </xdr:cNvPr>
          <xdr:cNvCxnSpPr/>
        </xdr:nvCxnSpPr>
        <xdr:spPr>
          <a:xfrm>
            <a:off x="447675" y="10858500"/>
            <a:ext cx="0" cy="43815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" name="Straight Connector 94">
            <a:extLst>
              <a:ext uri="{FF2B5EF4-FFF2-40B4-BE49-F238E27FC236}">
                <a16:creationId xmlns:a16="http://schemas.microsoft.com/office/drawing/2014/main" id="{8A3F0524-2DD4-4296-8E7C-E231474120C6}"/>
              </a:ext>
            </a:extLst>
          </xdr:cNvPr>
          <xdr:cNvCxnSpPr/>
        </xdr:nvCxnSpPr>
        <xdr:spPr>
          <a:xfrm>
            <a:off x="333375" y="10858500"/>
            <a:ext cx="24765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F7D4-097E-4BD8-8E0F-61286CF35F64}">
  <dimension ref="B1:BI100"/>
  <sheetViews>
    <sheetView showGridLines="0" tabSelected="1" zoomScaleNormal="100" workbookViewId="0">
      <selection activeCell="BQ8" sqref="BQ8"/>
    </sheetView>
  </sheetViews>
  <sheetFormatPr defaultRowHeight="11.25"/>
  <cols>
    <col min="1" max="584" width="2.83203125" style="1" customWidth="1"/>
    <col min="585" max="16384" width="9.33203125" style="1"/>
  </cols>
  <sheetData>
    <row r="1" spans="2:61" ht="12" thickBot="1"/>
    <row r="2" spans="2:61" ht="44.25" customHeight="1">
      <c r="B2" s="30" t="s">
        <v>37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2"/>
    </row>
    <row r="3" spans="2:61">
      <c r="B3" s="2"/>
      <c r="O3" s="4" t="s">
        <v>22</v>
      </c>
      <c r="BI3" s="3"/>
    </row>
    <row r="4" spans="2:61">
      <c r="B4" s="2"/>
      <c r="AR4" s="1" t="s">
        <v>19</v>
      </c>
      <c r="BI4" s="3"/>
    </row>
    <row r="5" spans="2:61">
      <c r="B5" s="2"/>
      <c r="BI5" s="3"/>
    </row>
    <row r="6" spans="2:61">
      <c r="B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3"/>
    </row>
    <row r="7" spans="2:61">
      <c r="B7" s="2"/>
      <c r="E7" s="5"/>
      <c r="F7" s="5"/>
      <c r="G7" s="5"/>
      <c r="H7" s="5"/>
      <c r="I7" s="5"/>
      <c r="J7" s="7" t="s">
        <v>5</v>
      </c>
      <c r="K7" s="5"/>
      <c r="L7" s="5"/>
      <c r="M7" s="5"/>
      <c r="N7" s="5"/>
      <c r="O7" s="5"/>
      <c r="P7" s="8" t="s"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I7" s="6"/>
      <c r="AJ7" s="6"/>
      <c r="AK7" s="6"/>
      <c r="AL7" s="6"/>
      <c r="AM7" s="6"/>
      <c r="AN7" s="9" t="s">
        <v>5</v>
      </c>
      <c r="AO7" s="6"/>
      <c r="AP7" s="6"/>
      <c r="AQ7" s="6"/>
      <c r="AR7" s="6"/>
      <c r="AS7" s="6"/>
      <c r="AT7" s="10" t="s">
        <v>2</v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3"/>
    </row>
    <row r="8" spans="2:61">
      <c r="B8" s="2"/>
      <c r="E8" s="5"/>
      <c r="F8" s="5"/>
      <c r="G8" s="5"/>
      <c r="H8" s="5"/>
      <c r="I8" s="5"/>
      <c r="J8" s="36">
        <v>3</v>
      </c>
      <c r="K8" s="5"/>
      <c r="L8" s="5"/>
      <c r="M8" s="5"/>
      <c r="N8" s="5"/>
      <c r="O8" s="5"/>
      <c r="P8" s="11" t="s">
        <v>34</v>
      </c>
      <c r="Q8" s="5"/>
      <c r="R8" s="40">
        <v>9.81</v>
      </c>
      <c r="S8" s="40"/>
      <c r="T8" s="5" t="s">
        <v>1</v>
      </c>
      <c r="U8" s="5"/>
      <c r="V8" s="5"/>
      <c r="W8" s="5"/>
      <c r="X8" s="5"/>
      <c r="Y8" s="5"/>
      <c r="Z8" s="5"/>
      <c r="AA8" s="5"/>
      <c r="AB8" s="5"/>
      <c r="AC8" s="5"/>
      <c r="AD8" s="5"/>
      <c r="AI8" s="6"/>
      <c r="AJ8" s="6"/>
      <c r="AK8" s="6"/>
      <c r="AL8" s="6"/>
      <c r="AM8" s="6"/>
      <c r="AN8" s="36">
        <v>3</v>
      </c>
      <c r="AO8" s="6"/>
      <c r="AP8" s="6"/>
      <c r="AQ8" s="6"/>
      <c r="AR8" s="6"/>
      <c r="AS8" s="6"/>
      <c r="AT8" s="12" t="s">
        <v>3</v>
      </c>
      <c r="AU8" s="6"/>
      <c r="AV8" s="37">
        <v>18</v>
      </c>
      <c r="AW8" s="37"/>
      <c r="AX8" s="6" t="s">
        <v>1</v>
      </c>
      <c r="AY8" s="6"/>
      <c r="AZ8" s="6"/>
      <c r="BA8" s="6"/>
      <c r="BB8" s="6"/>
      <c r="BC8" s="6"/>
      <c r="BD8" s="6"/>
      <c r="BE8" s="6"/>
      <c r="BF8" s="6"/>
      <c r="BG8" s="6"/>
      <c r="BH8" s="6"/>
      <c r="BI8" s="3"/>
    </row>
    <row r="9" spans="2:61">
      <c r="B9" s="2"/>
      <c r="C9" s="1" t="s">
        <v>7</v>
      </c>
      <c r="E9" s="5"/>
      <c r="F9" s="5"/>
      <c r="G9" s="5"/>
      <c r="H9" s="5"/>
      <c r="I9" s="5"/>
      <c r="J9" s="36"/>
      <c r="K9" s="5"/>
      <c r="L9" s="5"/>
      <c r="M9" s="5"/>
      <c r="N9" s="5"/>
      <c r="O9" s="5"/>
      <c r="P9" s="5" t="s">
        <v>36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G9" s="1" t="s">
        <v>7</v>
      </c>
      <c r="AI9" s="6"/>
      <c r="AJ9" s="6"/>
      <c r="AK9" s="6"/>
      <c r="AL9" s="6"/>
      <c r="AM9" s="6"/>
      <c r="AN9" s="36"/>
      <c r="AO9" s="6"/>
      <c r="AP9" s="6"/>
      <c r="AQ9" s="6"/>
      <c r="AR9" s="6"/>
      <c r="AS9" s="6"/>
      <c r="AT9" s="6" t="s">
        <v>6</v>
      </c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3"/>
    </row>
    <row r="10" spans="2:61">
      <c r="B10" s="2"/>
      <c r="E10" s="5"/>
      <c r="F10" s="5"/>
      <c r="G10" s="5"/>
      <c r="H10" s="5"/>
      <c r="I10" s="5"/>
      <c r="J10" s="3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I10" s="6"/>
      <c r="AJ10" s="6"/>
      <c r="AK10" s="6"/>
      <c r="AL10" s="6"/>
      <c r="AM10" s="6"/>
      <c r="AN10" s="3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3"/>
    </row>
    <row r="11" spans="2:61">
      <c r="B11" s="2"/>
      <c r="E11" s="5"/>
      <c r="F11" s="5"/>
      <c r="G11" s="5"/>
      <c r="H11" s="5"/>
      <c r="I11" s="5"/>
      <c r="J11" s="41" t="s">
        <v>15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I11" s="6"/>
      <c r="AJ11" s="6"/>
      <c r="AK11" s="6"/>
      <c r="AL11" s="6"/>
      <c r="AM11" s="6"/>
      <c r="AN11" s="39" t="s">
        <v>15</v>
      </c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3"/>
    </row>
    <row r="12" spans="2:61">
      <c r="B12" s="2"/>
      <c r="E12" s="5"/>
      <c r="F12" s="5"/>
      <c r="G12" s="5"/>
      <c r="H12" s="5"/>
      <c r="I12" s="5"/>
      <c r="J12" s="41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I12" s="6"/>
      <c r="AJ12" s="6"/>
      <c r="AK12" s="6"/>
      <c r="AL12" s="6"/>
      <c r="AM12" s="6"/>
      <c r="AN12" s="39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3"/>
    </row>
    <row r="13" spans="2:61">
      <c r="B13" s="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3"/>
    </row>
    <row r="14" spans="2:61">
      <c r="B14" s="2"/>
      <c r="E14" s="13"/>
      <c r="F14" s="13"/>
      <c r="G14" s="13"/>
      <c r="H14" s="14" t="s">
        <v>5</v>
      </c>
      <c r="I14" s="13"/>
      <c r="J14" s="14" t="s">
        <v>5</v>
      </c>
      <c r="K14" s="13"/>
      <c r="L14" s="13"/>
      <c r="M14" s="13"/>
      <c r="N14" s="13"/>
      <c r="O14" s="13"/>
      <c r="P14" s="15" t="s">
        <v>2</v>
      </c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I14" s="13"/>
      <c r="AJ14" s="13"/>
      <c r="AK14" s="13"/>
      <c r="AL14" s="14" t="s">
        <v>5</v>
      </c>
      <c r="AM14" s="13"/>
      <c r="AN14" s="14" t="s">
        <v>5</v>
      </c>
      <c r="AO14" s="13"/>
      <c r="AP14" s="13"/>
      <c r="AQ14" s="13"/>
      <c r="AR14" s="13"/>
      <c r="AS14" s="13"/>
      <c r="AT14" s="15" t="s">
        <v>2</v>
      </c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3"/>
    </row>
    <row r="15" spans="2:61">
      <c r="B15" s="2"/>
      <c r="E15" s="13"/>
      <c r="F15" s="13"/>
      <c r="G15" s="13"/>
      <c r="H15" s="35">
        <f>+J8+J15+J22</f>
        <v>16</v>
      </c>
      <c r="I15" s="13"/>
      <c r="J15" s="36">
        <v>8</v>
      </c>
      <c r="K15" s="13"/>
      <c r="L15" s="13"/>
      <c r="M15" s="13"/>
      <c r="N15" s="13"/>
      <c r="O15" s="13"/>
      <c r="P15" s="16" t="s">
        <v>3</v>
      </c>
      <c r="Q15" s="13"/>
      <c r="R15" s="37">
        <v>25</v>
      </c>
      <c r="S15" s="37"/>
      <c r="T15" s="13" t="s">
        <v>1</v>
      </c>
      <c r="U15" s="13"/>
      <c r="V15" s="13"/>
      <c r="W15" s="13"/>
      <c r="X15" s="13"/>
      <c r="Y15" s="13"/>
      <c r="Z15" s="13"/>
      <c r="AA15" s="13"/>
      <c r="AB15" s="13"/>
      <c r="AC15" s="13"/>
      <c r="AD15" s="13"/>
      <c r="AI15" s="13"/>
      <c r="AJ15" s="13"/>
      <c r="AK15" s="13"/>
      <c r="AL15" s="35">
        <f>+AN8+AN15+AN22</f>
        <v>16</v>
      </c>
      <c r="AM15" s="13"/>
      <c r="AN15" s="36">
        <v>8</v>
      </c>
      <c r="AO15" s="13"/>
      <c r="AP15" s="13"/>
      <c r="AQ15" s="13"/>
      <c r="AR15" s="13"/>
      <c r="AS15" s="13"/>
      <c r="AT15" s="16" t="s">
        <v>3</v>
      </c>
      <c r="AU15" s="13"/>
      <c r="AV15" s="37">
        <v>25</v>
      </c>
      <c r="AW15" s="37"/>
      <c r="AX15" s="13" t="s">
        <v>1</v>
      </c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3"/>
    </row>
    <row r="16" spans="2:61">
      <c r="B16" s="2"/>
      <c r="E16" s="13"/>
      <c r="F16" s="13"/>
      <c r="G16" s="13"/>
      <c r="H16" s="35"/>
      <c r="I16" s="13"/>
      <c r="J16" s="36"/>
      <c r="K16" s="13"/>
      <c r="L16" s="13"/>
      <c r="M16" s="13"/>
      <c r="N16" s="13"/>
      <c r="O16" s="13"/>
      <c r="P16" s="13" t="s">
        <v>6</v>
      </c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I16" s="13"/>
      <c r="AJ16" s="13"/>
      <c r="AK16" s="13"/>
      <c r="AL16" s="35"/>
      <c r="AM16" s="13"/>
      <c r="AN16" s="36"/>
      <c r="AO16" s="13"/>
      <c r="AP16" s="13"/>
      <c r="AQ16" s="13"/>
      <c r="AR16" s="13"/>
      <c r="AS16" s="13"/>
      <c r="AT16" s="13" t="s">
        <v>6</v>
      </c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3"/>
    </row>
    <row r="17" spans="2:61">
      <c r="B17" s="2"/>
      <c r="E17" s="13"/>
      <c r="F17" s="13"/>
      <c r="G17" s="13"/>
      <c r="H17" s="35"/>
      <c r="I17" s="13"/>
      <c r="J17" s="36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I17" s="13"/>
      <c r="AJ17" s="13"/>
      <c r="AK17" s="13"/>
      <c r="AL17" s="35"/>
      <c r="AM17" s="13"/>
      <c r="AN17" s="36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3"/>
    </row>
    <row r="18" spans="2:61">
      <c r="B18" s="2"/>
      <c r="E18" s="13"/>
      <c r="F18" s="13"/>
      <c r="G18" s="13"/>
      <c r="H18" s="13"/>
      <c r="I18" s="13"/>
      <c r="J18" s="35" t="s">
        <v>16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I18" s="13"/>
      <c r="AJ18" s="13"/>
      <c r="AK18" s="13"/>
      <c r="AL18" s="13"/>
      <c r="AM18" s="13"/>
      <c r="AN18" s="35" t="s">
        <v>16</v>
      </c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3"/>
    </row>
    <row r="19" spans="2:61">
      <c r="B19" s="2"/>
      <c r="E19" s="13"/>
      <c r="F19" s="13"/>
      <c r="G19" s="13"/>
      <c r="H19" s="13"/>
      <c r="I19" s="13"/>
      <c r="J19" s="35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I19" s="13"/>
      <c r="AJ19" s="13"/>
      <c r="AK19" s="13"/>
      <c r="AL19" s="13"/>
      <c r="AM19" s="13"/>
      <c r="AN19" s="35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3"/>
    </row>
    <row r="20" spans="2:61">
      <c r="B20" s="2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3"/>
    </row>
    <row r="21" spans="2:61">
      <c r="B21" s="2"/>
      <c r="E21" s="17"/>
      <c r="F21" s="17"/>
      <c r="G21" s="17"/>
      <c r="H21" s="17"/>
      <c r="I21" s="17"/>
      <c r="J21" s="18" t="s">
        <v>5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I21" s="17"/>
      <c r="AJ21" s="17"/>
      <c r="AK21" s="17"/>
      <c r="AL21" s="17"/>
      <c r="AM21" s="17"/>
      <c r="AN21" s="18" t="s">
        <v>5</v>
      </c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3"/>
    </row>
    <row r="22" spans="2:61">
      <c r="B22" s="2"/>
      <c r="E22" s="17"/>
      <c r="F22" s="17"/>
      <c r="G22" s="17"/>
      <c r="H22" s="17"/>
      <c r="I22" s="17"/>
      <c r="J22" s="36">
        <v>5</v>
      </c>
      <c r="K22" s="17"/>
      <c r="L22" s="17"/>
      <c r="M22" s="17"/>
      <c r="N22" s="17"/>
      <c r="O22" s="17"/>
      <c r="P22" s="19" t="s">
        <v>4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I22" s="17"/>
      <c r="AJ22" s="17"/>
      <c r="AK22" s="17"/>
      <c r="AL22" s="17"/>
      <c r="AM22" s="17"/>
      <c r="AN22" s="36">
        <v>5</v>
      </c>
      <c r="AO22" s="17"/>
      <c r="AP22" s="17"/>
      <c r="AQ22" s="17"/>
      <c r="AR22" s="17"/>
      <c r="AS22" s="17"/>
      <c r="AT22" s="19" t="s">
        <v>4</v>
      </c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3"/>
    </row>
    <row r="23" spans="2:61">
      <c r="B23" s="2"/>
      <c r="E23" s="17"/>
      <c r="F23" s="17"/>
      <c r="G23" s="17"/>
      <c r="H23" s="17"/>
      <c r="I23" s="17"/>
      <c r="J23" s="36"/>
      <c r="K23" s="17"/>
      <c r="L23" s="17"/>
      <c r="M23" s="17"/>
      <c r="N23" s="17"/>
      <c r="O23" s="17"/>
      <c r="P23" s="20" t="s">
        <v>3</v>
      </c>
      <c r="Q23" s="17"/>
      <c r="R23" s="37">
        <v>20</v>
      </c>
      <c r="S23" s="37"/>
      <c r="T23" s="17" t="s">
        <v>1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I23" s="17"/>
      <c r="AJ23" s="17"/>
      <c r="AK23" s="17"/>
      <c r="AL23" s="17"/>
      <c r="AM23" s="17"/>
      <c r="AN23" s="36"/>
      <c r="AO23" s="17"/>
      <c r="AP23" s="17"/>
      <c r="AQ23" s="17"/>
      <c r="AR23" s="17"/>
      <c r="AS23" s="17"/>
      <c r="AT23" s="20" t="s">
        <v>3</v>
      </c>
      <c r="AU23" s="17"/>
      <c r="AV23" s="37">
        <v>20</v>
      </c>
      <c r="AW23" s="37"/>
      <c r="AX23" s="17" t="s">
        <v>1</v>
      </c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3"/>
    </row>
    <row r="24" spans="2:61">
      <c r="B24" s="2"/>
      <c r="E24" s="17"/>
      <c r="F24" s="17"/>
      <c r="G24" s="17"/>
      <c r="H24" s="17"/>
      <c r="I24" s="17"/>
      <c r="J24" s="36"/>
      <c r="K24" s="17"/>
      <c r="L24" s="17"/>
      <c r="M24" s="17"/>
      <c r="N24" s="17"/>
      <c r="O24" s="17"/>
      <c r="P24" s="17" t="s">
        <v>6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I24" s="17"/>
      <c r="AJ24" s="17"/>
      <c r="AK24" s="17"/>
      <c r="AL24" s="17"/>
      <c r="AM24" s="17"/>
      <c r="AN24" s="36"/>
      <c r="AO24" s="17"/>
      <c r="AP24" s="17"/>
      <c r="AQ24" s="17"/>
      <c r="AR24" s="17"/>
      <c r="AS24" s="17"/>
      <c r="AT24" s="17" t="s">
        <v>6</v>
      </c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3"/>
    </row>
    <row r="25" spans="2:61">
      <c r="B25" s="2"/>
      <c r="E25" s="17"/>
      <c r="F25" s="17"/>
      <c r="G25" s="17"/>
      <c r="H25" s="17"/>
      <c r="I25" s="17"/>
      <c r="J25" s="38" t="s">
        <v>17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I25" s="17"/>
      <c r="AJ25" s="17"/>
      <c r="AK25" s="17"/>
      <c r="AL25" s="17"/>
      <c r="AM25" s="17"/>
      <c r="AN25" s="38" t="s">
        <v>17</v>
      </c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3"/>
    </row>
    <row r="26" spans="2:61">
      <c r="B26" s="2"/>
      <c r="E26" s="17"/>
      <c r="F26" s="17"/>
      <c r="G26" s="17"/>
      <c r="H26" s="17"/>
      <c r="I26" s="17"/>
      <c r="J26" s="3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I26" s="17"/>
      <c r="AJ26" s="17"/>
      <c r="AK26" s="17"/>
      <c r="AL26" s="17"/>
      <c r="AM26" s="17"/>
      <c r="AN26" s="38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3"/>
    </row>
    <row r="27" spans="2:61">
      <c r="B27" s="2"/>
      <c r="BI27" s="3"/>
    </row>
    <row r="28" spans="2:61">
      <c r="B28" s="2"/>
      <c r="E28" s="1" t="s">
        <v>8</v>
      </c>
      <c r="G28" s="37">
        <v>16</v>
      </c>
      <c r="H28" s="37"/>
      <c r="I28" s="1" t="s">
        <v>5</v>
      </c>
      <c r="J28" s="21" t="s">
        <v>18</v>
      </c>
      <c r="P28" s="4" t="str">
        <f>IF(G28&gt;H15,"azalt.","")</f>
        <v/>
      </c>
      <c r="AI28" s="1" t="s">
        <v>8</v>
      </c>
      <c r="AK28" s="37">
        <v>16</v>
      </c>
      <c r="AL28" s="37"/>
      <c r="AM28" s="1" t="s">
        <v>5</v>
      </c>
      <c r="AN28" s="21" t="s">
        <v>18</v>
      </c>
      <c r="AT28" s="4" t="str">
        <f>IF(AK28&gt;AL15,"azalt.","")</f>
        <v/>
      </c>
      <c r="BI28" s="3"/>
    </row>
    <row r="29" spans="2:61">
      <c r="B29" s="2"/>
      <c r="E29" s="22" t="s">
        <v>8</v>
      </c>
      <c r="F29" s="22"/>
      <c r="G29" s="34">
        <f>+G28</f>
        <v>16</v>
      </c>
      <c r="H29" s="34"/>
      <c r="I29" s="22" t="s">
        <v>14</v>
      </c>
      <c r="J29" s="22" t="s">
        <v>24</v>
      </c>
      <c r="K29" s="22"/>
      <c r="L29" s="22"/>
      <c r="M29" s="21"/>
      <c r="N29" s="21"/>
      <c r="O29" s="21"/>
      <c r="P29" s="21"/>
      <c r="AI29" s="22" t="s">
        <v>8</v>
      </c>
      <c r="AJ29" s="22"/>
      <c r="AK29" s="34">
        <f>+AK28</f>
        <v>16</v>
      </c>
      <c r="AL29" s="34"/>
      <c r="AM29" s="22" t="s">
        <v>14</v>
      </c>
      <c r="AN29" s="22" t="s">
        <v>24</v>
      </c>
      <c r="AO29" s="22"/>
      <c r="AP29" s="22"/>
      <c r="AQ29" s="21"/>
      <c r="AR29" s="21"/>
      <c r="AS29" s="21"/>
      <c r="AT29" s="21"/>
      <c r="BI29" s="3"/>
    </row>
    <row r="30" spans="2:61">
      <c r="B30" s="2"/>
      <c r="E30" s="24" t="s">
        <v>38</v>
      </c>
      <c r="F30" s="21"/>
      <c r="G30" s="25"/>
      <c r="H30" s="25"/>
      <c r="I30" s="21"/>
      <c r="J30" s="21"/>
      <c r="K30" s="21"/>
      <c r="L30" s="21"/>
      <c r="M30" s="21"/>
      <c r="N30" s="21"/>
      <c r="O30" s="21"/>
      <c r="P30" s="21"/>
      <c r="AI30" s="24" t="s">
        <v>32</v>
      </c>
      <c r="AJ30" s="21"/>
      <c r="AK30" s="25"/>
      <c r="AL30" s="25"/>
      <c r="AM30" s="21"/>
      <c r="AN30" s="21"/>
      <c r="AO30" s="21"/>
      <c r="AP30" s="21"/>
      <c r="AQ30" s="21"/>
      <c r="AR30" s="21"/>
      <c r="AS30" s="21"/>
      <c r="AT30" s="21"/>
      <c r="BI30" s="3"/>
    </row>
    <row r="31" spans="2:61">
      <c r="B31" s="2"/>
      <c r="E31" s="24" t="s">
        <v>27</v>
      </c>
      <c r="G31" s="33">
        <f>IF(G28&lt;J8,G28,+J8)</f>
        <v>3</v>
      </c>
      <c r="H31" s="33"/>
      <c r="I31" s="26" t="s">
        <v>9</v>
      </c>
      <c r="J31" s="33">
        <f>IF(G31=0,0,+R8)</f>
        <v>9.81</v>
      </c>
      <c r="K31" s="33"/>
      <c r="L31" s="26" t="s">
        <v>10</v>
      </c>
      <c r="M31" s="33">
        <f>IF(G28&lt;J8,0,IF(AND(J8&lt;G28,G28&lt;(J8+J15)),(G28-J8),IF(G28&gt;=(J8+J15),J15,0)))</f>
        <v>8</v>
      </c>
      <c r="N31" s="33"/>
      <c r="O31" s="26" t="s">
        <v>9</v>
      </c>
      <c r="P31" s="33">
        <f>IF(M31=0,0,+R15)</f>
        <v>25</v>
      </c>
      <c r="Q31" s="33"/>
      <c r="R31" s="26" t="s">
        <v>10</v>
      </c>
      <c r="S31" s="33">
        <f>IF(G28&lt;J8,0,IF(G28&lt;(J8+J15),0,IF(AND((J8+J15)&lt;G28,G28&lt;=(J8+J15+J22)),(G28-J8-J15),0)))</f>
        <v>5</v>
      </c>
      <c r="T31" s="33"/>
      <c r="U31" s="26" t="s">
        <v>9</v>
      </c>
      <c r="V31" s="33">
        <f>IF(S31=0,0,+R23)</f>
        <v>20</v>
      </c>
      <c r="W31" s="33"/>
      <c r="X31" s="26" t="s">
        <v>11</v>
      </c>
      <c r="Y31" s="33">
        <f>+G31*J31+M31*P31+S31*V31</f>
        <v>329.43</v>
      </c>
      <c r="Z31" s="33"/>
      <c r="AA31" s="33"/>
      <c r="AB31" s="1" t="s">
        <v>12</v>
      </c>
      <c r="AI31" s="24" t="s">
        <v>27</v>
      </c>
      <c r="AK31" s="33">
        <f>IF(AK28&lt;AN8,AK28,+AN8)</f>
        <v>3</v>
      </c>
      <c r="AL31" s="33"/>
      <c r="AM31" s="26" t="s">
        <v>9</v>
      </c>
      <c r="AN31" s="33">
        <f>IF(AK31=0,0,+AV8)</f>
        <v>18</v>
      </c>
      <c r="AO31" s="33"/>
      <c r="AP31" s="26" t="s">
        <v>10</v>
      </c>
      <c r="AQ31" s="33">
        <f>IF(AK28&lt;AN8,0,IF(AND(AN8&lt;AK28,AK28&lt;(AN8+AN15)),(AK28-AN8),IF(AK28&gt;=(AN8+AN15),AN15,0)))</f>
        <v>8</v>
      </c>
      <c r="AR31" s="33"/>
      <c r="AS31" s="26" t="s">
        <v>9</v>
      </c>
      <c r="AT31" s="33">
        <f>IF(AQ31=0,0,+AV15)</f>
        <v>25</v>
      </c>
      <c r="AU31" s="33"/>
      <c r="AV31" s="26" t="s">
        <v>10</v>
      </c>
      <c r="AW31" s="33">
        <f>IF(AK28&lt;AN8,0,IF(AK28&lt;(AN8+AN15),0,IF(AND((AN8+AN15)&lt;AK28,AK28&lt;=(AN8+AN15+AN22)),(AK28-AN8-AN15),0)))</f>
        <v>5</v>
      </c>
      <c r="AX31" s="33"/>
      <c r="AY31" s="26" t="s">
        <v>9</v>
      </c>
      <c r="AZ31" s="33">
        <f>IF(AW31=0,0,+AV23)</f>
        <v>20</v>
      </c>
      <c r="BA31" s="33"/>
      <c r="BB31" s="26" t="s">
        <v>11</v>
      </c>
      <c r="BC31" s="33">
        <f>+AK31*AN31+AQ31*AT31+AW31*AZ31</f>
        <v>354</v>
      </c>
      <c r="BD31" s="33"/>
      <c r="BE31" s="33"/>
      <c r="BF31" s="1" t="s">
        <v>12</v>
      </c>
      <c r="BI31" s="3"/>
    </row>
    <row r="32" spans="2:61">
      <c r="B32" s="2"/>
      <c r="E32" s="22" t="s">
        <v>8</v>
      </c>
      <c r="F32" s="22"/>
      <c r="G32" s="34">
        <f>+G29</f>
        <v>16</v>
      </c>
      <c r="H32" s="34"/>
      <c r="I32" s="22" t="s">
        <v>14</v>
      </c>
      <c r="J32" s="22" t="s">
        <v>25</v>
      </c>
      <c r="K32" s="22"/>
      <c r="L32" s="21"/>
      <c r="M32" s="21"/>
      <c r="N32" s="21"/>
      <c r="O32" s="21"/>
      <c r="P32" s="21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I32" s="22" t="s">
        <v>8</v>
      </c>
      <c r="AJ32" s="22"/>
      <c r="AK32" s="34">
        <f>+AK29</f>
        <v>16</v>
      </c>
      <c r="AL32" s="34"/>
      <c r="AM32" s="22" t="s">
        <v>14</v>
      </c>
      <c r="AN32" s="22" t="s">
        <v>25</v>
      </c>
      <c r="AO32" s="22"/>
      <c r="AP32" s="21"/>
      <c r="AQ32" s="21"/>
      <c r="AR32" s="21"/>
      <c r="AS32" s="21"/>
      <c r="AT32" s="21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I32" s="3"/>
    </row>
    <row r="33" spans="2:61">
      <c r="B33" s="2"/>
      <c r="E33" s="1" t="s">
        <v>35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I33" s="1" t="s">
        <v>35</v>
      </c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I33" s="3"/>
    </row>
    <row r="34" spans="2:61">
      <c r="B34" s="2"/>
      <c r="E34" s="1" t="s">
        <v>23</v>
      </c>
      <c r="G34" s="33">
        <f>+G31</f>
        <v>3</v>
      </c>
      <c r="H34" s="33"/>
      <c r="I34" s="26" t="s">
        <v>9</v>
      </c>
      <c r="J34" s="33">
        <f>IF(G34=0,0,9.81)</f>
        <v>9.81</v>
      </c>
      <c r="K34" s="33"/>
      <c r="L34" s="26" t="s">
        <v>10</v>
      </c>
      <c r="M34" s="33">
        <f>+M31</f>
        <v>8</v>
      </c>
      <c r="N34" s="33"/>
      <c r="O34" s="26" t="s">
        <v>9</v>
      </c>
      <c r="P34" s="33">
        <f>IF(M34=0,0,9.81)</f>
        <v>9.81</v>
      </c>
      <c r="Q34" s="33"/>
      <c r="R34" s="26" t="s">
        <v>10</v>
      </c>
      <c r="S34" s="33">
        <f>+S31</f>
        <v>5</v>
      </c>
      <c r="T34" s="33"/>
      <c r="U34" s="26" t="s">
        <v>9</v>
      </c>
      <c r="V34" s="33">
        <f>IF(S34=0,0,9.81)</f>
        <v>9.81</v>
      </c>
      <c r="W34" s="33"/>
      <c r="X34" s="26" t="s">
        <v>11</v>
      </c>
      <c r="Y34" s="33">
        <f>+G34*J34+M34*P34+S34*V34</f>
        <v>156.96</v>
      </c>
      <c r="Z34" s="33"/>
      <c r="AA34" s="33"/>
      <c r="AB34" s="1" t="s">
        <v>12</v>
      </c>
      <c r="AI34" s="1" t="s">
        <v>23</v>
      </c>
      <c r="AK34" s="33">
        <f>+AK31</f>
        <v>3</v>
      </c>
      <c r="AL34" s="33"/>
      <c r="AM34" s="26" t="s">
        <v>9</v>
      </c>
      <c r="AN34" s="33">
        <f>IF(AK34=0,0,9.81)</f>
        <v>9.81</v>
      </c>
      <c r="AO34" s="33"/>
      <c r="AP34" s="26" t="s">
        <v>10</v>
      </c>
      <c r="AQ34" s="33">
        <f>+AQ31</f>
        <v>8</v>
      </c>
      <c r="AR34" s="33"/>
      <c r="AS34" s="26" t="s">
        <v>9</v>
      </c>
      <c r="AT34" s="33">
        <f>IF(AQ34=0,0,9.81)</f>
        <v>9.81</v>
      </c>
      <c r="AU34" s="33"/>
      <c r="AV34" s="26" t="s">
        <v>10</v>
      </c>
      <c r="AW34" s="33">
        <f>+AW31</f>
        <v>5</v>
      </c>
      <c r="AX34" s="33"/>
      <c r="AY34" s="26" t="s">
        <v>9</v>
      </c>
      <c r="AZ34" s="33">
        <f>IF(AW34=0,0,9.81)</f>
        <v>9.81</v>
      </c>
      <c r="BA34" s="33"/>
      <c r="BB34" s="26" t="s">
        <v>11</v>
      </c>
      <c r="BC34" s="33">
        <f>+AK34*AN34+AQ34*AT34+AW34*AZ34</f>
        <v>156.96</v>
      </c>
      <c r="BD34" s="33"/>
      <c r="BE34" s="33"/>
      <c r="BF34" s="1" t="s">
        <v>12</v>
      </c>
      <c r="BI34" s="3"/>
    </row>
    <row r="35" spans="2:61">
      <c r="B35" s="2"/>
      <c r="E35" s="22" t="s">
        <v>8</v>
      </c>
      <c r="F35" s="22"/>
      <c r="G35" s="34">
        <f>+G32</f>
        <v>16</v>
      </c>
      <c r="H35" s="34"/>
      <c r="I35" s="22" t="s">
        <v>14</v>
      </c>
      <c r="J35" s="22" t="s">
        <v>26</v>
      </c>
      <c r="K35" s="22"/>
      <c r="L35" s="21"/>
      <c r="M35" s="21"/>
      <c r="N35" s="21"/>
      <c r="O35" s="21"/>
      <c r="P35" s="21"/>
      <c r="Q35" s="21"/>
      <c r="R35" s="21"/>
      <c r="S35" s="26"/>
      <c r="T35" s="26"/>
      <c r="U35" s="26"/>
      <c r="V35" s="26"/>
      <c r="W35" s="26"/>
      <c r="X35" s="26"/>
      <c r="Y35" s="26"/>
      <c r="Z35" s="26"/>
      <c r="AA35" s="26"/>
      <c r="AI35" s="22" t="s">
        <v>8</v>
      </c>
      <c r="AJ35" s="22"/>
      <c r="AK35" s="34">
        <f>+AK32</f>
        <v>16</v>
      </c>
      <c r="AL35" s="34"/>
      <c r="AM35" s="22" t="s">
        <v>14</v>
      </c>
      <c r="AN35" s="22" t="s">
        <v>26</v>
      </c>
      <c r="AO35" s="22"/>
      <c r="AP35" s="21"/>
      <c r="AQ35" s="21"/>
      <c r="AR35" s="21"/>
      <c r="AS35" s="21"/>
      <c r="AT35" s="21"/>
      <c r="AU35" s="21"/>
      <c r="AV35" s="21"/>
      <c r="AW35" s="26"/>
      <c r="AX35" s="26"/>
      <c r="AY35" s="26"/>
      <c r="AZ35" s="26"/>
      <c r="BA35" s="26"/>
      <c r="BB35" s="26"/>
      <c r="BC35" s="26"/>
      <c r="BD35" s="26"/>
      <c r="BE35" s="26"/>
      <c r="BI35" s="3"/>
    </row>
    <row r="36" spans="2:61">
      <c r="B36" s="2"/>
      <c r="E36" s="24" t="s">
        <v>33</v>
      </c>
      <c r="F36" s="22"/>
      <c r="G36" s="23"/>
      <c r="H36" s="23"/>
      <c r="I36" s="22"/>
      <c r="J36" s="22"/>
      <c r="K36" s="22"/>
      <c r="L36" s="21"/>
      <c r="M36" s="21"/>
      <c r="N36" s="21"/>
      <c r="O36" s="21"/>
      <c r="P36" s="21"/>
      <c r="Q36" s="21"/>
      <c r="R36" s="21"/>
      <c r="S36" s="26"/>
      <c r="T36" s="26"/>
      <c r="U36" s="26"/>
      <c r="V36" s="26"/>
      <c r="W36" s="26"/>
      <c r="X36" s="26"/>
      <c r="Y36" s="26"/>
      <c r="Z36" s="26"/>
      <c r="AA36" s="26"/>
      <c r="AI36" s="24" t="s">
        <v>33</v>
      </c>
      <c r="AJ36" s="22"/>
      <c r="AK36" s="23"/>
      <c r="AL36" s="23"/>
      <c r="AM36" s="22"/>
      <c r="AN36" s="22"/>
      <c r="AO36" s="22"/>
      <c r="AP36" s="21"/>
      <c r="AQ36" s="21"/>
      <c r="AR36" s="21"/>
      <c r="AS36" s="21"/>
      <c r="AT36" s="21"/>
      <c r="AU36" s="21"/>
      <c r="AV36" s="21"/>
      <c r="AW36" s="26"/>
      <c r="AX36" s="26"/>
      <c r="AY36" s="26"/>
      <c r="AZ36" s="26"/>
      <c r="BA36" s="26"/>
      <c r="BB36" s="26"/>
      <c r="BC36" s="26"/>
      <c r="BD36" s="26"/>
      <c r="BE36" s="26"/>
      <c r="BI36" s="3"/>
    </row>
    <row r="37" spans="2:61">
      <c r="B37" s="2"/>
      <c r="E37" s="24" t="s">
        <v>28</v>
      </c>
      <c r="G37" s="33">
        <f>+Y31</f>
        <v>329.43</v>
      </c>
      <c r="H37" s="33"/>
      <c r="I37" s="33"/>
      <c r="J37" s="26" t="s">
        <v>13</v>
      </c>
      <c r="K37" s="33">
        <f>+Y34</f>
        <v>156.96</v>
      </c>
      <c r="L37" s="33"/>
      <c r="M37" s="33"/>
      <c r="N37" s="26" t="s">
        <v>11</v>
      </c>
      <c r="O37" s="33">
        <f>+G37-K37</f>
        <v>172.47</v>
      </c>
      <c r="P37" s="33"/>
      <c r="Q37" s="33"/>
      <c r="R37" s="1" t="s">
        <v>12</v>
      </c>
      <c r="AI37" s="24" t="s">
        <v>28</v>
      </c>
      <c r="AK37" s="33">
        <f>+BC31</f>
        <v>354</v>
      </c>
      <c r="AL37" s="33"/>
      <c r="AM37" s="33"/>
      <c r="AN37" s="26" t="s">
        <v>13</v>
      </c>
      <c r="AO37" s="33">
        <f>+BC34</f>
        <v>156.96</v>
      </c>
      <c r="AP37" s="33"/>
      <c r="AQ37" s="33"/>
      <c r="AR37" s="26" t="s">
        <v>11</v>
      </c>
      <c r="AS37" s="33">
        <f>+AK37-AO37</f>
        <v>197.04</v>
      </c>
      <c r="AT37" s="33"/>
      <c r="AU37" s="33"/>
      <c r="AV37" s="1" t="s">
        <v>12</v>
      </c>
      <c r="BI37" s="3"/>
    </row>
    <row r="38" spans="2:61">
      <c r="B38" s="2"/>
      <c r="BI38" s="3"/>
    </row>
    <row r="39" spans="2:61">
      <c r="B39" s="2"/>
      <c r="BI39" s="3"/>
    </row>
    <row r="40" spans="2:61">
      <c r="B40" s="2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3"/>
    </row>
    <row r="41" spans="2:61">
      <c r="B41" s="2"/>
      <c r="E41" s="6"/>
      <c r="F41" s="6"/>
      <c r="G41" s="6"/>
      <c r="H41" s="6"/>
      <c r="I41" s="6"/>
      <c r="J41" s="9" t="s">
        <v>5</v>
      </c>
      <c r="K41" s="6"/>
      <c r="L41" s="6"/>
      <c r="M41" s="6"/>
      <c r="N41" s="6"/>
      <c r="O41" s="6"/>
      <c r="P41" s="10" t="s">
        <v>2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I41" s="6"/>
      <c r="AJ41" s="6"/>
      <c r="AK41" s="6"/>
      <c r="AL41" s="6"/>
      <c r="AM41" s="6"/>
      <c r="AN41" s="9" t="s">
        <v>5</v>
      </c>
      <c r="AO41" s="6"/>
      <c r="AP41" s="6"/>
      <c r="AQ41" s="6"/>
      <c r="AR41" s="6"/>
      <c r="AS41" s="6"/>
      <c r="AT41" s="10" t="s">
        <v>2</v>
      </c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3"/>
    </row>
    <row r="42" spans="2:61">
      <c r="B42" s="2"/>
      <c r="E42" s="6"/>
      <c r="F42" s="6"/>
      <c r="G42" s="6"/>
      <c r="H42" s="6"/>
      <c r="I42" s="6"/>
      <c r="J42" s="36">
        <v>3</v>
      </c>
      <c r="K42" s="6"/>
      <c r="L42" s="6"/>
      <c r="M42" s="6"/>
      <c r="N42" s="6"/>
      <c r="O42" s="6"/>
      <c r="P42" s="12" t="s">
        <v>20</v>
      </c>
      <c r="Q42" s="6"/>
      <c r="R42" s="37">
        <v>18</v>
      </c>
      <c r="S42" s="37"/>
      <c r="T42" s="6" t="s">
        <v>1</v>
      </c>
      <c r="U42" s="6"/>
      <c r="V42" s="6"/>
      <c r="W42" s="6"/>
      <c r="X42" s="6"/>
      <c r="Y42" s="6"/>
      <c r="Z42" s="6"/>
      <c r="AA42" s="6"/>
      <c r="AB42" s="6"/>
      <c r="AC42" s="6"/>
      <c r="AD42" s="6"/>
      <c r="AI42" s="6"/>
      <c r="AJ42" s="6"/>
      <c r="AK42" s="6"/>
      <c r="AL42" s="6"/>
      <c r="AM42" s="6"/>
      <c r="AN42" s="36">
        <v>3</v>
      </c>
      <c r="AO42" s="6"/>
      <c r="AP42" s="6"/>
      <c r="AQ42" s="6"/>
      <c r="AR42" s="6"/>
      <c r="AS42" s="6"/>
      <c r="AT42" s="12" t="s">
        <v>20</v>
      </c>
      <c r="AU42" s="6"/>
      <c r="AV42" s="37">
        <v>18</v>
      </c>
      <c r="AW42" s="37"/>
      <c r="AX42" s="6" t="s">
        <v>1</v>
      </c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3"/>
    </row>
    <row r="43" spans="2:61">
      <c r="B43" s="2"/>
      <c r="C43" s="1" t="s">
        <v>7</v>
      </c>
      <c r="E43" s="6"/>
      <c r="F43" s="6"/>
      <c r="G43" s="6"/>
      <c r="H43" s="6"/>
      <c r="I43" s="6"/>
      <c r="J43" s="36"/>
      <c r="K43" s="6"/>
      <c r="L43" s="6"/>
      <c r="M43" s="6"/>
      <c r="N43" s="6"/>
      <c r="O43" s="6"/>
      <c r="P43" s="6" t="s">
        <v>21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G43" s="1" t="s">
        <v>7</v>
      </c>
      <c r="AI43" s="6"/>
      <c r="AJ43" s="6"/>
      <c r="AK43" s="6"/>
      <c r="AL43" s="6"/>
      <c r="AM43" s="6"/>
      <c r="AN43" s="36"/>
      <c r="AO43" s="6"/>
      <c r="AP43" s="6"/>
      <c r="AQ43" s="6"/>
      <c r="AR43" s="6"/>
      <c r="AS43" s="6"/>
      <c r="AT43" s="6" t="s">
        <v>21</v>
      </c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3"/>
    </row>
    <row r="44" spans="2:61">
      <c r="B44" s="2"/>
      <c r="E44" s="6"/>
      <c r="F44" s="6"/>
      <c r="G44" s="6"/>
      <c r="H44" s="6"/>
      <c r="I44" s="6"/>
      <c r="J44" s="3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I44" s="6"/>
      <c r="AJ44" s="6"/>
      <c r="AK44" s="6"/>
      <c r="AL44" s="6"/>
      <c r="AM44" s="6"/>
      <c r="AN44" s="3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3"/>
    </row>
    <row r="45" spans="2:61">
      <c r="B45" s="2"/>
      <c r="E45" s="6"/>
      <c r="F45" s="6"/>
      <c r="G45" s="6"/>
      <c r="H45" s="6"/>
      <c r="I45" s="6"/>
      <c r="J45" s="39" t="s">
        <v>15</v>
      </c>
      <c r="K45" s="6"/>
      <c r="L45" s="6"/>
      <c r="M45" s="6"/>
      <c r="N45" s="6" t="s">
        <v>19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I45" s="6"/>
      <c r="AJ45" s="6"/>
      <c r="AK45" s="6"/>
      <c r="AL45" s="6"/>
      <c r="AM45" s="6"/>
      <c r="AN45" s="39" t="s">
        <v>15</v>
      </c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3"/>
    </row>
    <row r="46" spans="2:61">
      <c r="B46" s="2"/>
      <c r="E46" s="6"/>
      <c r="F46" s="6"/>
      <c r="G46" s="6"/>
      <c r="H46" s="6"/>
      <c r="I46" s="6"/>
      <c r="J46" s="39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I46" s="6"/>
      <c r="AJ46" s="6"/>
      <c r="AK46" s="6"/>
      <c r="AL46" s="6"/>
      <c r="AM46" s="6"/>
      <c r="AN46" s="39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3"/>
    </row>
    <row r="47" spans="2:61">
      <c r="B47" s="2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3"/>
    </row>
    <row r="48" spans="2:61">
      <c r="B48" s="2"/>
      <c r="E48" s="13"/>
      <c r="F48" s="13"/>
      <c r="G48" s="13"/>
      <c r="H48" s="14" t="s">
        <v>5</v>
      </c>
      <c r="I48" s="13"/>
      <c r="J48" s="14" t="s">
        <v>5</v>
      </c>
      <c r="K48" s="13"/>
      <c r="L48" s="13"/>
      <c r="M48" s="13"/>
      <c r="N48" s="13"/>
      <c r="O48" s="13"/>
      <c r="P48" s="15" t="s">
        <v>2</v>
      </c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I48" s="13"/>
      <c r="AJ48" s="13"/>
      <c r="AK48" s="13"/>
      <c r="AL48" s="14" t="s">
        <v>5</v>
      </c>
      <c r="AM48" s="13"/>
      <c r="AN48" s="14" t="s">
        <v>5</v>
      </c>
      <c r="AO48" s="13"/>
      <c r="AP48" s="13"/>
      <c r="AQ48" s="13"/>
      <c r="AR48" s="13"/>
      <c r="AS48" s="13"/>
      <c r="AT48" s="15" t="s">
        <v>2</v>
      </c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3"/>
    </row>
    <row r="49" spans="2:61">
      <c r="B49" s="2"/>
      <c r="E49" s="13"/>
      <c r="F49" s="13"/>
      <c r="G49" s="13"/>
      <c r="H49" s="35">
        <f>+J42+J49+J56</f>
        <v>16</v>
      </c>
      <c r="I49" s="13"/>
      <c r="J49" s="36">
        <v>8</v>
      </c>
      <c r="K49" s="13"/>
      <c r="L49" s="13"/>
      <c r="M49" s="13"/>
      <c r="N49" s="13"/>
      <c r="O49" s="13"/>
      <c r="P49" s="16" t="s">
        <v>3</v>
      </c>
      <c r="Q49" s="13"/>
      <c r="R49" s="37">
        <v>25</v>
      </c>
      <c r="S49" s="37"/>
      <c r="T49" s="13" t="s">
        <v>1</v>
      </c>
      <c r="U49" s="13"/>
      <c r="V49" s="13"/>
      <c r="W49" s="13"/>
      <c r="X49" s="13"/>
      <c r="Y49" s="13"/>
      <c r="Z49" s="13"/>
      <c r="AA49" s="13"/>
      <c r="AB49" s="13"/>
      <c r="AC49" s="13"/>
      <c r="AD49" s="13"/>
      <c r="AI49" s="13"/>
      <c r="AJ49" s="13"/>
      <c r="AK49" s="13"/>
      <c r="AL49" s="35">
        <f>+AN42+AN49+AN56</f>
        <v>16</v>
      </c>
      <c r="AM49" s="13"/>
      <c r="AN49" s="36">
        <v>8</v>
      </c>
      <c r="AO49" s="13"/>
      <c r="AP49" s="13"/>
      <c r="AQ49" s="13"/>
      <c r="AR49" s="13"/>
      <c r="AS49" s="13"/>
      <c r="AT49" s="16" t="s">
        <v>20</v>
      </c>
      <c r="AU49" s="13"/>
      <c r="AV49" s="37">
        <v>25</v>
      </c>
      <c r="AW49" s="37"/>
      <c r="AX49" s="13" t="s">
        <v>1</v>
      </c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3"/>
    </row>
    <row r="50" spans="2:61">
      <c r="B50" s="2"/>
      <c r="E50" s="13"/>
      <c r="F50" s="13"/>
      <c r="G50" s="13"/>
      <c r="H50" s="35"/>
      <c r="I50" s="13"/>
      <c r="J50" s="36"/>
      <c r="K50" s="13"/>
      <c r="L50" s="13"/>
      <c r="M50" s="13"/>
      <c r="N50" s="13"/>
      <c r="O50" s="13"/>
      <c r="P50" s="13" t="s">
        <v>6</v>
      </c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I50" s="13"/>
      <c r="AJ50" s="13"/>
      <c r="AK50" s="13"/>
      <c r="AL50" s="35"/>
      <c r="AM50" s="13"/>
      <c r="AN50" s="36"/>
      <c r="AO50" s="13"/>
      <c r="AP50" s="13"/>
      <c r="AQ50" s="13"/>
      <c r="AR50" s="13"/>
      <c r="AS50" s="13"/>
      <c r="AT50" s="13" t="s">
        <v>21</v>
      </c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3"/>
    </row>
    <row r="51" spans="2:61">
      <c r="B51" s="2"/>
      <c r="E51" s="13"/>
      <c r="F51" s="13"/>
      <c r="G51" s="13"/>
      <c r="H51" s="35"/>
      <c r="I51" s="13"/>
      <c r="J51" s="36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I51" s="13"/>
      <c r="AJ51" s="13"/>
      <c r="AK51" s="13"/>
      <c r="AL51" s="35"/>
      <c r="AM51" s="13"/>
      <c r="AN51" s="36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3"/>
    </row>
    <row r="52" spans="2:61">
      <c r="B52" s="2"/>
      <c r="E52" s="13"/>
      <c r="F52" s="13"/>
      <c r="G52" s="13"/>
      <c r="H52" s="13"/>
      <c r="I52" s="13"/>
      <c r="J52" s="35" t="s">
        <v>16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I52" s="13"/>
      <c r="AJ52" s="13"/>
      <c r="AK52" s="13"/>
      <c r="AL52" s="13"/>
      <c r="AM52" s="13"/>
      <c r="AN52" s="35" t="s">
        <v>16</v>
      </c>
      <c r="AO52" s="13"/>
      <c r="AP52" s="13"/>
      <c r="AQ52" s="13"/>
      <c r="AR52" s="13" t="s">
        <v>19</v>
      </c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3"/>
    </row>
    <row r="53" spans="2:61">
      <c r="B53" s="2"/>
      <c r="E53" s="13"/>
      <c r="F53" s="13"/>
      <c r="G53" s="13"/>
      <c r="H53" s="13"/>
      <c r="I53" s="13"/>
      <c r="J53" s="35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I53" s="13"/>
      <c r="AJ53" s="13"/>
      <c r="AK53" s="13"/>
      <c r="AL53" s="13"/>
      <c r="AM53" s="13"/>
      <c r="AN53" s="35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3"/>
    </row>
    <row r="54" spans="2:61">
      <c r="B54" s="2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3"/>
    </row>
    <row r="55" spans="2:61">
      <c r="B55" s="2"/>
      <c r="E55" s="17"/>
      <c r="F55" s="17"/>
      <c r="G55" s="17"/>
      <c r="H55" s="17"/>
      <c r="I55" s="17"/>
      <c r="J55" s="18" t="s">
        <v>5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I55" s="17"/>
      <c r="AJ55" s="17"/>
      <c r="AK55" s="17"/>
      <c r="AL55" s="17"/>
      <c r="AM55" s="17"/>
      <c r="AN55" s="18" t="s">
        <v>5</v>
      </c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3"/>
    </row>
    <row r="56" spans="2:61">
      <c r="B56" s="2"/>
      <c r="E56" s="17"/>
      <c r="F56" s="17"/>
      <c r="G56" s="17"/>
      <c r="H56" s="17"/>
      <c r="I56" s="17"/>
      <c r="J56" s="36">
        <v>5</v>
      </c>
      <c r="K56" s="17"/>
      <c r="L56" s="17"/>
      <c r="M56" s="17"/>
      <c r="N56" s="17"/>
      <c r="O56" s="17"/>
      <c r="P56" s="19" t="s">
        <v>4</v>
      </c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I56" s="17"/>
      <c r="AJ56" s="17"/>
      <c r="AK56" s="17"/>
      <c r="AL56" s="17"/>
      <c r="AM56" s="17"/>
      <c r="AN56" s="36">
        <v>5</v>
      </c>
      <c r="AO56" s="17"/>
      <c r="AP56" s="17"/>
      <c r="AQ56" s="17"/>
      <c r="AR56" s="17"/>
      <c r="AS56" s="17"/>
      <c r="AT56" s="19" t="s">
        <v>4</v>
      </c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3"/>
    </row>
    <row r="57" spans="2:61">
      <c r="B57" s="2"/>
      <c r="E57" s="17"/>
      <c r="F57" s="17"/>
      <c r="G57" s="17"/>
      <c r="H57" s="17"/>
      <c r="I57" s="17"/>
      <c r="J57" s="36"/>
      <c r="K57" s="17"/>
      <c r="L57" s="17"/>
      <c r="M57" s="17"/>
      <c r="N57" s="17"/>
      <c r="O57" s="17"/>
      <c r="P57" s="20" t="s">
        <v>3</v>
      </c>
      <c r="Q57" s="17"/>
      <c r="R57" s="37">
        <v>20</v>
      </c>
      <c r="S57" s="37"/>
      <c r="T57" s="17" t="s">
        <v>1</v>
      </c>
      <c r="U57" s="17"/>
      <c r="V57" s="17"/>
      <c r="W57" s="17"/>
      <c r="X57" s="17"/>
      <c r="Y57" s="17"/>
      <c r="Z57" s="17"/>
      <c r="AA57" s="17"/>
      <c r="AB57" s="17"/>
      <c r="AC57" s="17"/>
      <c r="AD57" s="17"/>
      <c r="AI57" s="17"/>
      <c r="AJ57" s="17"/>
      <c r="AK57" s="17"/>
      <c r="AL57" s="17"/>
      <c r="AM57" s="17"/>
      <c r="AN57" s="36"/>
      <c r="AO57" s="17"/>
      <c r="AP57" s="17"/>
      <c r="AQ57" s="17"/>
      <c r="AR57" s="17"/>
      <c r="AS57" s="17"/>
      <c r="AT57" s="20" t="s">
        <v>3</v>
      </c>
      <c r="AU57" s="17"/>
      <c r="AV57" s="37">
        <v>20</v>
      </c>
      <c r="AW57" s="37"/>
      <c r="AX57" s="17" t="s">
        <v>1</v>
      </c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3"/>
    </row>
    <row r="58" spans="2:61">
      <c r="B58" s="2"/>
      <c r="E58" s="17"/>
      <c r="F58" s="17"/>
      <c r="G58" s="17"/>
      <c r="H58" s="17"/>
      <c r="I58" s="17"/>
      <c r="J58" s="36"/>
      <c r="K58" s="17"/>
      <c r="L58" s="17"/>
      <c r="M58" s="17"/>
      <c r="N58" s="17"/>
      <c r="O58" s="17"/>
      <c r="P58" s="17" t="s">
        <v>6</v>
      </c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I58" s="17"/>
      <c r="AJ58" s="17"/>
      <c r="AK58" s="17"/>
      <c r="AL58" s="17"/>
      <c r="AM58" s="17"/>
      <c r="AN58" s="36"/>
      <c r="AO58" s="17"/>
      <c r="AP58" s="17"/>
      <c r="AQ58" s="17"/>
      <c r="AR58" s="17"/>
      <c r="AS58" s="17"/>
      <c r="AT58" s="17" t="s">
        <v>6</v>
      </c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3"/>
    </row>
    <row r="59" spans="2:61">
      <c r="B59" s="2"/>
      <c r="E59" s="17"/>
      <c r="F59" s="17"/>
      <c r="G59" s="17"/>
      <c r="H59" s="17"/>
      <c r="I59" s="17"/>
      <c r="J59" s="38" t="s">
        <v>17</v>
      </c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I59" s="17"/>
      <c r="AJ59" s="17"/>
      <c r="AK59" s="17"/>
      <c r="AL59" s="17"/>
      <c r="AM59" s="17"/>
      <c r="AN59" s="38" t="s">
        <v>17</v>
      </c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3"/>
    </row>
    <row r="60" spans="2:61">
      <c r="B60" s="2"/>
      <c r="E60" s="17"/>
      <c r="F60" s="17"/>
      <c r="G60" s="17"/>
      <c r="H60" s="17"/>
      <c r="I60" s="17"/>
      <c r="J60" s="38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I60" s="17"/>
      <c r="AJ60" s="17"/>
      <c r="AK60" s="17"/>
      <c r="AL60" s="17"/>
      <c r="AM60" s="17"/>
      <c r="AN60" s="38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3"/>
    </row>
    <row r="61" spans="2:61">
      <c r="B61" s="2"/>
      <c r="BI61" s="3"/>
    </row>
    <row r="62" spans="2:61">
      <c r="B62" s="2"/>
      <c r="E62" s="1" t="s">
        <v>8</v>
      </c>
      <c r="G62" s="37">
        <v>16</v>
      </c>
      <c r="H62" s="37"/>
      <c r="I62" s="1" t="s">
        <v>5</v>
      </c>
      <c r="J62" s="21" t="s">
        <v>18</v>
      </c>
      <c r="P62" s="4" t="str">
        <f>IF(G62&gt;H49,"azalt.","")</f>
        <v/>
      </c>
      <c r="AI62" s="1" t="s">
        <v>8</v>
      </c>
      <c r="AK62" s="37">
        <v>16</v>
      </c>
      <c r="AL62" s="37"/>
      <c r="AM62" s="1" t="s">
        <v>5</v>
      </c>
      <c r="AN62" s="21" t="s">
        <v>18</v>
      </c>
      <c r="AT62" s="4" t="str">
        <f>IF(AK62&gt;AL49,"azalt.","")</f>
        <v/>
      </c>
      <c r="BI62" s="3"/>
    </row>
    <row r="63" spans="2:61">
      <c r="B63" s="2"/>
      <c r="E63" s="22" t="s">
        <v>8</v>
      </c>
      <c r="F63" s="22"/>
      <c r="G63" s="34">
        <f>+G62</f>
        <v>16</v>
      </c>
      <c r="H63" s="34"/>
      <c r="I63" s="22" t="s">
        <v>14</v>
      </c>
      <c r="J63" s="22" t="s">
        <v>24</v>
      </c>
      <c r="K63" s="22"/>
      <c r="L63" s="22"/>
      <c r="M63" s="21"/>
      <c r="N63" s="21"/>
      <c r="O63" s="21"/>
      <c r="P63" s="21"/>
      <c r="AI63" s="22" t="s">
        <v>8</v>
      </c>
      <c r="AJ63" s="22"/>
      <c r="AK63" s="34">
        <f>+AK62</f>
        <v>16</v>
      </c>
      <c r="AL63" s="34"/>
      <c r="AM63" s="22" t="s">
        <v>14</v>
      </c>
      <c r="AN63" s="22" t="s">
        <v>24</v>
      </c>
      <c r="AO63" s="22"/>
      <c r="AP63" s="22"/>
      <c r="AQ63" s="21"/>
      <c r="AR63" s="21"/>
      <c r="AS63" s="21"/>
      <c r="AT63" s="21"/>
      <c r="BI63" s="3"/>
    </row>
    <row r="64" spans="2:61">
      <c r="B64" s="2"/>
      <c r="E64" s="24" t="s">
        <v>31</v>
      </c>
      <c r="F64" s="21"/>
      <c r="G64" s="25"/>
      <c r="H64" s="25"/>
      <c r="I64" s="21"/>
      <c r="J64" s="21"/>
      <c r="K64" s="21"/>
      <c r="L64" s="21"/>
      <c r="M64" s="21"/>
      <c r="N64" s="21"/>
      <c r="O64" s="21"/>
      <c r="P64" s="21"/>
      <c r="AI64" s="24" t="s">
        <v>30</v>
      </c>
      <c r="AJ64" s="21"/>
      <c r="AK64" s="25"/>
      <c r="AL64" s="25"/>
      <c r="AM64" s="21"/>
      <c r="AN64" s="21"/>
      <c r="AO64" s="21"/>
      <c r="AP64" s="21"/>
      <c r="AQ64" s="21"/>
      <c r="AR64" s="21"/>
      <c r="AS64" s="21"/>
      <c r="AT64" s="21"/>
      <c r="BI64" s="3"/>
    </row>
    <row r="65" spans="2:61">
      <c r="B65" s="2"/>
      <c r="E65" s="24" t="s">
        <v>27</v>
      </c>
      <c r="G65" s="33">
        <f>IF(G62&lt;J42,G62,+J42)</f>
        <v>3</v>
      </c>
      <c r="H65" s="33"/>
      <c r="I65" s="26" t="s">
        <v>9</v>
      </c>
      <c r="J65" s="33">
        <f>IF(G65=0,0,+R42)</f>
        <v>18</v>
      </c>
      <c r="K65" s="33"/>
      <c r="L65" s="26" t="s">
        <v>10</v>
      </c>
      <c r="M65" s="33">
        <f>IF(G62&lt;J42,0,IF(AND(J42&lt;G62,G62&lt;(J42+J49)),(G62-J42),IF(G62&gt;=(J42+J49),J49,0)))</f>
        <v>8</v>
      </c>
      <c r="N65" s="33"/>
      <c r="O65" s="26" t="s">
        <v>9</v>
      </c>
      <c r="P65" s="33">
        <f>IF(M65=0,0,+R49)</f>
        <v>25</v>
      </c>
      <c r="Q65" s="33"/>
      <c r="R65" s="26" t="s">
        <v>10</v>
      </c>
      <c r="S65" s="33">
        <f>IF(G62&lt;J42,0,IF(G62&lt;(J42+J49),0,IF(AND((J42+J49)&lt;G62,G62&lt;=(J42+J49+J56)),(G62-J42-J49),0)))</f>
        <v>5</v>
      </c>
      <c r="T65" s="33"/>
      <c r="U65" s="26" t="s">
        <v>9</v>
      </c>
      <c r="V65" s="33">
        <f>IF(S65=0,0,+R57)</f>
        <v>20</v>
      </c>
      <c r="W65" s="33"/>
      <c r="X65" s="26" t="s">
        <v>11</v>
      </c>
      <c r="Y65" s="33">
        <f>+G65*J65+M65*P65+S65*V65</f>
        <v>354</v>
      </c>
      <c r="Z65" s="33"/>
      <c r="AA65" s="33"/>
      <c r="AB65" s="1" t="s">
        <v>12</v>
      </c>
      <c r="AI65" s="24" t="s">
        <v>27</v>
      </c>
      <c r="AK65" s="33">
        <f>IF(AK62&lt;AN42,AK62,+AN42)</f>
        <v>3</v>
      </c>
      <c r="AL65" s="33"/>
      <c r="AM65" s="26" t="s">
        <v>9</v>
      </c>
      <c r="AN65" s="33">
        <f>IF(AK65=0,0,+AV42)</f>
        <v>18</v>
      </c>
      <c r="AO65" s="33"/>
      <c r="AP65" s="26" t="s">
        <v>10</v>
      </c>
      <c r="AQ65" s="33">
        <f>IF(AK62&lt;AN42,0,IF(AND(AN42&lt;AK62,AK62&lt;(AN42+AN49)),(AK62-AN42),IF(AK62&gt;=(AN42+AN49),AN49,0)))</f>
        <v>8</v>
      </c>
      <c r="AR65" s="33"/>
      <c r="AS65" s="26" t="s">
        <v>9</v>
      </c>
      <c r="AT65" s="33">
        <f>IF(AQ65=0,0,+AV49)</f>
        <v>25</v>
      </c>
      <c r="AU65" s="33"/>
      <c r="AV65" s="26" t="s">
        <v>10</v>
      </c>
      <c r="AW65" s="33">
        <f>IF(AK62&lt;AN42,0,IF(AK62&lt;(AN42+AN49),0,IF(AND((AN42+AN49)&lt;AK62,AK62&lt;=(AN42+AN49+AN56)),(AK62-AN42-AN49),0)))</f>
        <v>5</v>
      </c>
      <c r="AX65" s="33"/>
      <c r="AY65" s="26" t="s">
        <v>9</v>
      </c>
      <c r="AZ65" s="33">
        <f>IF(AW65=0,0,+AV57)</f>
        <v>20</v>
      </c>
      <c r="BA65" s="33"/>
      <c r="BB65" s="26" t="s">
        <v>11</v>
      </c>
      <c r="BC65" s="33">
        <f>+AK65*AN65+AQ65*AT65+AW65*AZ65</f>
        <v>354</v>
      </c>
      <c r="BD65" s="33"/>
      <c r="BE65" s="33"/>
      <c r="BF65" s="1" t="s">
        <v>12</v>
      </c>
      <c r="BI65" s="3"/>
    </row>
    <row r="66" spans="2:61">
      <c r="B66" s="2"/>
      <c r="E66" s="22" t="s">
        <v>8</v>
      </c>
      <c r="F66" s="22"/>
      <c r="G66" s="34">
        <f>+G63</f>
        <v>16</v>
      </c>
      <c r="H66" s="34"/>
      <c r="I66" s="22" t="s">
        <v>14</v>
      </c>
      <c r="J66" s="22" t="s">
        <v>25</v>
      </c>
      <c r="K66" s="22"/>
      <c r="L66" s="21"/>
      <c r="M66" s="21"/>
      <c r="N66" s="21"/>
      <c r="O66" s="21"/>
      <c r="P66" s="21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I66" s="22" t="s">
        <v>8</v>
      </c>
      <c r="AJ66" s="22"/>
      <c r="AK66" s="34">
        <f>+AK63</f>
        <v>16</v>
      </c>
      <c r="AL66" s="34"/>
      <c r="AM66" s="22" t="s">
        <v>14</v>
      </c>
      <c r="AN66" s="22" t="s">
        <v>25</v>
      </c>
      <c r="AO66" s="22"/>
      <c r="AP66" s="21"/>
      <c r="AQ66" s="21"/>
      <c r="AR66" s="21"/>
      <c r="AS66" s="21"/>
      <c r="AT66" s="21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I66" s="3"/>
    </row>
    <row r="67" spans="2:61">
      <c r="B67" s="2"/>
      <c r="E67" s="1" t="s">
        <v>35</v>
      </c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I67" s="1" t="s">
        <v>35</v>
      </c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I67" s="3"/>
    </row>
    <row r="68" spans="2:61">
      <c r="B68" s="2"/>
      <c r="E68" s="1" t="s">
        <v>23</v>
      </c>
      <c r="G68" s="33">
        <f>+M65</f>
        <v>8</v>
      </c>
      <c r="H68" s="33"/>
      <c r="I68" s="26" t="s">
        <v>9</v>
      </c>
      <c r="J68" s="33">
        <f>IF(G68=0,0,9.81)</f>
        <v>9.81</v>
      </c>
      <c r="K68" s="33"/>
      <c r="L68" s="26" t="s">
        <v>10</v>
      </c>
      <c r="M68" s="33">
        <f>+S65</f>
        <v>5</v>
      </c>
      <c r="N68" s="33"/>
      <c r="O68" s="26" t="s">
        <v>9</v>
      </c>
      <c r="P68" s="33">
        <f>IF(M68=0,0,9.81)</f>
        <v>9.81</v>
      </c>
      <c r="Q68" s="33"/>
      <c r="R68" s="26" t="s">
        <v>11</v>
      </c>
      <c r="S68" s="33">
        <f>G68*J68+M68*P68</f>
        <v>127.53</v>
      </c>
      <c r="T68" s="33"/>
      <c r="U68" s="33"/>
      <c r="V68" s="1" t="s">
        <v>12</v>
      </c>
      <c r="AI68" s="1" t="s">
        <v>23</v>
      </c>
      <c r="AK68" s="33">
        <f>+AW65</f>
        <v>5</v>
      </c>
      <c r="AL68" s="33"/>
      <c r="AM68" s="26" t="s">
        <v>9</v>
      </c>
      <c r="AN68" s="33">
        <f>IF(AK68=0,0,9.81)</f>
        <v>9.81</v>
      </c>
      <c r="AO68" s="33"/>
      <c r="AP68" s="26" t="s">
        <v>11</v>
      </c>
      <c r="AQ68" s="33">
        <f>AK68*AN68</f>
        <v>49.050000000000004</v>
      </c>
      <c r="AR68" s="33"/>
      <c r="AS68" s="33"/>
      <c r="AT68" s="1" t="s">
        <v>12</v>
      </c>
      <c r="BI68" s="3"/>
    </row>
    <row r="69" spans="2:61">
      <c r="B69" s="2"/>
      <c r="E69" s="22" t="s">
        <v>8</v>
      </c>
      <c r="F69" s="22"/>
      <c r="G69" s="34">
        <f>+G66</f>
        <v>16</v>
      </c>
      <c r="H69" s="34"/>
      <c r="I69" s="22" t="s">
        <v>14</v>
      </c>
      <c r="J69" s="22" t="s">
        <v>26</v>
      </c>
      <c r="K69" s="22"/>
      <c r="L69" s="21"/>
      <c r="M69" s="21"/>
      <c r="N69" s="21"/>
      <c r="O69" s="21"/>
      <c r="P69" s="21"/>
      <c r="Q69" s="21"/>
      <c r="R69" s="21"/>
      <c r="S69" s="26"/>
      <c r="T69" s="26"/>
      <c r="U69" s="26"/>
      <c r="V69" s="26"/>
      <c r="W69" s="26"/>
      <c r="X69" s="26"/>
      <c r="Y69" s="26"/>
      <c r="Z69" s="26"/>
      <c r="AA69" s="26"/>
      <c r="AI69" s="22" t="s">
        <v>8</v>
      </c>
      <c r="AJ69" s="22"/>
      <c r="AK69" s="34">
        <f>+AK66</f>
        <v>16</v>
      </c>
      <c r="AL69" s="34"/>
      <c r="AM69" s="22" t="s">
        <v>14</v>
      </c>
      <c r="AN69" s="22" t="s">
        <v>26</v>
      </c>
      <c r="AO69" s="22"/>
      <c r="AP69" s="21"/>
      <c r="AQ69" s="21"/>
      <c r="AR69" s="21"/>
      <c r="AS69" s="21"/>
      <c r="AT69" s="21"/>
      <c r="AU69" s="21"/>
      <c r="AV69" s="21"/>
      <c r="AW69" s="26"/>
      <c r="AX69" s="26"/>
      <c r="AY69" s="26"/>
      <c r="AZ69" s="26"/>
      <c r="BA69" s="26"/>
      <c r="BB69" s="26"/>
      <c r="BC69" s="26"/>
      <c r="BD69" s="26"/>
      <c r="BE69" s="26"/>
      <c r="BI69" s="3"/>
    </row>
    <row r="70" spans="2:61">
      <c r="B70" s="2"/>
      <c r="E70" s="24" t="s">
        <v>33</v>
      </c>
      <c r="F70" s="22"/>
      <c r="G70" s="23"/>
      <c r="H70" s="23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26"/>
      <c r="T70" s="26"/>
      <c r="U70" s="26"/>
      <c r="V70" s="26"/>
      <c r="W70" s="26"/>
      <c r="X70" s="26"/>
      <c r="Y70" s="26"/>
      <c r="Z70" s="26"/>
      <c r="AA70" s="26"/>
      <c r="AI70" s="24" t="s">
        <v>33</v>
      </c>
      <c r="AJ70" s="22"/>
      <c r="AK70" s="23"/>
      <c r="AL70" s="23"/>
      <c r="AM70" s="22"/>
      <c r="AN70" s="22"/>
      <c r="AO70" s="22"/>
      <c r="AP70" s="21"/>
      <c r="AQ70" s="21"/>
      <c r="AR70" s="21"/>
      <c r="AS70" s="21"/>
      <c r="AT70" s="21"/>
      <c r="AU70" s="21"/>
      <c r="AV70" s="21"/>
      <c r="AW70" s="26"/>
      <c r="AX70" s="26"/>
      <c r="AY70" s="26"/>
      <c r="AZ70" s="26"/>
      <c r="BA70" s="26"/>
      <c r="BB70" s="26"/>
      <c r="BC70" s="26"/>
      <c r="BD70" s="26"/>
      <c r="BE70" s="26"/>
      <c r="BI70" s="3"/>
    </row>
    <row r="71" spans="2:61">
      <c r="B71" s="2"/>
      <c r="E71" s="24" t="s">
        <v>28</v>
      </c>
      <c r="G71" s="33">
        <f>+Y65</f>
        <v>354</v>
      </c>
      <c r="H71" s="33"/>
      <c r="I71" s="33"/>
      <c r="J71" s="26" t="s">
        <v>13</v>
      </c>
      <c r="K71" s="33">
        <f>+S68</f>
        <v>127.53</v>
      </c>
      <c r="L71" s="33"/>
      <c r="M71" s="33"/>
      <c r="N71" s="26" t="s">
        <v>11</v>
      </c>
      <c r="O71" s="33">
        <f>+G71-K71</f>
        <v>226.47</v>
      </c>
      <c r="P71" s="33"/>
      <c r="Q71" s="33"/>
      <c r="R71" s="1" t="s">
        <v>12</v>
      </c>
      <c r="AI71" s="24" t="s">
        <v>28</v>
      </c>
      <c r="AK71" s="33">
        <f>+BC65</f>
        <v>354</v>
      </c>
      <c r="AL71" s="33"/>
      <c r="AM71" s="33"/>
      <c r="AN71" s="26" t="s">
        <v>13</v>
      </c>
      <c r="AO71" s="33">
        <f>+AQ68</f>
        <v>49.050000000000004</v>
      </c>
      <c r="AP71" s="33"/>
      <c r="AQ71" s="33"/>
      <c r="AR71" s="26" t="s">
        <v>11</v>
      </c>
      <c r="AS71" s="33">
        <f>+AK71-AO71</f>
        <v>304.95</v>
      </c>
      <c r="AT71" s="33"/>
      <c r="AU71" s="33"/>
      <c r="AV71" s="1" t="s">
        <v>12</v>
      </c>
      <c r="BI71" s="3"/>
    </row>
    <row r="72" spans="2:61">
      <c r="B72" s="2"/>
      <c r="BI72" s="3"/>
    </row>
    <row r="73" spans="2:61">
      <c r="B73" s="2"/>
      <c r="BI73" s="3"/>
    </row>
    <row r="74" spans="2:61">
      <c r="B74" s="2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BI74" s="3"/>
    </row>
    <row r="75" spans="2:61">
      <c r="B75" s="2"/>
      <c r="E75" s="6"/>
      <c r="F75" s="6"/>
      <c r="G75" s="6"/>
      <c r="H75" s="6"/>
      <c r="I75" s="6"/>
      <c r="J75" s="9" t="s">
        <v>5</v>
      </c>
      <c r="K75" s="6"/>
      <c r="L75" s="6"/>
      <c r="M75" s="6"/>
      <c r="N75" s="6"/>
      <c r="O75" s="6"/>
      <c r="P75" s="10" t="s">
        <v>2</v>
      </c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BI75" s="3"/>
    </row>
    <row r="76" spans="2:61">
      <c r="B76" s="2"/>
      <c r="E76" s="6"/>
      <c r="F76" s="6"/>
      <c r="G76" s="6"/>
      <c r="H76" s="6"/>
      <c r="I76" s="6"/>
      <c r="J76" s="36">
        <v>3</v>
      </c>
      <c r="K76" s="6"/>
      <c r="L76" s="6"/>
      <c r="M76" s="6"/>
      <c r="N76" s="6"/>
      <c r="O76" s="6"/>
      <c r="P76" s="12" t="s">
        <v>20</v>
      </c>
      <c r="Q76" s="6"/>
      <c r="R76" s="37">
        <v>18</v>
      </c>
      <c r="S76" s="37"/>
      <c r="T76" s="6" t="s">
        <v>1</v>
      </c>
      <c r="U76" s="6"/>
      <c r="V76" s="6"/>
      <c r="W76" s="6"/>
      <c r="X76" s="6"/>
      <c r="Y76" s="6"/>
      <c r="Z76" s="6"/>
      <c r="AA76" s="6"/>
      <c r="AB76" s="6"/>
      <c r="AC76" s="6"/>
      <c r="AD76" s="6"/>
      <c r="BI76" s="3"/>
    </row>
    <row r="77" spans="2:61">
      <c r="B77" s="2"/>
      <c r="C77" s="1" t="s">
        <v>7</v>
      </c>
      <c r="E77" s="6"/>
      <c r="F77" s="6"/>
      <c r="G77" s="6"/>
      <c r="H77" s="6"/>
      <c r="I77" s="6"/>
      <c r="J77" s="36"/>
      <c r="K77" s="6"/>
      <c r="L77" s="6"/>
      <c r="M77" s="6"/>
      <c r="N77" s="6"/>
      <c r="O77" s="6"/>
      <c r="P77" s="6" t="s">
        <v>21</v>
      </c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BI77" s="3"/>
    </row>
    <row r="78" spans="2:61">
      <c r="B78" s="2"/>
      <c r="E78" s="6"/>
      <c r="F78" s="6"/>
      <c r="G78" s="6"/>
      <c r="H78" s="6"/>
      <c r="I78" s="6"/>
      <c r="J78" s="3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BI78" s="3"/>
    </row>
    <row r="79" spans="2:61">
      <c r="B79" s="2"/>
      <c r="E79" s="6"/>
      <c r="F79" s="6"/>
      <c r="G79" s="6"/>
      <c r="H79" s="6"/>
      <c r="I79" s="6"/>
      <c r="J79" s="39" t="s">
        <v>15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BI79" s="3"/>
    </row>
    <row r="80" spans="2:61">
      <c r="B80" s="2"/>
      <c r="E80" s="6"/>
      <c r="F80" s="6"/>
      <c r="G80" s="6"/>
      <c r="H80" s="6"/>
      <c r="I80" s="6"/>
      <c r="J80" s="39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BI80" s="3"/>
    </row>
    <row r="81" spans="2:61">
      <c r="B81" s="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BI81" s="3"/>
    </row>
    <row r="82" spans="2:61">
      <c r="B82" s="2"/>
      <c r="E82" s="13"/>
      <c r="F82" s="13"/>
      <c r="G82" s="13"/>
      <c r="H82" s="14" t="s">
        <v>5</v>
      </c>
      <c r="I82" s="13"/>
      <c r="J82" s="14" t="s">
        <v>5</v>
      </c>
      <c r="K82" s="13"/>
      <c r="L82" s="13"/>
      <c r="M82" s="13"/>
      <c r="N82" s="13"/>
      <c r="O82" s="13"/>
      <c r="P82" s="15" t="s">
        <v>2</v>
      </c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BI82" s="3"/>
    </row>
    <row r="83" spans="2:61">
      <c r="B83" s="2"/>
      <c r="E83" s="13"/>
      <c r="F83" s="13"/>
      <c r="G83" s="13"/>
      <c r="H83" s="35">
        <f>+J76+J83+J90</f>
        <v>16</v>
      </c>
      <c r="I83" s="13"/>
      <c r="J83" s="36">
        <v>8</v>
      </c>
      <c r="K83" s="13"/>
      <c r="L83" s="13"/>
      <c r="M83" s="13"/>
      <c r="N83" s="13"/>
      <c r="O83" s="13"/>
      <c r="P83" s="16" t="s">
        <v>20</v>
      </c>
      <c r="Q83" s="13"/>
      <c r="R83" s="37">
        <v>25</v>
      </c>
      <c r="S83" s="37"/>
      <c r="T83" s="13" t="s">
        <v>1</v>
      </c>
      <c r="U83" s="13"/>
      <c r="V83" s="13"/>
      <c r="W83" s="13"/>
      <c r="X83" s="13"/>
      <c r="Y83" s="13"/>
      <c r="Z83" s="13"/>
      <c r="AA83" s="13"/>
      <c r="AB83" s="13"/>
      <c r="AC83" s="13"/>
      <c r="AD83" s="13"/>
      <c r="BI83" s="3"/>
    </row>
    <row r="84" spans="2:61">
      <c r="B84" s="2"/>
      <c r="E84" s="13"/>
      <c r="F84" s="13"/>
      <c r="G84" s="13"/>
      <c r="H84" s="35"/>
      <c r="I84" s="13"/>
      <c r="J84" s="36"/>
      <c r="K84" s="13"/>
      <c r="L84" s="13"/>
      <c r="M84" s="13"/>
      <c r="N84" s="13"/>
      <c r="O84" s="13"/>
      <c r="P84" s="13" t="s">
        <v>21</v>
      </c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BI84" s="3"/>
    </row>
    <row r="85" spans="2:61">
      <c r="B85" s="2"/>
      <c r="E85" s="13"/>
      <c r="F85" s="13"/>
      <c r="G85" s="13"/>
      <c r="H85" s="35"/>
      <c r="I85" s="13"/>
      <c r="J85" s="36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BI85" s="3"/>
    </row>
    <row r="86" spans="2:61">
      <c r="B86" s="2"/>
      <c r="E86" s="13"/>
      <c r="F86" s="13"/>
      <c r="G86" s="13"/>
      <c r="H86" s="13"/>
      <c r="I86" s="13"/>
      <c r="J86" s="35" t="s">
        <v>16</v>
      </c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BI86" s="3"/>
    </row>
    <row r="87" spans="2:61">
      <c r="B87" s="2"/>
      <c r="E87" s="13"/>
      <c r="F87" s="13"/>
      <c r="G87" s="13"/>
      <c r="H87" s="13"/>
      <c r="I87" s="13"/>
      <c r="J87" s="35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BI87" s="3"/>
    </row>
    <row r="88" spans="2:61">
      <c r="B88" s="2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BI88" s="3"/>
    </row>
    <row r="89" spans="2:61">
      <c r="B89" s="2"/>
      <c r="E89" s="17"/>
      <c r="F89" s="17"/>
      <c r="G89" s="17"/>
      <c r="H89" s="17"/>
      <c r="I89" s="17"/>
      <c r="J89" s="18" t="s">
        <v>5</v>
      </c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BI89" s="3"/>
    </row>
    <row r="90" spans="2:61">
      <c r="B90" s="2"/>
      <c r="E90" s="17"/>
      <c r="F90" s="17"/>
      <c r="G90" s="17"/>
      <c r="H90" s="17"/>
      <c r="I90" s="17"/>
      <c r="J90" s="36">
        <v>5</v>
      </c>
      <c r="K90" s="17"/>
      <c r="L90" s="17"/>
      <c r="M90" s="17"/>
      <c r="N90" s="17"/>
      <c r="O90" s="17"/>
      <c r="P90" s="19" t="s">
        <v>2</v>
      </c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BI90" s="3"/>
    </row>
    <row r="91" spans="2:61">
      <c r="B91" s="2"/>
      <c r="E91" s="17"/>
      <c r="F91" s="17"/>
      <c r="G91" s="17"/>
      <c r="H91" s="17"/>
      <c r="I91" s="17"/>
      <c r="J91" s="36"/>
      <c r="K91" s="17"/>
      <c r="L91" s="17"/>
      <c r="M91" s="17"/>
      <c r="N91" s="17"/>
      <c r="O91" s="17"/>
      <c r="P91" s="20" t="s">
        <v>20</v>
      </c>
      <c r="Q91" s="17"/>
      <c r="R91" s="37">
        <v>20</v>
      </c>
      <c r="S91" s="37"/>
      <c r="T91" s="17" t="s">
        <v>1</v>
      </c>
      <c r="U91" s="17"/>
      <c r="V91" s="17"/>
      <c r="W91" s="17"/>
      <c r="X91" s="17"/>
      <c r="Y91" s="17"/>
      <c r="Z91" s="17"/>
      <c r="AA91" s="17"/>
      <c r="AB91" s="17"/>
      <c r="AC91" s="17"/>
      <c r="AD91" s="17"/>
      <c r="BI91" s="3"/>
    </row>
    <row r="92" spans="2:61">
      <c r="B92" s="2"/>
      <c r="E92" s="17"/>
      <c r="F92" s="17"/>
      <c r="G92" s="17"/>
      <c r="H92" s="17"/>
      <c r="I92" s="17"/>
      <c r="J92" s="36"/>
      <c r="K92" s="17"/>
      <c r="L92" s="17"/>
      <c r="M92" s="17"/>
      <c r="N92" s="17"/>
      <c r="O92" s="17"/>
      <c r="P92" s="17" t="s">
        <v>21</v>
      </c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BI92" s="3"/>
    </row>
    <row r="93" spans="2:61">
      <c r="B93" s="2"/>
      <c r="E93" s="17"/>
      <c r="F93" s="17"/>
      <c r="G93" s="17"/>
      <c r="H93" s="17"/>
      <c r="I93" s="17"/>
      <c r="J93" s="38" t="s">
        <v>17</v>
      </c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BI93" s="3"/>
    </row>
    <row r="94" spans="2:61">
      <c r="B94" s="2"/>
      <c r="E94" s="17"/>
      <c r="F94" s="17"/>
      <c r="G94" s="17"/>
      <c r="H94" s="17"/>
      <c r="I94" s="17"/>
      <c r="J94" s="38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BI94" s="3"/>
    </row>
    <row r="95" spans="2:61">
      <c r="B95" s="2"/>
      <c r="BI95" s="3"/>
    </row>
    <row r="96" spans="2:61">
      <c r="B96" s="2"/>
      <c r="E96" s="1" t="s">
        <v>8</v>
      </c>
      <c r="G96" s="37">
        <v>16</v>
      </c>
      <c r="H96" s="37"/>
      <c r="I96" s="1" t="s">
        <v>5</v>
      </c>
      <c r="J96" s="21" t="s">
        <v>18</v>
      </c>
      <c r="P96" s="4" t="str">
        <f>IF(G96&gt;H83,"azalt.","")</f>
        <v/>
      </c>
      <c r="BI96" s="3"/>
    </row>
    <row r="97" spans="2:61">
      <c r="B97" s="2"/>
      <c r="E97" s="22" t="s">
        <v>8</v>
      </c>
      <c r="F97" s="22"/>
      <c r="G97" s="34">
        <f>+G96</f>
        <v>16</v>
      </c>
      <c r="H97" s="34"/>
      <c r="I97" s="22" t="s">
        <v>14</v>
      </c>
      <c r="J97" s="22" t="s">
        <v>24</v>
      </c>
      <c r="K97" s="22"/>
      <c r="L97" s="22"/>
      <c r="M97" s="21"/>
      <c r="N97" s="21"/>
      <c r="O97" s="21"/>
      <c r="P97" s="21"/>
      <c r="BI97" s="3"/>
    </row>
    <row r="98" spans="2:61">
      <c r="B98" s="2"/>
      <c r="E98" s="24" t="s">
        <v>29</v>
      </c>
      <c r="F98" s="21"/>
      <c r="G98" s="25"/>
      <c r="H98" s="25"/>
      <c r="I98" s="21"/>
      <c r="J98" s="21"/>
      <c r="K98" s="21"/>
      <c r="L98" s="21"/>
      <c r="M98" s="21"/>
      <c r="N98" s="21"/>
      <c r="O98" s="21"/>
      <c r="P98" s="21"/>
      <c r="BI98" s="3"/>
    </row>
    <row r="99" spans="2:61">
      <c r="B99" s="2"/>
      <c r="E99" s="24" t="s">
        <v>27</v>
      </c>
      <c r="G99" s="33">
        <f>IF(G96&lt;J76,G96,+J76)</f>
        <v>3</v>
      </c>
      <c r="H99" s="33"/>
      <c r="I99" s="26" t="s">
        <v>9</v>
      </c>
      <c r="J99" s="33">
        <f>IF(G99=0,0,+R76)</f>
        <v>18</v>
      </c>
      <c r="K99" s="33"/>
      <c r="L99" s="26" t="s">
        <v>10</v>
      </c>
      <c r="M99" s="33">
        <f>IF(G96&lt;J76,0,IF(AND(J76&lt;G96,G96&lt;(J76+J83)),(G96-J76),IF(G96&gt;=(J76+J83),J83,0)))</f>
        <v>8</v>
      </c>
      <c r="N99" s="33"/>
      <c r="O99" s="26" t="s">
        <v>9</v>
      </c>
      <c r="P99" s="33">
        <f>IF(M99=0,0,+R83)</f>
        <v>25</v>
      </c>
      <c r="Q99" s="33"/>
      <c r="R99" s="26" t="s">
        <v>10</v>
      </c>
      <c r="S99" s="33">
        <f>IF(G96&lt;J76,0,IF(G96&lt;(J76+J83),0,IF(AND((J76+J83)&lt;G96,G96&lt;=(J76+J83+J90)),(G96-J76-J83),0)))</f>
        <v>5</v>
      </c>
      <c r="T99" s="33"/>
      <c r="U99" s="26" t="s">
        <v>9</v>
      </c>
      <c r="V99" s="33">
        <f>IF(S99=0,0,+R91)</f>
        <v>20</v>
      </c>
      <c r="W99" s="33"/>
      <c r="X99" s="26" t="s">
        <v>11</v>
      </c>
      <c r="Y99" s="33">
        <f>+G99*J99+M99*P99+S99*V99</f>
        <v>354</v>
      </c>
      <c r="Z99" s="33"/>
      <c r="AA99" s="33"/>
      <c r="AB99" s="1" t="s">
        <v>12</v>
      </c>
      <c r="BI99" s="3"/>
    </row>
    <row r="100" spans="2:61" ht="12" thickBot="1">
      <c r="B100" s="27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9"/>
    </row>
  </sheetData>
  <sheetProtection algorithmName="SHA-512" hashValue="8GNPeJYcN/ReUeQEys5sauIOe1ynNuQGtggcosK2G6NLmFwkbfg1c1F2uAiklTBUceRX9orKY6yAPwW1SLl0uA==" saltValue="jqDstyPghFb2b84gZxbc2Q==" spinCount="100000" sheet="1" objects="1" scenarios="1"/>
  <mergeCells count="138">
    <mergeCell ref="P31:Q31"/>
    <mergeCell ref="R8:S8"/>
    <mergeCell ref="R15:S15"/>
    <mergeCell ref="R23:S23"/>
    <mergeCell ref="J8:J10"/>
    <mergeCell ref="J15:J17"/>
    <mergeCell ref="J22:J24"/>
    <mergeCell ref="S31:T31"/>
    <mergeCell ref="J11:J12"/>
    <mergeCell ref="AN8:AN10"/>
    <mergeCell ref="AV8:AW8"/>
    <mergeCell ref="AN11:AN12"/>
    <mergeCell ref="AL15:AL17"/>
    <mergeCell ref="AN15:AN17"/>
    <mergeCell ref="AV15:AW15"/>
    <mergeCell ref="V31:W31"/>
    <mergeCell ref="Y31:AA31"/>
    <mergeCell ref="G34:H34"/>
    <mergeCell ref="J34:K34"/>
    <mergeCell ref="M34:N34"/>
    <mergeCell ref="P34:Q34"/>
    <mergeCell ref="S34:T34"/>
    <mergeCell ref="V34:W34"/>
    <mergeCell ref="Y34:AA34"/>
    <mergeCell ref="G29:H29"/>
    <mergeCell ref="G32:H32"/>
    <mergeCell ref="H15:H17"/>
    <mergeCell ref="G28:H28"/>
    <mergeCell ref="G31:H31"/>
    <mergeCell ref="J31:K31"/>
    <mergeCell ref="M31:N31"/>
    <mergeCell ref="J18:J19"/>
    <mergeCell ref="J25:J26"/>
    <mergeCell ref="AK29:AL29"/>
    <mergeCell ref="AK31:AL31"/>
    <mergeCell ref="AN31:AO31"/>
    <mergeCell ref="AQ31:AR31"/>
    <mergeCell ref="AT31:AU31"/>
    <mergeCell ref="AN18:AN19"/>
    <mergeCell ref="AN22:AN24"/>
    <mergeCell ref="AV23:AW23"/>
    <mergeCell ref="AN25:AN26"/>
    <mergeCell ref="AK28:AL28"/>
    <mergeCell ref="AW31:AX31"/>
    <mergeCell ref="AZ31:BA31"/>
    <mergeCell ref="BC31:BE31"/>
    <mergeCell ref="AK32:AL32"/>
    <mergeCell ref="AK34:AL34"/>
    <mergeCell ref="AN34:AO34"/>
    <mergeCell ref="AQ34:AR34"/>
    <mergeCell ref="AT34:AU34"/>
    <mergeCell ref="AW34:AX34"/>
    <mergeCell ref="AZ34:BA34"/>
    <mergeCell ref="BC34:BE34"/>
    <mergeCell ref="R42:S42"/>
    <mergeCell ref="J45:J46"/>
    <mergeCell ref="H49:H51"/>
    <mergeCell ref="J49:J51"/>
    <mergeCell ref="R49:S49"/>
    <mergeCell ref="AK35:AL35"/>
    <mergeCell ref="AK37:AM37"/>
    <mergeCell ref="AO37:AQ37"/>
    <mergeCell ref="AS37:AU37"/>
    <mergeCell ref="J42:J44"/>
    <mergeCell ref="O37:Q37"/>
    <mergeCell ref="G37:I37"/>
    <mergeCell ref="K37:M37"/>
    <mergeCell ref="G35:H35"/>
    <mergeCell ref="G69:H69"/>
    <mergeCell ref="G71:I71"/>
    <mergeCell ref="K71:M71"/>
    <mergeCell ref="O71:Q71"/>
    <mergeCell ref="AN42:AN44"/>
    <mergeCell ref="S65:T65"/>
    <mergeCell ref="V65:W65"/>
    <mergeCell ref="Y65:AA65"/>
    <mergeCell ref="G66:H66"/>
    <mergeCell ref="G68:H68"/>
    <mergeCell ref="J68:K68"/>
    <mergeCell ref="M68:N68"/>
    <mergeCell ref="P68:Q68"/>
    <mergeCell ref="S68:U68"/>
    <mergeCell ref="G63:H63"/>
    <mergeCell ref="G65:H65"/>
    <mergeCell ref="J65:K65"/>
    <mergeCell ref="M65:N65"/>
    <mergeCell ref="P65:Q65"/>
    <mergeCell ref="J52:J53"/>
    <mergeCell ref="J56:J58"/>
    <mergeCell ref="R57:S57"/>
    <mergeCell ref="J59:J60"/>
    <mergeCell ref="G62:H62"/>
    <mergeCell ref="AN52:AN53"/>
    <mergeCell ref="AN56:AN58"/>
    <mergeCell ref="AV57:AW57"/>
    <mergeCell ref="AN59:AN60"/>
    <mergeCell ref="AK62:AL62"/>
    <mergeCell ref="AV42:AW42"/>
    <mergeCell ref="AN45:AN46"/>
    <mergeCell ref="AL49:AL51"/>
    <mergeCell ref="AN49:AN51"/>
    <mergeCell ref="AV49:AW49"/>
    <mergeCell ref="AW65:AX65"/>
    <mergeCell ref="AZ65:BA65"/>
    <mergeCell ref="BC65:BE65"/>
    <mergeCell ref="AK66:AL66"/>
    <mergeCell ref="AK68:AL68"/>
    <mergeCell ref="AN68:AO68"/>
    <mergeCell ref="AQ68:AS68"/>
    <mergeCell ref="AK63:AL63"/>
    <mergeCell ref="AK65:AL65"/>
    <mergeCell ref="AN65:AO65"/>
    <mergeCell ref="AQ65:AR65"/>
    <mergeCell ref="AT65:AU65"/>
    <mergeCell ref="B2:BI2"/>
    <mergeCell ref="S99:T99"/>
    <mergeCell ref="V99:W99"/>
    <mergeCell ref="Y99:AA99"/>
    <mergeCell ref="G97:H97"/>
    <mergeCell ref="G99:H99"/>
    <mergeCell ref="J99:K99"/>
    <mergeCell ref="M99:N99"/>
    <mergeCell ref="P99:Q99"/>
    <mergeCell ref="J86:J87"/>
    <mergeCell ref="J90:J92"/>
    <mergeCell ref="R91:S91"/>
    <mergeCell ref="J93:J94"/>
    <mergeCell ref="G96:H96"/>
    <mergeCell ref="R76:S76"/>
    <mergeCell ref="J79:J80"/>
    <mergeCell ref="H83:H85"/>
    <mergeCell ref="J83:J85"/>
    <mergeCell ref="R83:S83"/>
    <mergeCell ref="AK69:AL69"/>
    <mergeCell ref="AK71:AM71"/>
    <mergeCell ref="AO71:AQ71"/>
    <mergeCell ref="AS71:AU71"/>
    <mergeCell ref="J76:J78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Gurcan Berberoglu</dc:creator>
  <cp:lastModifiedBy>Gurcan Berberoglu</cp:lastModifiedBy>
  <dcterms:created xsi:type="dcterms:W3CDTF">2026-06-05T10:52:17Z</dcterms:created>
  <dcterms:modified xsi:type="dcterms:W3CDTF">2026-06-14T09:50:19Z</dcterms:modified>
</cp:coreProperties>
</file>